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List'!$A$1:$AF$47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Bids'!$A$1:$P$83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A94" i="16" l="1"/>
  <c r="AF51" i="16" l="1"/>
  <c r="Q94" i="16" l="1"/>
  <c r="R94" i="16"/>
  <c r="AF21" i="16" l="1"/>
  <c r="V94" i="16" l="1"/>
  <c r="W94" i="16"/>
  <c r="X94" i="16"/>
  <c r="Y94" i="16"/>
  <c r="Z94" i="16"/>
  <c r="AB94" i="16"/>
  <c r="AC94" i="16"/>
  <c r="AD94" i="16"/>
  <c r="E94" i="16"/>
  <c r="F94" i="16"/>
  <c r="G94" i="16"/>
  <c r="H94" i="16"/>
  <c r="I94" i="16"/>
  <c r="J94" i="16"/>
  <c r="K94" i="16"/>
  <c r="L94" i="16"/>
  <c r="M94" i="16"/>
  <c r="N94" i="16"/>
  <c r="O94" i="16"/>
  <c r="P94" i="16"/>
  <c r="S94" i="16"/>
  <c r="T94" i="16"/>
  <c r="U94" i="16"/>
  <c r="AF45" i="16" l="1"/>
  <c r="AF46" i="16"/>
  <c r="AE94" i="16" l="1"/>
  <c r="AF19" i="16" l="1"/>
  <c r="I57" i="1" l="1"/>
  <c r="K57" i="1"/>
  <c r="AF63" i="16" l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C65" i="2" l="1"/>
  <c r="AF56" i="16"/>
  <c r="AF57" i="16"/>
  <c r="AF58" i="16"/>
  <c r="AF59" i="16"/>
  <c r="AF60" i="16"/>
  <c r="AF61" i="16"/>
  <c r="AF62" i="16"/>
  <c r="AF52" i="16"/>
  <c r="AF53" i="16"/>
  <c r="AF55" i="16"/>
  <c r="AF47" i="16" l="1"/>
  <c r="AF31" i="16"/>
  <c r="AF32" i="16"/>
  <c r="AF33" i="16"/>
  <c r="AF34" i="16"/>
  <c r="AF35" i="16"/>
  <c r="AF36" i="16"/>
  <c r="AF37" i="16"/>
  <c r="AF38" i="16"/>
  <c r="AF49" i="16" l="1"/>
  <c r="AF50" i="16"/>
  <c r="AF10" i="16" l="1"/>
  <c r="AF11" i="16"/>
  <c r="AF12" i="16"/>
  <c r="AF13" i="16"/>
  <c r="AF14" i="16"/>
  <c r="AF15" i="16"/>
  <c r="AF16" i="16"/>
  <c r="AF17" i="16"/>
  <c r="AF18" i="16"/>
  <c r="AF20" i="16"/>
  <c r="AF22" i="16"/>
  <c r="AF23" i="16"/>
  <c r="AF24" i="16"/>
  <c r="AF25" i="16"/>
  <c r="AF26" i="16"/>
  <c r="AF27" i="16"/>
  <c r="AF28" i="16"/>
  <c r="AF29" i="16"/>
  <c r="AF30" i="16"/>
  <c r="AF39" i="16"/>
  <c r="AF40" i="16"/>
  <c r="AF41" i="16"/>
  <c r="AF42" i="16"/>
  <c r="AF43" i="16"/>
  <c r="AF44" i="16"/>
  <c r="D94" i="16" l="1"/>
  <c r="AF98" i="16" l="1"/>
  <c r="AF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76" i="1" l="1"/>
  <c r="P68" i="1"/>
  <c r="P60" i="1"/>
  <c r="P58" i="1"/>
  <c r="P75" i="1"/>
  <c r="P67" i="1"/>
  <c r="P66" i="1"/>
  <c r="P81" i="1"/>
  <c r="P73" i="1"/>
  <c r="P65" i="1"/>
  <c r="P59" i="1"/>
  <c r="P74" i="1"/>
  <c r="P80" i="1"/>
  <c r="P72" i="1"/>
  <c r="P64" i="1"/>
  <c r="P79" i="1"/>
  <c r="P71" i="1"/>
  <c r="P78" i="1"/>
  <c r="P70" i="1"/>
  <c r="P62" i="1"/>
  <c r="P63" i="1"/>
  <c r="P77" i="1"/>
  <c r="P69" i="1"/>
  <c r="P61" i="1"/>
  <c r="P83" i="1" l="1"/>
  <c r="P82" i="1"/>
  <c r="AF48" i="16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J80" i="19"/>
  <c r="K80" i="19" s="1"/>
  <c r="J79" i="19"/>
  <c r="K79" i="19" s="1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J26" i="19"/>
  <c r="K26" i="19" s="1"/>
  <c r="J25" i="19"/>
  <c r="K25" i="19" s="1"/>
  <c r="J24" i="19"/>
  <c r="K24" i="19" s="1"/>
  <c r="J23" i="19"/>
  <c r="J22" i="19"/>
  <c r="K22" i="19" s="1"/>
  <c r="J21" i="19"/>
  <c r="K21" i="19" s="1"/>
  <c r="J20" i="19"/>
  <c r="K20" i="19" s="1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J11" i="19"/>
  <c r="K11" i="19" s="1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E32" i="1"/>
  <c r="D32" i="1"/>
  <c r="C32" i="1"/>
  <c r="B3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D29" i="19" l="1"/>
  <c r="I29" i="19" s="1"/>
  <c r="B71" i="19"/>
  <c r="B9" i="19"/>
  <c r="B24" i="19"/>
  <c r="D31" i="19"/>
  <c r="I31" i="19" s="1"/>
  <c r="D15" i="19"/>
  <c r="B31" i="19"/>
  <c r="B23" i="19"/>
  <c r="B15" i="19"/>
  <c r="D30" i="19"/>
  <c r="I30" i="19" s="1"/>
  <c r="D22" i="19"/>
  <c r="I22" i="19" s="1"/>
  <c r="D14" i="19"/>
  <c r="I14" i="19" s="1"/>
  <c r="B61" i="19"/>
  <c r="B80" i="19"/>
  <c r="B72" i="19"/>
  <c r="B64" i="19"/>
  <c r="D79" i="19"/>
  <c r="I79" i="19" s="1"/>
  <c r="D71" i="19"/>
  <c r="I71" i="19" s="1"/>
  <c r="D63" i="19"/>
  <c r="I63" i="19" s="1"/>
  <c r="B21" i="19"/>
  <c r="D28" i="19"/>
  <c r="I28" i="19" s="1"/>
  <c r="D12" i="19"/>
  <c r="I12" i="19" s="1"/>
  <c r="B78" i="19"/>
  <c r="B70" i="19"/>
  <c r="B62" i="19"/>
  <c r="D77" i="19"/>
  <c r="D69" i="19"/>
  <c r="I69" i="19" s="1"/>
  <c r="D54" i="2"/>
  <c r="B30" i="19"/>
  <c r="B79" i="19"/>
  <c r="D62" i="19"/>
  <c r="I62" i="19" s="1"/>
  <c r="B29" i="19"/>
  <c r="B13" i="19"/>
  <c r="D20" i="19"/>
  <c r="I20" i="19" s="1"/>
  <c r="B28" i="19"/>
  <c r="B20" i="19"/>
  <c r="B12" i="19"/>
  <c r="D27" i="19"/>
  <c r="I27" i="19" s="1"/>
  <c r="D19" i="19"/>
  <c r="I19" i="19" s="1"/>
  <c r="D11" i="19"/>
  <c r="I11" i="19" s="1"/>
  <c r="B77" i="19"/>
  <c r="B69" i="19"/>
  <c r="D76" i="19"/>
  <c r="D68" i="19"/>
  <c r="I68" i="19" s="1"/>
  <c r="B14" i="19"/>
  <c r="B63" i="19"/>
  <c r="B19" i="19"/>
  <c r="D26" i="19"/>
  <c r="I26" i="19" s="1"/>
  <c r="D10" i="19"/>
  <c r="I10" i="19" s="1"/>
  <c r="B76" i="19"/>
  <c r="B68" i="19"/>
  <c r="D83" i="19"/>
  <c r="D75" i="19"/>
  <c r="D67" i="19"/>
  <c r="I67" i="19" s="1"/>
  <c r="D21" i="19"/>
  <c r="I21" i="19" s="1"/>
  <c r="D61" i="19"/>
  <c r="I61" i="19" s="1"/>
  <c r="B27" i="19"/>
  <c r="B11" i="19"/>
  <c r="D18" i="19"/>
  <c r="I18" i="19" s="1"/>
  <c r="B26" i="19"/>
  <c r="B18" i="19"/>
  <c r="B10" i="19"/>
  <c r="D25" i="19"/>
  <c r="I25" i="19" s="1"/>
  <c r="D17" i="19"/>
  <c r="I17" i="19" s="1"/>
  <c r="D9" i="19"/>
  <c r="I9" i="19" s="1"/>
  <c r="B83" i="19"/>
  <c r="B75" i="19"/>
  <c r="B67" i="19"/>
  <c r="D82" i="19"/>
  <c r="D74" i="19"/>
  <c r="D66" i="19"/>
  <c r="I66" i="19" s="1"/>
  <c r="B22" i="19"/>
  <c r="D70" i="19"/>
  <c r="I70" i="19" s="1"/>
  <c r="B25" i="19"/>
  <c r="D24" i="19"/>
  <c r="I24" i="19" s="1"/>
  <c r="B82" i="19"/>
  <c r="B74" i="19"/>
  <c r="B66" i="19"/>
  <c r="D81" i="19"/>
  <c r="D73" i="19"/>
  <c r="D65" i="19"/>
  <c r="D13" i="19"/>
  <c r="D78" i="19"/>
  <c r="B17" i="19"/>
  <c r="D16" i="19"/>
  <c r="I16" i="19" s="1"/>
  <c r="B16" i="19"/>
  <c r="D23" i="19"/>
  <c r="I23" i="19" s="1"/>
  <c r="B81" i="19"/>
  <c r="B73" i="19"/>
  <c r="B65" i="19"/>
  <c r="D80" i="19"/>
  <c r="I80" i="19" s="1"/>
  <c r="D72" i="19"/>
  <c r="D64" i="19"/>
  <c r="I64" i="19" s="1"/>
  <c r="B84" i="19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AF96" i="16"/>
  <c r="E75" i="19" l="1"/>
  <c r="E82" i="19"/>
  <c r="E31" i="19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AF97" i="16"/>
  <c r="D99" i="16" l="1"/>
  <c r="AA99" i="16"/>
  <c r="AA95" i="16" s="1"/>
  <c r="AA96" i="16" s="1"/>
  <c r="Q99" i="16"/>
  <c r="Q95" i="16" s="1"/>
  <c r="Q96" i="16" s="1"/>
  <c r="R99" i="16"/>
  <c r="R95" i="16" s="1"/>
  <c r="R96" i="16" s="1"/>
  <c r="AC99" i="16"/>
  <c r="Y99" i="16"/>
  <c r="Z99" i="16"/>
  <c r="AD99" i="16"/>
  <c r="AB99" i="16"/>
  <c r="V99" i="16"/>
  <c r="W99" i="16"/>
  <c r="X99" i="16"/>
  <c r="F99" i="16"/>
  <c r="N99" i="16"/>
  <c r="P99" i="16"/>
  <c r="J99" i="16"/>
  <c r="L99" i="16"/>
  <c r="M99" i="16"/>
  <c r="G99" i="16"/>
  <c r="O99" i="16"/>
  <c r="H99" i="16"/>
  <c r="S99" i="16"/>
  <c r="T99" i="16"/>
  <c r="K99" i="16"/>
  <c r="U99" i="16"/>
  <c r="E99" i="16"/>
  <c r="I99" i="16"/>
  <c r="AE99" i="16"/>
  <c r="AF4" i="16"/>
  <c r="E95" i="16" l="1"/>
  <c r="E96" i="16" s="1"/>
  <c r="P95" i="16"/>
  <c r="P96" i="16" s="1"/>
  <c r="U95" i="16"/>
  <c r="U96" i="16" s="1"/>
  <c r="N95" i="16"/>
  <c r="N96" i="16" s="1"/>
  <c r="G95" i="16"/>
  <c r="G96" i="16" s="1"/>
  <c r="W95" i="16"/>
  <c r="W96" i="16" s="1"/>
  <c r="O95" i="16"/>
  <c r="O96" i="16" s="1"/>
  <c r="AD95" i="16"/>
  <c r="AD96" i="16" s="1"/>
  <c r="F95" i="16"/>
  <c r="F96" i="16" s="1"/>
  <c r="K95" i="16"/>
  <c r="K96" i="16" s="1"/>
  <c r="Z95" i="16"/>
  <c r="Z96" i="16" s="1"/>
  <c r="D95" i="16"/>
  <c r="D96" i="16" s="1"/>
  <c r="J95" i="16"/>
  <c r="J96" i="16" s="1"/>
  <c r="AB95" i="16"/>
  <c r="AB96" i="16" s="1"/>
  <c r="M95" i="16"/>
  <c r="M96" i="16" s="1"/>
  <c r="T95" i="16"/>
  <c r="T96" i="16" s="1"/>
  <c r="X95" i="16"/>
  <c r="X96" i="16" s="1"/>
  <c r="L95" i="16"/>
  <c r="L96" i="16" s="1"/>
  <c r="Y95" i="16"/>
  <c r="Y96" i="16" s="1"/>
  <c r="S95" i="16"/>
  <c r="S96" i="16" s="1"/>
  <c r="V95" i="16"/>
  <c r="V96" i="16" s="1"/>
  <c r="AC95" i="16"/>
  <c r="AC96" i="16" s="1"/>
  <c r="I95" i="16"/>
  <c r="I96" i="16" s="1"/>
  <c r="H95" i="16"/>
  <c r="H96" i="16" s="1"/>
  <c r="AH27" i="16"/>
  <c r="AF5" i="16" l="1"/>
  <c r="AH7" i="1" l="1"/>
  <c r="T7" i="1"/>
  <c r="D7" i="1"/>
  <c r="AH5" i="16"/>
  <c r="C9" i="19" l="1"/>
  <c r="F9" i="19" s="1"/>
  <c r="P7" i="1"/>
  <c r="E9" i="19" l="1"/>
  <c r="AH18" i="1"/>
  <c r="T18" i="1"/>
  <c r="D18" i="1"/>
  <c r="AH17" i="1"/>
  <c r="T17" i="1"/>
  <c r="D17" i="1"/>
  <c r="AH15" i="16"/>
  <c r="AH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AH32" i="16"/>
  <c r="C27" i="19" l="1"/>
  <c r="F27" i="19" s="1"/>
  <c r="P25" i="1"/>
  <c r="C28" i="19"/>
  <c r="F28" i="19" s="1"/>
  <c r="P26" i="1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7" i="19" l="1"/>
  <c r="E28" i="19"/>
  <c r="F45" i="1"/>
  <c r="F55" i="1"/>
  <c r="F51" i="1"/>
  <c r="F52" i="1"/>
  <c r="F46" i="1"/>
  <c r="F48" i="1"/>
  <c r="F47" i="1"/>
  <c r="F54" i="1"/>
  <c r="F53" i="1"/>
  <c r="F50" i="1" l="1"/>
  <c r="AF6" i="16" l="1"/>
  <c r="D8" i="1" l="1"/>
  <c r="AH8" i="1"/>
  <c r="T8" i="1"/>
  <c r="AH6" i="1"/>
  <c r="F7" i="1"/>
  <c r="AH6" i="16"/>
  <c r="AF7" i="16"/>
  <c r="AF8" i="16"/>
  <c r="AF9" i="16"/>
  <c r="C10" i="19" l="1"/>
  <c r="F10" i="19" s="1"/>
  <c r="P8" i="1"/>
  <c r="AH12" i="1"/>
  <c r="T12" i="1"/>
  <c r="D12" i="1"/>
  <c r="AH11" i="1"/>
  <c r="T11" i="1"/>
  <c r="D11" i="1"/>
  <c r="AH15" i="1"/>
  <c r="T15" i="1"/>
  <c r="AH16" i="1"/>
  <c r="T16" i="1"/>
  <c r="D16" i="1"/>
  <c r="AH10" i="1"/>
  <c r="T10" i="1"/>
  <c r="D10" i="1"/>
  <c r="AH14" i="1"/>
  <c r="T14" i="1"/>
  <c r="AH13" i="1"/>
  <c r="T13" i="1"/>
  <c r="D13" i="1"/>
  <c r="AH9" i="1"/>
  <c r="T9" i="1"/>
  <c r="D9" i="1"/>
  <c r="AH14" i="16"/>
  <c r="AH11" i="16"/>
  <c r="AH7" i="16"/>
  <c r="F8" i="1"/>
  <c r="AH9" i="16"/>
  <c r="AH13" i="16"/>
  <c r="AH12" i="16"/>
  <c r="AH10" i="16"/>
  <c r="AH8" i="16"/>
  <c r="E10" i="19" l="1"/>
  <c r="C11" i="19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1" i="19" l="1"/>
  <c r="E15" i="19"/>
  <c r="E18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F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F19" i="1"/>
  <c r="F20" i="1"/>
  <c r="F21" i="1"/>
  <c r="F23" i="1"/>
  <c r="F22" i="1"/>
  <c r="F24" i="1"/>
  <c r="F16" i="1"/>
  <c r="F17" i="1"/>
  <c r="AT7" i="1"/>
  <c r="T6" i="1"/>
  <c r="D6" i="1"/>
  <c r="AL8" i="1"/>
  <c r="AH17" i="16"/>
  <c r="AH18" i="16"/>
  <c r="AH20" i="16"/>
  <c r="AH24" i="16"/>
  <c r="AH33" i="16"/>
  <c r="AH34" i="16"/>
  <c r="AH19" i="16"/>
  <c r="AH21" i="16"/>
  <c r="AH22" i="16"/>
  <c r="AH23" i="16"/>
  <c r="AH25" i="16"/>
  <c r="AH26" i="16"/>
  <c r="AH28" i="16"/>
  <c r="AH29" i="16"/>
  <c r="AH30" i="16"/>
  <c r="AH31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66" i="16"/>
  <c r="AH67" i="16"/>
  <c r="AH68" i="16"/>
  <c r="AH69" i="16"/>
  <c r="AH70" i="16"/>
  <c r="AH71" i="16"/>
  <c r="AH72" i="16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AI85" i="1"/>
  <c r="D85" i="1"/>
  <c r="AI86" i="1"/>
  <c r="D86" i="1"/>
  <c r="AI87" i="1"/>
  <c r="D87" i="1"/>
  <c r="AI88" i="1"/>
  <c r="D88" i="1"/>
  <c r="AI89" i="1"/>
  <c r="D89" i="1"/>
  <c r="AI90" i="1"/>
  <c r="D90" i="1"/>
  <c r="AI91" i="1"/>
  <c r="D91" i="1"/>
  <c r="AI92" i="1"/>
  <c r="D92" i="1"/>
  <c r="AI93" i="1"/>
  <c r="D93" i="1"/>
  <c r="AI94" i="1"/>
  <c r="D94" i="1"/>
  <c r="AI95" i="1"/>
  <c r="D95" i="1"/>
  <c r="AI96" i="1"/>
  <c r="D96" i="1"/>
  <c r="AI97" i="1"/>
  <c r="D97" i="1"/>
  <c r="AI98" i="1"/>
  <c r="D98" i="1"/>
  <c r="AI99" i="1"/>
  <c r="D99" i="1"/>
  <c r="AI100" i="1"/>
  <c r="D100" i="1"/>
  <c r="AI101" i="1"/>
  <c r="D101" i="1"/>
  <c r="AI102" i="1"/>
  <c r="D102" i="1"/>
  <c r="AI103" i="1"/>
  <c r="D103" i="1"/>
  <c r="AI104" i="1"/>
  <c r="D104" i="1"/>
  <c r="AI105" i="1"/>
  <c r="D105" i="1"/>
  <c r="AI106" i="1"/>
  <c r="D106" i="1"/>
  <c r="AI107" i="1"/>
  <c r="D107" i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B6" i="1"/>
  <c r="C6" i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E23" i="19" l="1"/>
  <c r="B179" i="19"/>
  <c r="B171" i="19"/>
  <c r="P106" i="1"/>
  <c r="B93" i="2"/>
  <c r="P90" i="1"/>
  <c r="C96" i="2"/>
  <c r="C88" i="2"/>
  <c r="C84" i="2"/>
  <c r="AV105" i="1"/>
  <c r="AL101" i="1"/>
  <c r="AN97" i="1"/>
  <c r="AR93" i="1"/>
  <c r="AV89" i="1"/>
  <c r="AL85" i="1"/>
  <c r="P98" i="1"/>
  <c r="C5" i="2"/>
  <c r="P102" i="1"/>
  <c r="C99" i="2"/>
  <c r="C91" i="2"/>
  <c r="P104" i="1"/>
  <c r="P100" i="1"/>
  <c r="P96" i="1"/>
  <c r="P92" i="1"/>
  <c r="P88" i="1"/>
  <c r="P84" i="1"/>
  <c r="P86" i="1"/>
  <c r="A8" i="19"/>
  <c r="P94" i="1"/>
  <c r="C102" i="2"/>
  <c r="C94" i="2"/>
  <c r="C90" i="2"/>
  <c r="C86" i="2"/>
  <c r="B168" i="19"/>
  <c r="AN107" i="1"/>
  <c r="AR103" i="1"/>
  <c r="AV99" i="1"/>
  <c r="AP95" i="1"/>
  <c r="AN91" i="1"/>
  <c r="AR87" i="1"/>
  <c r="E21" i="19"/>
  <c r="P6" i="1"/>
  <c r="P31" i="1" s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B191" i="19"/>
  <c r="A105" i="1"/>
  <c r="B189" i="19"/>
  <c r="A103" i="1"/>
  <c r="B187" i="19"/>
  <c r="A101" i="1"/>
  <c r="B185" i="19"/>
  <c r="A99" i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B190" i="19"/>
  <c r="A104" i="1"/>
  <c r="B188" i="19"/>
  <c r="A102" i="1"/>
  <c r="B186" i="19"/>
  <c r="A100" i="1"/>
  <c r="B184" i="19"/>
  <c r="A98" i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N57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AH1" i="16"/>
  <c r="AF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71" i="3"/>
  <c r="F159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A187" i="19" l="1"/>
  <c r="A184" i="19"/>
  <c r="A190" i="19"/>
  <c r="A189" i="19"/>
  <c r="A186" i="19"/>
  <c r="A183" i="19"/>
  <c r="A191" i="19"/>
  <c r="A188" i="19"/>
  <c r="A182" i="19"/>
  <c r="A185" i="19"/>
  <c r="G185" i="19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A10" i="19" l="1"/>
  <c r="J56" i="1"/>
  <c r="J57" i="1" s="1"/>
  <c r="H56" i="1"/>
  <c r="H57" i="1" s="1"/>
  <c r="A18" i="3"/>
  <c r="A9" i="1"/>
  <c r="A7" i="2"/>
  <c r="E32" i="19"/>
  <c r="K32" i="19" s="1"/>
  <c r="E139" i="19"/>
  <c r="E192" i="19"/>
  <c r="E85" i="19"/>
  <c r="A11" i="1"/>
  <c r="J82" i="1" l="1"/>
  <c r="H82" i="1"/>
  <c r="A13" i="19"/>
  <c r="A11" i="19"/>
  <c r="A8" i="2"/>
  <c r="A19" i="3"/>
  <c r="K139" i="19"/>
  <c r="K85" i="19"/>
  <c r="K192" i="19"/>
  <c r="K39" i="19"/>
  <c r="K46" i="19"/>
  <c r="K41" i="19"/>
  <c r="A12" i="1"/>
  <c r="A21" i="3"/>
  <c r="A10" i="2"/>
  <c r="A20" i="3"/>
  <c r="A9" i="2"/>
  <c r="A14" i="19" l="1"/>
  <c r="K201" i="19"/>
  <c r="K199" i="19"/>
  <c r="K200" i="19" s="1"/>
  <c r="K206" i="19"/>
  <c r="K100" i="19"/>
  <c r="K92" i="19"/>
  <c r="K153" i="19"/>
  <c r="K146" i="19"/>
  <c r="K148" i="19"/>
  <c r="A22" i="3"/>
  <c r="A11" i="2"/>
  <c r="A13" i="1"/>
  <c r="A15" i="19" l="1"/>
  <c r="K202" i="19"/>
  <c r="K207" i="19" s="1"/>
  <c r="A14" i="1"/>
  <c r="A23" i="3"/>
  <c r="A12" i="2"/>
  <c r="A16" i="19" l="1"/>
  <c r="A24" i="3"/>
  <c r="A13" i="2"/>
  <c r="A15" i="1"/>
  <c r="A17" i="19" l="1"/>
  <c r="A16" i="1"/>
  <c r="A25" i="3"/>
  <c r="A14" i="2"/>
  <c r="A18" i="19" l="1"/>
  <c r="A17" i="1"/>
  <c r="A26" i="3"/>
  <c r="A15" i="2"/>
  <c r="A18" i="1" l="1"/>
  <c r="A19" i="19"/>
  <c r="A16" i="2"/>
  <c r="A27" i="3"/>
  <c r="A28" i="3" l="1"/>
  <c r="A17" i="2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l="1"/>
  <c r="A29" i="19"/>
  <c r="A26" i="2"/>
  <c r="A37" i="3"/>
  <c r="A28" i="1"/>
  <c r="A118" i="3"/>
  <c r="A71" i="1"/>
  <c r="A69" i="2"/>
  <c r="A128" i="19" l="1"/>
  <c r="A30" i="19"/>
  <c r="A38" i="3"/>
  <c r="A27" i="2"/>
  <c r="A29" i="1"/>
  <c r="A119" i="3"/>
  <c r="A72" i="1"/>
  <c r="A70" i="2"/>
  <c r="A129" i="19" l="1"/>
  <c r="A31" i="19"/>
  <c r="A39" i="3"/>
  <c r="A28" i="2"/>
  <c r="A32" i="1"/>
  <c r="A73" i="1"/>
  <c r="A71" i="2"/>
  <c r="A120" i="3"/>
  <c r="A130" i="19" l="1"/>
  <c r="A61" i="19"/>
  <c r="C31" i="1"/>
  <c r="C30" i="1"/>
  <c r="A61" i="3"/>
  <c r="E40" i="3" s="1"/>
  <c r="A31" i="2"/>
  <c r="A33" i="1"/>
  <c r="A74" i="1"/>
  <c r="A72" i="2"/>
  <c r="A121" i="3"/>
  <c r="A131" i="19" l="1"/>
  <c r="A62" i="19"/>
  <c r="A32" i="2"/>
  <c r="A34" i="1"/>
  <c r="A62" i="3"/>
  <c r="C30" i="2"/>
  <c r="C29" i="2"/>
  <c r="A32" i="19"/>
  <c r="K40" i="19" s="1"/>
  <c r="K42" i="19" s="1"/>
  <c r="K47" i="19" s="1"/>
  <c r="A122" i="3"/>
  <c r="A75" i="1"/>
  <c r="A73" i="2"/>
  <c r="A132" i="19" l="1"/>
  <c r="A63" i="19"/>
  <c r="A63" i="3"/>
  <c r="A33" i="2"/>
  <c r="A35" i="1"/>
  <c r="A123" i="3"/>
  <c r="A74" i="2"/>
  <c r="A76" i="1"/>
  <c r="A133" i="19" l="1"/>
  <c r="A64" i="19"/>
  <c r="A34" i="2"/>
  <c r="A36" i="1"/>
  <c r="A64" i="3"/>
  <c r="A77" i="1"/>
  <c r="A75" i="2"/>
  <c r="A124" i="3"/>
  <c r="A134" i="19" l="1"/>
  <c r="A37" i="1"/>
  <c r="A65" i="19"/>
  <c r="A65" i="3"/>
  <c r="A35" i="2"/>
  <c r="A78" i="1"/>
  <c r="A76" i="2"/>
  <c r="A125" i="3"/>
  <c r="A135" i="19" l="1"/>
  <c r="A66" i="19"/>
  <c r="A36" i="2"/>
  <c r="A38" i="1"/>
  <c r="A66" i="3"/>
  <c r="A126" i="3"/>
  <c r="A79" i="1"/>
  <c r="A77" i="2"/>
  <c r="A136" i="19" l="1"/>
  <c r="A67" i="19"/>
  <c r="A37" i="2"/>
  <c r="A39" i="1"/>
  <c r="A67" i="3"/>
  <c r="A127" i="3"/>
  <c r="A80" i="1"/>
  <c r="A78" i="2"/>
  <c r="A137" i="19" l="1"/>
  <c r="A68" i="19"/>
  <c r="A40" i="1"/>
  <c r="A38" i="2"/>
  <c r="A68" i="3"/>
  <c r="A81" i="1"/>
  <c r="A79" i="2"/>
  <c r="A128" i="3"/>
  <c r="A138" i="19" l="1"/>
  <c r="A69" i="19"/>
  <c r="A69" i="3"/>
  <c r="A39" i="2"/>
  <c r="A41" i="1"/>
  <c r="A80" i="2"/>
  <c r="A84" i="1"/>
  <c r="A129" i="3"/>
  <c r="A168" i="19" l="1"/>
  <c r="A109" i="19" s="1"/>
  <c r="A42" i="1"/>
  <c r="A70" i="19"/>
  <c r="A70" i="3"/>
  <c r="A40" i="2"/>
  <c r="A151" i="3"/>
  <c r="E130" i="3" s="1"/>
  <c r="C82" i="1"/>
  <c r="A83" i="2"/>
  <c r="C83" i="1"/>
  <c r="A85" i="1"/>
  <c r="A139" i="19" l="1"/>
  <c r="K147" i="19" s="1"/>
  <c r="K149" i="19" s="1"/>
  <c r="K154" i="19" s="1"/>
  <c r="A43" i="1"/>
  <c r="A42" i="2" s="1"/>
  <c r="A169" i="19"/>
  <c r="K159" i="19"/>
  <c r="G134" i="19" s="1"/>
  <c r="A71" i="19"/>
  <c r="A41" i="2"/>
  <c r="A71" i="3"/>
  <c r="A86" i="1"/>
  <c r="A152" i="3"/>
  <c r="A84" i="2"/>
  <c r="C82" i="2"/>
  <c r="C81" i="2"/>
  <c r="A44" i="1" l="1"/>
  <c r="A72" i="3"/>
  <c r="A170" i="19"/>
  <c r="A72" i="19"/>
  <c r="G120" i="19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53" i="3"/>
  <c r="A171" i="19" l="1"/>
  <c r="A74" i="19"/>
  <c r="A74" i="3"/>
  <c r="A44" i="2"/>
  <c r="A46" i="1"/>
  <c r="A88" i="1"/>
  <c r="A154" i="3"/>
  <c r="A86" i="2"/>
  <c r="A47" i="1" l="1"/>
  <c r="A76" i="3" s="1"/>
  <c r="A172" i="19"/>
  <c r="A45" i="2"/>
  <c r="A75" i="19"/>
  <c r="A75" i="3"/>
  <c r="A155" i="3"/>
  <c r="A89" i="1"/>
  <c r="A87" i="2"/>
  <c r="A76" i="19" l="1"/>
  <c r="A46" i="2"/>
  <c r="A173" i="19"/>
  <c r="A48" i="1"/>
  <c r="A90" i="1"/>
  <c r="A88" i="2"/>
  <c r="A156" i="3"/>
  <c r="A77" i="19" l="1"/>
  <c r="A77" i="3"/>
  <c r="A47" i="2"/>
  <c r="A49" i="1"/>
  <c r="A174" i="19"/>
  <c r="A157" i="3"/>
  <c r="A91" i="1"/>
  <c r="A89" i="2"/>
  <c r="A50" i="1" l="1"/>
  <c r="A78" i="19"/>
  <c r="A48" i="2"/>
  <c r="A78" i="3"/>
  <c r="A175" i="19"/>
  <c r="A92" i="1"/>
  <c r="A90" i="2"/>
  <c r="A158" i="3"/>
  <c r="A49" i="2" l="1"/>
  <c r="A51" i="1"/>
  <c r="A79" i="19"/>
  <c r="A79" i="3"/>
  <c r="A176" i="19"/>
  <c r="A91" i="2"/>
  <c r="A93" i="1"/>
  <c r="A159" i="3"/>
  <c r="A80" i="19" l="1"/>
  <c r="A80" i="3"/>
  <c r="A50" i="2"/>
  <c r="A52" i="1"/>
  <c r="A94" i="1"/>
  <c r="A177" i="19"/>
  <c r="A95" i="1"/>
  <c r="A160" i="3"/>
  <c r="A92" i="2"/>
  <c r="A53" i="1" l="1"/>
  <c r="A81" i="19"/>
  <c r="A81" i="3"/>
  <c r="A51" i="2"/>
  <c r="A178" i="19"/>
  <c r="A179" i="19"/>
  <c r="A61" i="1"/>
  <c r="A161" i="3"/>
  <c r="A93" i="2"/>
  <c r="A96" i="1"/>
  <c r="A162" i="3"/>
  <c r="A94" i="2"/>
  <c r="A180" i="19" l="1"/>
  <c r="A62" i="1"/>
  <c r="A119" i="19" s="1"/>
  <c r="A54" i="1"/>
  <c r="A52" i="2"/>
  <c r="A82" i="3"/>
  <c r="A82" i="19"/>
  <c r="A63" i="1"/>
  <c r="A118" i="19"/>
  <c r="A60" i="2"/>
  <c r="A109" i="3"/>
  <c r="A163" i="3"/>
  <c r="A97" i="1"/>
  <c r="A95" i="2"/>
  <c r="A61" i="2" l="1"/>
  <c r="A83" i="19"/>
  <c r="A83" i="3"/>
  <c r="A53" i="2"/>
  <c r="A55" i="1"/>
  <c r="A58" i="1" s="1"/>
  <c r="A110" i="3"/>
  <c r="A181" i="19"/>
  <c r="A120" i="19"/>
  <c r="A111" i="3"/>
  <c r="A64" i="1"/>
  <c r="A62" i="2"/>
  <c r="A96" i="2"/>
  <c r="A164" i="3"/>
  <c r="A57" i="2" l="1"/>
  <c r="A106" i="3"/>
  <c r="E85" i="3" s="1"/>
  <c r="A59" i="1"/>
  <c r="A60" i="1" s="1"/>
  <c r="C56" i="1"/>
  <c r="A115" i="19"/>
  <c r="C57" i="1"/>
  <c r="A84" i="3"/>
  <c r="A54" i="2"/>
  <c r="A84" i="19"/>
  <c r="A121" i="19"/>
  <c r="A65" i="1"/>
  <c r="A112" i="3"/>
  <c r="A63" i="2"/>
  <c r="A108" i="3" l="1"/>
  <c r="A59" i="2"/>
  <c r="A117" i="19"/>
  <c r="A85" i="19"/>
  <c r="K93" i="19" s="1"/>
  <c r="K94" i="19" s="1"/>
  <c r="K95" i="19" s="1"/>
  <c r="K101" i="19" s="1"/>
  <c r="A55" i="19"/>
  <c r="A58" i="2"/>
  <c r="A107" i="3"/>
  <c r="A116" i="19"/>
  <c r="C55" i="2"/>
  <c r="C56" i="2"/>
  <c r="A122" i="19"/>
  <c r="A66" i="1"/>
  <c r="A113" i="3"/>
  <c r="A64" i="2"/>
  <c r="K106" i="19" l="1"/>
  <c r="A2" i="19"/>
  <c r="K52" i="19" s="1"/>
  <c r="A123" i="19"/>
  <c r="A114" i="3"/>
  <c r="A67" i="1"/>
  <c r="A65" i="2"/>
  <c r="G24" i="19" l="1"/>
  <c r="G9" i="19"/>
  <c r="G13" i="19"/>
  <c r="G19" i="19"/>
  <c r="G25" i="19"/>
  <c r="G31" i="19"/>
  <c r="G21" i="19"/>
  <c r="G14" i="19"/>
  <c r="G18" i="19"/>
  <c r="G11" i="19"/>
  <c r="G26" i="19"/>
  <c r="G8" i="19"/>
  <c r="G17" i="19"/>
  <c r="G23" i="19"/>
  <c r="G22" i="19"/>
  <c r="G16" i="19"/>
  <c r="G12" i="19"/>
  <c r="G10" i="19"/>
  <c r="G30" i="19"/>
  <c r="G27" i="19"/>
  <c r="G29" i="19"/>
  <c r="G28" i="19"/>
  <c r="G20" i="19"/>
  <c r="G15" i="19"/>
  <c r="G61" i="19"/>
  <c r="G65" i="19"/>
  <c r="G81" i="19"/>
  <c r="G62" i="19"/>
  <c r="G68" i="19"/>
  <c r="G76" i="19"/>
  <c r="G78" i="19"/>
  <c r="G77" i="19"/>
  <c r="G79" i="19"/>
  <c r="G71" i="19"/>
  <c r="G66" i="19"/>
  <c r="G72" i="19"/>
  <c r="G70" i="19"/>
  <c r="G80" i="19"/>
  <c r="G67" i="19"/>
  <c r="G75" i="19"/>
  <c r="G69" i="19"/>
  <c r="G64" i="19"/>
  <c r="G84" i="19"/>
  <c r="G82" i="19"/>
  <c r="G74" i="19"/>
  <c r="G63" i="19"/>
  <c r="G73" i="19"/>
  <c r="G83" i="19"/>
  <c r="A124" i="19"/>
  <c r="A115" i="3"/>
  <c r="A68" i="1"/>
  <c r="A66" i="2"/>
  <c r="A69" i="1" l="1"/>
  <c r="A126" i="19" s="1"/>
  <c r="A125" i="19"/>
  <c r="A67" i="2"/>
  <c r="A116" i="3"/>
  <c r="A117" i="3" l="1"/>
  <c r="A68" i="2"/>
</calcChain>
</file>

<file path=xl/sharedStrings.xml><?xml version="1.0" encoding="utf-8"?>
<sst xmlns="http://schemas.openxmlformats.org/spreadsheetml/2006/main" count="585" uniqueCount="211">
  <si>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</si>
  <si>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</si>
  <si>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</si>
  <si>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</si>
  <si>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</si>
  <si>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</si>
  <si>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</si>
  <si>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</si>
  <si>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</si>
  <si>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</si>
  <si>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</si>
  <si>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</si>
  <si>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</si>
  <si>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</si>
  <si>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</si>
  <si>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</si>
  <si>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</si>
  <si>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</si>
  <si>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</si>
  <si>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</si>
  <si>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</si>
  <si>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</si>
  <si>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</si>
  <si>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</si>
  <si>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</si>
  <si>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</si>
  <si>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</si>
  <si>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</si>
  <si>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</si>
  <si>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</si>
  <si>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</si>
  <si>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</si>
  <si>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</si>
  <si>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</si>
  <si>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</si>
  <si>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</si>
  <si>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</si>
  <si>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</si>
  <si>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</si>
  <si>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</si>
  <si>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</si>
  <si>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</si>
  <si>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</si>
  <si>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</si>
  <si>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</si>
  <si>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</si>
  <si>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</si>
  <si>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</si>
  <si>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</si>
  <si>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</si>
  <si>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</si>
  <si>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</si>
  <si>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</si>
  <si>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</si>
  <si>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</si>
  <si>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</si>
  <si>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</si>
  <si>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</si>
  <si>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</si>
  <si>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</si>
  <si>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</si>
  <si>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</si>
  <si>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</si>
  <si>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</si>
  <si>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</si>
  <si>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</si>
  <si>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</si>
  <si>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</si>
  <si>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</si>
  <si>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</si>
  <si>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</si>
  <si>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</si>
  <si>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</si>
  <si>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</si>
  <si>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</si>
  <si>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</si>
  <si>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</si>
  <si>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</si>
  <si>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</si>
  <si>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</si>
  <si>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</si>
  <si>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</si>
  <si>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</si>
  <si>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</si>
  <si>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</si>
  <si>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</si>
  <si>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</si>
  <si>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</si>
  <si>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</si>
  <si>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</si>
  <si>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</si>
  <si>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</si>
  <si>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</si>
  <si>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</si>
  <si>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</si>
  <si>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</si>
  <si>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</si>
  <si>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</si>
  <si>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</si>
  <si>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</si>
  <si>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</si>
  <si>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</si>
  <si>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</si>
  <si>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</si>
  <si>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</si>
  <si>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</si>
  <si>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</si>
  <si>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</si>
  <si>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</si>
  <si>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</si>
  <si>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</si>
  <si>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</si>
  <si>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</si>
  <si>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</si>
  <si>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</si>
  <si>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</si>
  <si>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</si>
  <si>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</si>
  <si>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</si>
  <si>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</si>
  <si>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</si>
  <si>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</si>
  <si>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</si>
  <si>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</si>
  <si>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</si>
  <si>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</si>
  <si>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</si>
  <si>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</si>
  <si>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</si>
  <si>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Detectable Warnings, ADA Ramps</t>
  </si>
  <si>
    <t>Combination Concrete Curb and Gutter, Type M-6.18 (Modified)</t>
  </si>
  <si>
    <t>Approach Pavement Removal</t>
  </si>
  <si>
    <t>P.C.C. Approach Pavement, 6"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</si>
  <si>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</si>
  <si>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</si>
  <si>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</si>
  <si>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</si>
  <si>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Parkway Restoration</t>
  </si>
  <si>
    <t>Traffic Control and Protection</t>
  </si>
  <si>
    <t>Subbase Granular Material, Type B, CA-2, 6"</t>
  </si>
  <si>
    <t>Aggregate Base Course, Type B, CA-6, 6"</t>
  </si>
  <si>
    <t>Hot-Mix Asphalt Surface Course, Mix "D", N50, 2"</t>
  </si>
  <si>
    <t>Manholes to be Adjusted</t>
  </si>
  <si>
    <t>Manholes to be Reconstructed</t>
  </si>
  <si>
    <t>Inlet Special to be Repaired</t>
  </si>
  <si>
    <t>Thermoplastic Pavement Markings, 4"</t>
  </si>
  <si>
    <t>Thermoplastic Pavement Markings, 6"</t>
  </si>
  <si>
    <t>Thermoplastic Pavement Markings, 24"</t>
  </si>
  <si>
    <t>Contingency</t>
  </si>
  <si>
    <t>Estimate No. 1 from July 22nd, 2019 to August 28th, 2019</t>
  </si>
  <si>
    <t>P.O. # 19305224</t>
  </si>
  <si>
    <t>, 2019  BY:</t>
  </si>
  <si>
    <t>, 2019. BY:</t>
  </si>
  <si>
    <t>Storm Inlet, Type 700</t>
  </si>
  <si>
    <t>Storm Inlet, Inlet Special No. 2</t>
  </si>
  <si>
    <t>Inlets to be Adjusted</t>
  </si>
  <si>
    <t>Lsum</t>
  </si>
  <si>
    <t>Subgrade Undercutting</t>
  </si>
  <si>
    <t>13th Ward - 94003013</t>
  </si>
  <si>
    <t>11th Ward - 94003011</t>
  </si>
  <si>
    <t>9th Ward - 94003009</t>
  </si>
  <si>
    <t>3rd Ward - 94003003</t>
  </si>
  <si>
    <t>2nd Ward - 94003002</t>
  </si>
  <si>
    <t>Bid No.:  621-PW-044  VENDORS NOTIFIED: 129</t>
  </si>
  <si>
    <t>City -Wide Street Repairs Group No. 4 - 2022 (Concrete)</t>
  </si>
  <si>
    <t>1800 Plum Orchard Lane</t>
  </si>
  <si>
    <t>Concrete "V" Gutter</t>
  </si>
  <si>
    <t>1717 2nd Avenue Curb and Gutter</t>
  </si>
  <si>
    <t>1500 Daisy Avenue Sidewalk</t>
  </si>
  <si>
    <t>1404 East State Street Curb</t>
  </si>
  <si>
    <t>306 North Rockford Avenue Sidewalk</t>
  </si>
  <si>
    <t>2305 Rural Street Drive Approach</t>
  </si>
  <si>
    <t>3731 Highcrest Road Sidewalk</t>
  </si>
  <si>
    <t>0100 North 3rd Street Sidewalk</t>
  </si>
  <si>
    <t>09001000            Sanford Street</t>
  </si>
  <si>
    <t>0500 South 3rd Street</t>
  </si>
  <si>
    <t>1400/1500 Harding Street Sidewalk</t>
  </si>
  <si>
    <t>0500 Furman Street</t>
  </si>
  <si>
    <t>1800 22nd Street</t>
  </si>
  <si>
    <t>2800 Conklin Drive</t>
  </si>
  <si>
    <t>Hot-Mix Asphalt Binder Course, IL-19.0, N50, 2.5"</t>
  </si>
  <si>
    <t>1600/1700 4th Street</t>
  </si>
  <si>
    <t>1428-1432                6th Avenue Sidewalk</t>
  </si>
  <si>
    <t>1315-1321              7th Avenue Sidewalk</t>
  </si>
  <si>
    <t>0300 Kishwaukee Street Sidewalk</t>
  </si>
  <si>
    <t>1100 Belmont Boulevard</t>
  </si>
  <si>
    <t>1200/1300      Andrews Street</t>
  </si>
  <si>
    <t>0500/0600            North Avon Sttreet</t>
  </si>
  <si>
    <t>0400 Orchard Park Street</t>
  </si>
  <si>
    <t>1600/2000 7th Street</t>
  </si>
  <si>
    <t>2100 10th Street</t>
  </si>
  <si>
    <t>0600/0700            South 3rd Street</t>
  </si>
  <si>
    <t>Hot-Mix Asphalt Binder Course, IL-9.5, N50, 1.25"</t>
  </si>
  <si>
    <t>Storm Sewers, PVC, 18"</t>
  </si>
  <si>
    <t>Storm Sewers, RCP, 12"</t>
  </si>
  <si>
    <t>Handhole to be Adjusted</t>
  </si>
  <si>
    <t>Fiber Box to be Adjusted</t>
  </si>
  <si>
    <t xml:space="preserve">Inlets to be Reconstructed </t>
  </si>
  <si>
    <t>Manholes to be Adjusted (AT&amp;T Manholes)</t>
  </si>
  <si>
    <t>W2211</t>
  </si>
  <si>
    <t>Neighborhood - W2211</t>
  </si>
  <si>
    <t>3524-3704 Packard Parkway Sidewalk</t>
  </si>
  <si>
    <t>94003008/94003010</t>
  </si>
  <si>
    <t>94003007/94003013</t>
  </si>
  <si>
    <t>5th Ward - 94003005</t>
  </si>
  <si>
    <t>Carter Court Approach</t>
  </si>
  <si>
    <t>Bid On: City-Wide Street Repairs Group No. 4 - 2022 (Concrete)</t>
  </si>
  <si>
    <t>TCI Concrete</t>
  </si>
  <si>
    <t>Rockford, IL</t>
  </si>
  <si>
    <t>Bid Bond</t>
  </si>
  <si>
    <t>Stenstrom Excavation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</si>
</sst>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2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0" fontId="0" fillId="0" borderId="48" xfId="0" applyBorder="1" applyAlignment="1" applyProtection="1">
      <alignment horizontal="left"/>
      <protection locked="0"/>
    </xf>
    <xf numFmtId="3" fontId="3" fillId="0" borderId="15" xfId="0" applyNumberFormat="1" applyFont="1" applyBorder="1" applyProtection="1"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1" fontId="0" fillId="0" borderId="75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3" fontId="0" fillId="0" borderId="47" xfId="0" applyNumberFormat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0" fontId="16" fillId="0" borderId="39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0" fontId="3" fillId="0" borderId="79" xfId="0" applyFont="1" applyBorder="1" applyAlignment="1" applyProtection="1">
      <alignment wrapText="1"/>
      <protection locked="0"/>
    </xf>
    <xf numFmtId="2" fontId="4" fillId="2" borderId="17" xfId="2" applyNumberFormat="1" applyFont="1" applyFill="1" applyBorder="1" applyAlignment="1" applyProtection="1">
      <alignment horizontal="center" vertical="center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0" fontId="0" fillId="0" borderId="44" xfId="0" applyBorder="1"/>
    <xf numFmtId="3" fontId="3" fillId="0" borderId="24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0" fontId="0" fillId="0" borderId="41" xfId="0" applyBorder="1" applyAlignment="1">
      <alignment horizontal="center"/>
    </xf>
    <xf numFmtId="0" fontId="3" fillId="0" borderId="81" xfId="0" applyFont="1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0" fillId="0" borderId="41" xfId="0" applyBorder="1" applyAlignment="1">
      <alignment horizontal="left"/>
    </xf>
    <xf numFmtId="0" fontId="0" fillId="0" borderId="81" xfId="0" applyFill="1" applyBorder="1" applyAlignment="1" applyProtection="1">
      <alignment horizontal="left"/>
      <protection locked="0"/>
    </xf>
    <xf numFmtId="0" fontId="0" fillId="0" borderId="75" xfId="0" applyFill="1" applyBorder="1" applyAlignment="1" applyProtection="1">
      <alignment horizontal="left"/>
      <protection locked="0"/>
    </xf>
    <xf numFmtId="0" fontId="3" fillId="0" borderId="75" xfId="0" applyFont="1" applyFill="1" applyBorder="1" applyAlignment="1" applyProtection="1">
      <alignment horizontal="left"/>
      <protection locked="0"/>
    </xf>
    <xf numFmtId="0" fontId="0" fillId="0" borderId="75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3" fontId="0" fillId="0" borderId="55" xfId="0" applyNumberForma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horizontal="right"/>
      <protection locked="0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0" fontId="3" fillId="0" borderId="84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0" fillId="0" borderId="0" xfId="0" applyNumberFormat="1" applyFill="1" applyAlignment="1">
      <alignment horizontal="left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0" fontId="3" fillId="0" borderId="85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20" fillId="0" borderId="39" xfId="0" applyFont="1" applyFill="1" applyBorder="1" applyAlignment="1">
      <alignment horizontal="center"/>
    </xf>
    <xf numFmtId="0" fontId="0" fillId="0" borderId="80" xfId="0" applyBorder="1" applyAlignment="1" applyProtection="1">
      <alignment horizontal="left"/>
      <protection locked="0"/>
    </xf>
    <xf numFmtId="0" fontId="3" fillId="0" borderId="80" xfId="0" applyFont="1" applyBorder="1" applyAlignment="1" applyProtection="1">
      <alignment wrapText="1"/>
      <protection locked="0"/>
    </xf>
    <xf numFmtId="3" fontId="3" fillId="0" borderId="86" xfId="0" applyNumberFormat="1" applyFont="1" applyBorder="1" applyProtection="1">
      <protection locked="0"/>
    </xf>
    <xf numFmtId="0" fontId="16" fillId="0" borderId="45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right" wrapText="1"/>
    </xf>
    <xf numFmtId="1" fontId="0" fillId="0" borderId="82" xfId="0" applyNumberFormat="1" applyFill="1" applyBorder="1" applyAlignment="1" applyProtection="1">
      <alignment horizontal="right"/>
      <protection locked="0"/>
    </xf>
    <xf numFmtId="3" fontId="0" fillId="0" borderId="82" xfId="0" applyNumberFormat="1" applyBorder="1" applyAlignment="1" applyProtection="1">
      <alignment horizontal="right"/>
      <protection locked="0"/>
    </xf>
    <xf numFmtId="3" fontId="0" fillId="0" borderId="83" xfId="0" applyNumberFormat="1" applyBorder="1" applyAlignment="1" applyProtection="1">
      <alignment horizontal="right"/>
      <protection locked="0"/>
    </xf>
    <xf numFmtId="0" fontId="3" fillId="0" borderId="44" xfId="0" applyFont="1" applyFill="1" applyBorder="1" applyAlignment="1">
      <alignment horizontal="right" wrapText="1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>
      <alignment horizontal="right" wrapText="1"/>
    </xf>
    <xf numFmtId="0" fontId="3" fillId="0" borderId="30" xfId="0" applyFont="1" applyFill="1" applyBorder="1" applyAlignment="1">
      <alignment horizontal="right" wrapText="1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1"/>
  <sheetViews>
    <sheetView view="pageBreakPreview" zoomScaleNormal="85" zoomScaleSheetLayoutView="100" workbookViewId="0">
      <pane xSplit="2" topLeftCell="C1" activePane="topRight" state="frozen"/>
      <selection pane="topRight" activeCell="B13" sqref="B13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30" width="18.7109375" style="369" customWidth="1"/>
    <col min="31" max="31" width="18.7109375" style="215" customWidth="1"/>
    <col min="32" max="32" width="13.5703125" style="215" customWidth="1"/>
    <col min="33" max="33" width="11" bestFit="1" customWidth="1"/>
    <col min="34" max="34" width="16.85546875" customWidth="1"/>
    <col min="37" max="37" width="12" bestFit="1" customWidth="1"/>
    <col min="44" max="44" width="9.140625" customWidth="1"/>
  </cols>
  <sheetData>
    <row r="1" spans="1:37" ht="21" customHeight="1" thickBot="1" x14ac:dyDescent="0.25">
      <c r="B1" s="280" t="s">
        <v>164</v>
      </c>
      <c r="AE1" s="369"/>
      <c r="AG1" s="278"/>
      <c r="AH1" s="370">
        <f>SUM(AH4:AH93)</f>
        <v>2238395</v>
      </c>
    </row>
    <row r="2" spans="1:37" s="214" customFormat="1" ht="18.75" thickBot="1" x14ac:dyDescent="0.3">
      <c r="A2" s="490" t="s">
        <v>93</v>
      </c>
      <c r="B2" s="490"/>
      <c r="C2" s="490"/>
      <c r="D2" s="424">
        <v>94003001</v>
      </c>
      <c r="E2" s="487" t="s">
        <v>162</v>
      </c>
      <c r="F2" s="489"/>
      <c r="G2" s="489"/>
      <c r="H2" s="488"/>
      <c r="I2" s="424">
        <v>94003002</v>
      </c>
      <c r="J2" s="487" t="s">
        <v>161</v>
      </c>
      <c r="K2" s="488"/>
      <c r="L2" s="487" t="s">
        <v>204</v>
      </c>
      <c r="M2" s="488"/>
      <c r="N2" s="424">
        <v>94003005</v>
      </c>
      <c r="O2" s="474" t="s">
        <v>203</v>
      </c>
      <c r="P2" s="474" t="s">
        <v>202</v>
      </c>
      <c r="Q2" s="491" t="s">
        <v>160</v>
      </c>
      <c r="R2" s="493"/>
      <c r="S2" s="491" t="s">
        <v>159</v>
      </c>
      <c r="T2" s="492"/>
      <c r="U2" s="492"/>
      <c r="V2" s="493"/>
      <c r="W2" s="424">
        <v>94003012</v>
      </c>
      <c r="X2" s="487" t="s">
        <v>158</v>
      </c>
      <c r="Y2" s="489"/>
      <c r="Z2" s="488"/>
      <c r="AA2" s="478">
        <v>94003014</v>
      </c>
      <c r="AB2" s="424" t="s">
        <v>199</v>
      </c>
      <c r="AC2" s="487" t="s">
        <v>200</v>
      </c>
      <c r="AD2" s="488"/>
      <c r="AE2" s="404"/>
      <c r="AF2" s="340"/>
      <c r="AG2" s="279"/>
      <c r="AH2" s="401"/>
    </row>
    <row r="3" spans="1:37" ht="34.5" customHeight="1" thickBot="1" x14ac:dyDescent="0.25">
      <c r="A3" s="452" t="s">
        <v>94</v>
      </c>
      <c r="B3" s="445" t="s">
        <v>95</v>
      </c>
      <c r="C3" s="440" t="s">
        <v>4</v>
      </c>
      <c r="D3" s="423" t="s">
        <v>165</v>
      </c>
      <c r="E3" s="414" t="s">
        <v>167</v>
      </c>
      <c r="F3" s="415" t="s">
        <v>168</v>
      </c>
      <c r="G3" s="415" t="s">
        <v>169</v>
      </c>
      <c r="H3" s="426" t="s">
        <v>170</v>
      </c>
      <c r="I3" s="423" t="s">
        <v>171</v>
      </c>
      <c r="J3" s="414" t="s">
        <v>172</v>
      </c>
      <c r="K3" s="426" t="s">
        <v>173</v>
      </c>
      <c r="L3" s="414" t="s">
        <v>174</v>
      </c>
      <c r="M3" s="426" t="s">
        <v>175</v>
      </c>
      <c r="N3" s="423" t="s">
        <v>176</v>
      </c>
      <c r="O3" s="423" t="s">
        <v>177</v>
      </c>
      <c r="P3" s="423" t="s">
        <v>178</v>
      </c>
      <c r="Q3" s="466" t="s">
        <v>179</v>
      </c>
      <c r="R3" s="467" t="s">
        <v>201</v>
      </c>
      <c r="S3" s="473" t="s">
        <v>181</v>
      </c>
      <c r="T3" s="472" t="s">
        <v>182</v>
      </c>
      <c r="U3" s="472" t="s">
        <v>183</v>
      </c>
      <c r="V3" s="467" t="s">
        <v>184</v>
      </c>
      <c r="W3" s="425" t="s">
        <v>185</v>
      </c>
      <c r="X3" s="479" t="s">
        <v>186</v>
      </c>
      <c r="Y3" s="485" t="s">
        <v>187</v>
      </c>
      <c r="Z3" s="486" t="s">
        <v>188</v>
      </c>
      <c r="AA3" s="423" t="s">
        <v>205</v>
      </c>
      <c r="AB3" s="423" t="s">
        <v>189</v>
      </c>
      <c r="AC3" s="414" t="s">
        <v>190</v>
      </c>
      <c r="AD3" s="426" t="s">
        <v>191</v>
      </c>
      <c r="AE3" s="483" t="s">
        <v>148</v>
      </c>
      <c r="AF3" s="422" t="s">
        <v>108</v>
      </c>
      <c r="AG3" s="352" t="s">
        <v>6</v>
      </c>
      <c r="AH3" s="402" t="s">
        <v>7</v>
      </c>
    </row>
    <row r="4" spans="1:37" s="368" customFormat="1" x14ac:dyDescent="0.2">
      <c r="A4" s="453">
        <v>1</v>
      </c>
      <c r="B4" s="446" t="s">
        <v>126</v>
      </c>
      <c r="C4" s="441" t="s">
        <v>127</v>
      </c>
      <c r="D4" s="399"/>
      <c r="E4" s="427"/>
      <c r="F4" s="428"/>
      <c r="G4" s="428"/>
      <c r="H4" s="429"/>
      <c r="I4" s="399"/>
      <c r="J4" s="427"/>
      <c r="K4" s="429"/>
      <c r="L4" s="427"/>
      <c r="M4" s="429"/>
      <c r="N4" s="399">
        <v>34</v>
      </c>
      <c r="O4" s="399"/>
      <c r="P4" s="399"/>
      <c r="Q4" s="427">
        <v>215</v>
      </c>
      <c r="R4" s="429">
        <v>55</v>
      </c>
      <c r="S4" s="458"/>
      <c r="T4" s="428"/>
      <c r="U4" s="428"/>
      <c r="V4" s="429"/>
      <c r="W4" s="461"/>
      <c r="X4" s="427"/>
      <c r="Y4" s="428"/>
      <c r="Z4" s="429"/>
      <c r="AA4" s="399"/>
      <c r="AB4" s="399"/>
      <c r="AC4" s="427"/>
      <c r="AD4" s="429"/>
      <c r="AE4" s="461"/>
      <c r="AF4" s="399">
        <f t="shared" ref="AF4:AF35" si="0">IF(SUM(D4:AE4)&lt;&gt;0,SUM(D4:AE4),"")</f>
        <v>304</v>
      </c>
      <c r="AG4" s="367">
        <v>30</v>
      </c>
      <c r="AH4" s="403">
        <f>IF(AND(ISNUMBER(AF4),ISNUMBER(AG4)),AF4*AG4,"")</f>
        <v>9120</v>
      </c>
    </row>
    <row r="5" spans="1:37" s="368" customFormat="1" x14ac:dyDescent="0.2">
      <c r="A5" s="454">
        <v>2</v>
      </c>
      <c r="B5" s="447" t="s">
        <v>137</v>
      </c>
      <c r="C5" s="442" t="s">
        <v>156</v>
      </c>
      <c r="D5" s="419">
        <v>0.02</v>
      </c>
      <c r="E5" s="388">
        <v>0.01</v>
      </c>
      <c r="F5" s="418">
        <v>0.01</v>
      </c>
      <c r="G5" s="418">
        <v>0.01</v>
      </c>
      <c r="H5" s="430">
        <v>0.01</v>
      </c>
      <c r="I5" s="419">
        <v>0.01</v>
      </c>
      <c r="J5" s="388">
        <v>0.01</v>
      </c>
      <c r="K5" s="430">
        <v>0.01</v>
      </c>
      <c r="L5" s="388">
        <v>0.08</v>
      </c>
      <c r="M5" s="430">
        <v>0.03</v>
      </c>
      <c r="N5" s="419">
        <v>0.01</v>
      </c>
      <c r="O5" s="419">
        <v>0.03</v>
      </c>
      <c r="P5" s="419">
        <v>0.03</v>
      </c>
      <c r="Q5" s="388">
        <v>0.06</v>
      </c>
      <c r="R5" s="430">
        <v>0.01</v>
      </c>
      <c r="S5" s="389">
        <v>0.06</v>
      </c>
      <c r="T5" s="418">
        <v>0.01</v>
      </c>
      <c r="U5" s="418">
        <v>0.01</v>
      </c>
      <c r="V5" s="430">
        <v>0.01</v>
      </c>
      <c r="W5" s="464">
        <v>0.01</v>
      </c>
      <c r="X5" s="388">
        <v>7.0000000000000007E-2</v>
      </c>
      <c r="Y5" s="418">
        <v>0.09</v>
      </c>
      <c r="Z5" s="430">
        <v>0.04</v>
      </c>
      <c r="AA5" s="419">
        <v>0</v>
      </c>
      <c r="AB5" s="419">
        <v>0.25</v>
      </c>
      <c r="AC5" s="388">
        <v>0.06</v>
      </c>
      <c r="AD5" s="430">
        <v>0.05</v>
      </c>
      <c r="AE5" s="464"/>
      <c r="AF5" s="419">
        <f t="shared" si="0"/>
        <v>1</v>
      </c>
      <c r="AG5" s="367">
        <v>80000</v>
      </c>
      <c r="AH5" s="403">
        <f>IF(AND(ISNUMBER(AF5),ISNUMBER(AG5)),AF5*AG5,"")</f>
        <v>80000</v>
      </c>
    </row>
    <row r="6" spans="1:37" s="368" customFormat="1" x14ac:dyDescent="0.2">
      <c r="A6" s="454">
        <v>3</v>
      </c>
      <c r="B6" s="447" t="s">
        <v>115</v>
      </c>
      <c r="C6" s="442" t="s">
        <v>111</v>
      </c>
      <c r="D6" s="398">
        <v>7</v>
      </c>
      <c r="E6" s="387"/>
      <c r="F6" s="412"/>
      <c r="G6" s="412"/>
      <c r="H6" s="431"/>
      <c r="I6" s="398"/>
      <c r="J6" s="387">
        <v>1</v>
      </c>
      <c r="K6" s="431"/>
      <c r="L6" s="387">
        <v>7</v>
      </c>
      <c r="M6" s="431">
        <v>2</v>
      </c>
      <c r="N6" s="398">
        <v>1</v>
      </c>
      <c r="O6" s="398">
        <v>9</v>
      </c>
      <c r="P6" s="398">
        <v>4</v>
      </c>
      <c r="Q6" s="387">
        <v>7</v>
      </c>
      <c r="R6" s="431">
        <v>3</v>
      </c>
      <c r="S6" s="386">
        <v>9</v>
      </c>
      <c r="T6" s="412"/>
      <c r="U6" s="412"/>
      <c r="V6" s="431"/>
      <c r="W6" s="463"/>
      <c r="X6" s="387">
        <v>8</v>
      </c>
      <c r="Y6" s="412">
        <v>5</v>
      </c>
      <c r="Z6" s="431">
        <v>2</v>
      </c>
      <c r="AA6" s="398"/>
      <c r="AB6" s="398">
        <v>35</v>
      </c>
      <c r="AC6" s="387">
        <v>4</v>
      </c>
      <c r="AD6" s="431">
        <v>3</v>
      </c>
      <c r="AE6" s="463"/>
      <c r="AF6" s="398">
        <f t="shared" si="0"/>
        <v>107</v>
      </c>
      <c r="AG6" s="367">
        <v>60</v>
      </c>
      <c r="AH6" s="403">
        <f t="shared" ref="AH6:AH16" si="1">IF(AND(ISNUMBER(AF6),ISNUMBER(AG6)),AF6*AG6,"")</f>
        <v>6420</v>
      </c>
    </row>
    <row r="7" spans="1:37" s="368" customFormat="1" x14ac:dyDescent="0.2">
      <c r="A7" s="454">
        <v>4</v>
      </c>
      <c r="B7" s="447" t="s">
        <v>139</v>
      </c>
      <c r="C7" s="442" t="s">
        <v>107</v>
      </c>
      <c r="D7" s="398"/>
      <c r="E7" s="387"/>
      <c r="F7" s="412"/>
      <c r="G7" s="412"/>
      <c r="H7" s="431"/>
      <c r="I7" s="398"/>
      <c r="J7" s="387"/>
      <c r="K7" s="431"/>
      <c r="L7" s="387"/>
      <c r="M7" s="431"/>
      <c r="N7" s="398"/>
      <c r="O7" s="398"/>
      <c r="P7" s="398"/>
      <c r="Q7" s="387">
        <v>145</v>
      </c>
      <c r="R7" s="431"/>
      <c r="S7" s="386"/>
      <c r="T7" s="412"/>
      <c r="U7" s="412"/>
      <c r="V7" s="431"/>
      <c r="W7" s="463"/>
      <c r="X7" s="387"/>
      <c r="Y7" s="412"/>
      <c r="Z7" s="431"/>
      <c r="AA7" s="398"/>
      <c r="AB7" s="398"/>
      <c r="AC7" s="387"/>
      <c r="AD7" s="431"/>
      <c r="AE7" s="463"/>
      <c r="AF7" s="398">
        <f t="shared" si="0"/>
        <v>145</v>
      </c>
      <c r="AG7" s="367">
        <v>25</v>
      </c>
      <c r="AH7" s="403">
        <f t="shared" si="1"/>
        <v>3625</v>
      </c>
    </row>
    <row r="8" spans="1:37" s="368" customFormat="1" x14ac:dyDescent="0.2">
      <c r="A8" s="454">
        <v>5</v>
      </c>
      <c r="B8" s="447" t="s">
        <v>140</v>
      </c>
      <c r="C8" s="442" t="s">
        <v>107</v>
      </c>
      <c r="D8" s="398"/>
      <c r="E8" s="387"/>
      <c r="F8" s="412"/>
      <c r="G8" s="412"/>
      <c r="H8" s="431"/>
      <c r="I8" s="398"/>
      <c r="J8" s="387"/>
      <c r="K8" s="431"/>
      <c r="L8" s="387"/>
      <c r="M8" s="431"/>
      <c r="N8" s="398"/>
      <c r="O8" s="398"/>
      <c r="P8" s="398"/>
      <c r="Q8" s="387">
        <v>145</v>
      </c>
      <c r="R8" s="431"/>
      <c r="S8" s="386"/>
      <c r="T8" s="412"/>
      <c r="U8" s="412"/>
      <c r="V8" s="431"/>
      <c r="W8" s="463"/>
      <c r="X8" s="387"/>
      <c r="Y8" s="412"/>
      <c r="Z8" s="431"/>
      <c r="AA8" s="398"/>
      <c r="AB8" s="398"/>
      <c r="AC8" s="387"/>
      <c r="AD8" s="431"/>
      <c r="AE8" s="463"/>
      <c r="AF8" s="398">
        <f t="shared" si="0"/>
        <v>145</v>
      </c>
      <c r="AG8" s="367">
        <v>25</v>
      </c>
      <c r="AH8" s="403">
        <f t="shared" si="1"/>
        <v>3625</v>
      </c>
    </row>
    <row r="9" spans="1:37" s="368" customFormat="1" x14ac:dyDescent="0.2">
      <c r="A9" s="454">
        <v>6</v>
      </c>
      <c r="B9" s="447" t="s">
        <v>112</v>
      </c>
      <c r="C9" s="442" t="s">
        <v>123</v>
      </c>
      <c r="D9" s="398">
        <v>9</v>
      </c>
      <c r="E9" s="387"/>
      <c r="F9" s="412"/>
      <c r="G9" s="412"/>
      <c r="H9" s="431"/>
      <c r="I9" s="398"/>
      <c r="J9" s="387"/>
      <c r="K9" s="431"/>
      <c r="L9" s="387">
        <v>26</v>
      </c>
      <c r="M9" s="431">
        <v>25</v>
      </c>
      <c r="N9" s="398"/>
      <c r="O9" s="398">
        <v>15</v>
      </c>
      <c r="P9" s="398">
        <v>14</v>
      </c>
      <c r="Q9" s="387">
        <v>18</v>
      </c>
      <c r="R9" s="431"/>
      <c r="S9" s="386">
        <v>27</v>
      </c>
      <c r="T9" s="412"/>
      <c r="U9" s="412"/>
      <c r="V9" s="431"/>
      <c r="W9" s="463">
        <v>3</v>
      </c>
      <c r="X9" s="387">
        <v>33</v>
      </c>
      <c r="Y9" s="412">
        <v>28</v>
      </c>
      <c r="Z9" s="431">
        <v>10</v>
      </c>
      <c r="AA9" s="398"/>
      <c r="AB9" s="398">
        <v>90</v>
      </c>
      <c r="AC9" s="387">
        <v>23</v>
      </c>
      <c r="AD9" s="431">
        <v>27</v>
      </c>
      <c r="AE9" s="463"/>
      <c r="AF9" s="398">
        <f t="shared" si="0"/>
        <v>348</v>
      </c>
      <c r="AG9" s="367">
        <v>20</v>
      </c>
      <c r="AH9" s="403">
        <f t="shared" si="1"/>
        <v>6960</v>
      </c>
    </row>
    <row r="10" spans="1:37" s="368" customFormat="1" x14ac:dyDescent="0.2">
      <c r="A10" s="454">
        <v>7</v>
      </c>
      <c r="B10" s="448" t="s">
        <v>109</v>
      </c>
      <c r="C10" s="442" t="s">
        <v>110</v>
      </c>
      <c r="D10" s="398">
        <v>95</v>
      </c>
      <c r="E10" s="387"/>
      <c r="F10" s="412"/>
      <c r="G10" s="412"/>
      <c r="H10" s="431"/>
      <c r="I10" s="398"/>
      <c r="J10" s="387"/>
      <c r="K10" s="431"/>
      <c r="L10" s="387">
        <v>260</v>
      </c>
      <c r="M10" s="431">
        <v>250</v>
      </c>
      <c r="N10" s="398"/>
      <c r="O10" s="398">
        <v>150</v>
      </c>
      <c r="P10" s="398">
        <v>140</v>
      </c>
      <c r="Q10" s="387">
        <v>222</v>
      </c>
      <c r="R10" s="431"/>
      <c r="S10" s="386">
        <v>272</v>
      </c>
      <c r="T10" s="412"/>
      <c r="U10" s="412"/>
      <c r="V10" s="431"/>
      <c r="W10" s="463">
        <v>37</v>
      </c>
      <c r="X10" s="387">
        <v>330</v>
      </c>
      <c r="Y10" s="412">
        <v>282</v>
      </c>
      <c r="Z10" s="431">
        <v>105</v>
      </c>
      <c r="AA10" s="398"/>
      <c r="AB10" s="398">
        <v>900</v>
      </c>
      <c r="AC10" s="387">
        <v>230</v>
      </c>
      <c r="AD10" s="431">
        <v>275</v>
      </c>
      <c r="AE10" s="463"/>
      <c r="AF10" s="398">
        <f t="shared" si="0"/>
        <v>3548</v>
      </c>
      <c r="AG10" s="367">
        <v>3</v>
      </c>
      <c r="AH10" s="403">
        <f t="shared" si="1"/>
        <v>10644</v>
      </c>
    </row>
    <row r="11" spans="1:37" s="368" customFormat="1" x14ac:dyDescent="0.2">
      <c r="A11" s="454">
        <v>8</v>
      </c>
      <c r="B11" s="447" t="s">
        <v>116</v>
      </c>
      <c r="C11" s="442" t="s">
        <v>107</v>
      </c>
      <c r="D11" s="398">
        <v>5</v>
      </c>
      <c r="E11" s="387"/>
      <c r="F11" s="412"/>
      <c r="G11" s="412"/>
      <c r="H11" s="431"/>
      <c r="I11" s="398"/>
      <c r="J11" s="387"/>
      <c r="K11" s="431"/>
      <c r="L11" s="387">
        <v>13</v>
      </c>
      <c r="M11" s="431">
        <v>12</v>
      </c>
      <c r="N11" s="398"/>
      <c r="O11" s="398">
        <v>7</v>
      </c>
      <c r="P11" s="398">
        <v>7</v>
      </c>
      <c r="Q11" s="387">
        <v>11</v>
      </c>
      <c r="R11" s="431"/>
      <c r="S11" s="386">
        <v>14</v>
      </c>
      <c r="T11" s="412"/>
      <c r="U11" s="412"/>
      <c r="V11" s="431"/>
      <c r="W11" s="463">
        <v>2</v>
      </c>
      <c r="X11" s="387">
        <v>17</v>
      </c>
      <c r="Y11" s="412">
        <v>14</v>
      </c>
      <c r="Z11" s="431">
        <v>5</v>
      </c>
      <c r="AA11" s="398"/>
      <c r="AB11" s="398">
        <v>45</v>
      </c>
      <c r="AC11" s="387">
        <v>12</v>
      </c>
      <c r="AD11" s="431">
        <v>14</v>
      </c>
      <c r="AE11" s="463"/>
      <c r="AF11" s="398">
        <f t="shared" si="0"/>
        <v>178</v>
      </c>
      <c r="AG11" s="367">
        <v>10</v>
      </c>
      <c r="AH11" s="403">
        <f t="shared" si="1"/>
        <v>1780</v>
      </c>
    </row>
    <row r="12" spans="1:37" s="368" customFormat="1" x14ac:dyDescent="0.2">
      <c r="A12" s="454">
        <v>9</v>
      </c>
      <c r="B12" s="447" t="s">
        <v>180</v>
      </c>
      <c r="C12" s="442" t="s">
        <v>107</v>
      </c>
      <c r="D12" s="398"/>
      <c r="E12" s="387"/>
      <c r="F12" s="412"/>
      <c r="G12" s="412"/>
      <c r="H12" s="431"/>
      <c r="I12" s="398"/>
      <c r="J12" s="387"/>
      <c r="K12" s="431"/>
      <c r="L12" s="387"/>
      <c r="M12" s="431"/>
      <c r="N12" s="398"/>
      <c r="O12" s="398"/>
      <c r="P12" s="398"/>
      <c r="Q12" s="387"/>
      <c r="R12" s="431"/>
      <c r="S12" s="386"/>
      <c r="T12" s="412"/>
      <c r="U12" s="412"/>
      <c r="V12" s="431"/>
      <c r="W12" s="463"/>
      <c r="X12" s="387"/>
      <c r="Y12" s="412"/>
      <c r="Z12" s="431"/>
      <c r="AA12" s="398"/>
      <c r="AB12" s="398"/>
      <c r="AC12" s="387"/>
      <c r="AD12" s="431"/>
      <c r="AE12" s="463">
        <v>500</v>
      </c>
      <c r="AF12" s="398">
        <f t="shared" si="0"/>
        <v>500</v>
      </c>
      <c r="AG12" s="367">
        <v>75</v>
      </c>
      <c r="AH12" s="403">
        <f t="shared" si="1"/>
        <v>37500</v>
      </c>
      <c r="AK12" s="371"/>
    </row>
    <row r="13" spans="1:37" s="368" customFormat="1" x14ac:dyDescent="0.2">
      <c r="A13" s="454">
        <v>10</v>
      </c>
      <c r="B13" s="447" t="s">
        <v>192</v>
      </c>
      <c r="C13" s="442" t="s">
        <v>107</v>
      </c>
      <c r="D13" s="398"/>
      <c r="E13" s="387"/>
      <c r="F13" s="412"/>
      <c r="G13" s="412"/>
      <c r="H13" s="431"/>
      <c r="I13" s="398"/>
      <c r="J13" s="387"/>
      <c r="K13" s="431"/>
      <c r="L13" s="387"/>
      <c r="M13" s="431"/>
      <c r="N13" s="398"/>
      <c r="O13" s="398"/>
      <c r="P13" s="398"/>
      <c r="Q13" s="387">
        <v>75</v>
      </c>
      <c r="R13" s="431"/>
      <c r="S13" s="386"/>
      <c r="T13" s="412"/>
      <c r="U13" s="412"/>
      <c r="V13" s="431"/>
      <c r="W13" s="463"/>
      <c r="X13" s="387"/>
      <c r="Y13" s="412"/>
      <c r="Z13" s="431"/>
      <c r="AA13" s="398"/>
      <c r="AB13" s="398"/>
      <c r="AC13" s="387"/>
      <c r="AD13" s="431"/>
      <c r="AE13" s="463"/>
      <c r="AF13" s="398">
        <f t="shared" si="0"/>
        <v>75</v>
      </c>
      <c r="AG13" s="367">
        <v>75</v>
      </c>
      <c r="AH13" s="403">
        <f t="shared" si="1"/>
        <v>5625</v>
      </c>
    </row>
    <row r="14" spans="1:37" s="368" customFormat="1" x14ac:dyDescent="0.2">
      <c r="A14" s="454">
        <v>11</v>
      </c>
      <c r="B14" s="447" t="s">
        <v>141</v>
      </c>
      <c r="C14" s="442" t="s">
        <v>107</v>
      </c>
      <c r="D14" s="398">
        <v>125</v>
      </c>
      <c r="E14" s="387"/>
      <c r="F14" s="412"/>
      <c r="G14" s="412"/>
      <c r="H14" s="431"/>
      <c r="I14" s="398"/>
      <c r="J14" s="387"/>
      <c r="K14" s="431"/>
      <c r="L14" s="387">
        <v>325</v>
      </c>
      <c r="M14" s="431">
        <v>300</v>
      </c>
      <c r="N14" s="398"/>
      <c r="O14" s="398">
        <v>200</v>
      </c>
      <c r="P14" s="398">
        <v>175</v>
      </c>
      <c r="Q14" s="387">
        <v>275</v>
      </c>
      <c r="R14" s="431"/>
      <c r="S14" s="386">
        <v>350</v>
      </c>
      <c r="T14" s="412"/>
      <c r="U14" s="412"/>
      <c r="V14" s="431"/>
      <c r="W14" s="463">
        <v>50</v>
      </c>
      <c r="X14" s="387">
        <v>400</v>
      </c>
      <c r="Y14" s="412">
        <v>350</v>
      </c>
      <c r="Z14" s="431">
        <v>150</v>
      </c>
      <c r="AA14" s="398"/>
      <c r="AB14" s="398">
        <v>1075</v>
      </c>
      <c r="AC14" s="387">
        <v>300</v>
      </c>
      <c r="AD14" s="431">
        <v>350</v>
      </c>
      <c r="AE14" s="463">
        <v>500</v>
      </c>
      <c r="AF14" s="398">
        <f t="shared" si="0"/>
        <v>4925</v>
      </c>
      <c r="AG14" s="367">
        <v>75</v>
      </c>
      <c r="AH14" s="403">
        <f t="shared" si="1"/>
        <v>369375</v>
      </c>
    </row>
    <row r="15" spans="1:37" s="368" customFormat="1" x14ac:dyDescent="0.2">
      <c r="A15" s="454">
        <v>12</v>
      </c>
      <c r="B15" s="447" t="s">
        <v>128</v>
      </c>
      <c r="C15" s="442" t="s">
        <v>107</v>
      </c>
      <c r="D15" s="398"/>
      <c r="E15" s="387">
        <v>4</v>
      </c>
      <c r="F15" s="412"/>
      <c r="G15" s="412">
        <v>8</v>
      </c>
      <c r="H15" s="431">
        <v>2</v>
      </c>
      <c r="I15" s="398">
        <v>3</v>
      </c>
      <c r="J15" s="387"/>
      <c r="K15" s="431">
        <v>3</v>
      </c>
      <c r="L15" s="387"/>
      <c r="M15" s="431"/>
      <c r="N15" s="398"/>
      <c r="O15" s="398"/>
      <c r="P15" s="398"/>
      <c r="Q15" s="387">
        <v>5</v>
      </c>
      <c r="R15" s="431">
        <v>5</v>
      </c>
      <c r="S15" s="386"/>
      <c r="T15" s="412">
        <v>2</v>
      </c>
      <c r="U15" s="412">
        <v>2</v>
      </c>
      <c r="V15" s="431">
        <v>3</v>
      </c>
      <c r="W15" s="463"/>
      <c r="X15" s="387"/>
      <c r="Y15" s="412"/>
      <c r="Z15" s="431"/>
      <c r="AA15" s="398">
        <v>2</v>
      </c>
      <c r="AB15" s="398"/>
      <c r="AC15" s="387"/>
      <c r="AD15" s="431"/>
      <c r="AE15" s="463"/>
      <c r="AF15" s="398">
        <f t="shared" si="0"/>
        <v>39</v>
      </c>
      <c r="AG15" s="367">
        <v>300</v>
      </c>
      <c r="AH15" s="403">
        <f t="shared" si="1"/>
        <v>11700</v>
      </c>
    </row>
    <row r="16" spans="1:37" s="368" customFormat="1" x14ac:dyDescent="0.2">
      <c r="A16" s="454">
        <v>13</v>
      </c>
      <c r="B16" s="447" t="s">
        <v>132</v>
      </c>
      <c r="C16" s="442" t="s">
        <v>123</v>
      </c>
      <c r="D16" s="398">
        <v>46</v>
      </c>
      <c r="E16" s="387">
        <v>12</v>
      </c>
      <c r="F16" s="412"/>
      <c r="G16" s="412"/>
      <c r="H16" s="431">
        <v>18</v>
      </c>
      <c r="I16" s="398">
        <v>26</v>
      </c>
      <c r="J16" s="387">
        <v>40</v>
      </c>
      <c r="K16" s="431"/>
      <c r="L16" s="387">
        <v>101</v>
      </c>
      <c r="M16" s="431">
        <v>56</v>
      </c>
      <c r="N16" s="398"/>
      <c r="O16" s="398">
        <v>72</v>
      </c>
      <c r="P16" s="398">
        <v>63</v>
      </c>
      <c r="Q16" s="387">
        <v>85</v>
      </c>
      <c r="R16" s="431">
        <v>20</v>
      </c>
      <c r="S16" s="386">
        <v>106</v>
      </c>
      <c r="T16" s="412">
        <v>18</v>
      </c>
      <c r="U16" s="412">
        <v>22</v>
      </c>
      <c r="V16" s="431"/>
      <c r="W16" s="463">
        <v>22</v>
      </c>
      <c r="X16" s="387">
        <v>111</v>
      </c>
      <c r="Y16" s="412">
        <v>174</v>
      </c>
      <c r="Z16" s="431">
        <v>50</v>
      </c>
      <c r="AA16" s="398">
        <v>20</v>
      </c>
      <c r="AB16" s="398">
        <v>154</v>
      </c>
      <c r="AC16" s="387">
        <v>52</v>
      </c>
      <c r="AD16" s="431">
        <v>98</v>
      </c>
      <c r="AE16" s="463">
        <v>50</v>
      </c>
      <c r="AF16" s="398">
        <f t="shared" si="0"/>
        <v>1416</v>
      </c>
      <c r="AG16" s="367">
        <v>50</v>
      </c>
      <c r="AH16" s="403">
        <f t="shared" si="1"/>
        <v>70800</v>
      </c>
    </row>
    <row r="17" spans="1:45" s="368" customFormat="1" x14ac:dyDescent="0.2">
      <c r="A17" s="454">
        <v>14</v>
      </c>
      <c r="B17" s="447" t="s">
        <v>134</v>
      </c>
      <c r="C17" s="442" t="s">
        <v>123</v>
      </c>
      <c r="D17" s="398"/>
      <c r="E17" s="387"/>
      <c r="F17" s="412"/>
      <c r="G17" s="412"/>
      <c r="H17" s="431"/>
      <c r="I17" s="398"/>
      <c r="J17" s="387"/>
      <c r="K17" s="431"/>
      <c r="L17" s="387">
        <v>44</v>
      </c>
      <c r="M17" s="431"/>
      <c r="N17" s="398"/>
      <c r="O17" s="398"/>
      <c r="P17" s="398"/>
      <c r="Q17" s="387"/>
      <c r="R17" s="431"/>
      <c r="S17" s="386"/>
      <c r="T17" s="412"/>
      <c r="U17" s="412"/>
      <c r="V17" s="431">
        <v>15</v>
      </c>
      <c r="W17" s="463"/>
      <c r="X17" s="387"/>
      <c r="Y17" s="412"/>
      <c r="Z17" s="431"/>
      <c r="AA17" s="398"/>
      <c r="AB17" s="398">
        <v>142</v>
      </c>
      <c r="AC17" s="387">
        <v>23</v>
      </c>
      <c r="AD17" s="431"/>
      <c r="AE17" s="463">
        <v>50</v>
      </c>
      <c r="AF17" s="398">
        <f t="shared" si="0"/>
        <v>274</v>
      </c>
      <c r="AG17" s="367">
        <v>60</v>
      </c>
      <c r="AH17" s="403">
        <f t="shared" ref="AH17:AH62" si="2">IF(AND(ISNUMBER(AF17),ISNUMBER(AG17)),AF17*AG17,"")</f>
        <v>16440</v>
      </c>
      <c r="AQ17" s="400"/>
      <c r="AS17" s="400"/>
    </row>
    <row r="18" spans="1:45" s="368" customFormat="1" x14ac:dyDescent="0.2">
      <c r="A18" s="454">
        <v>15</v>
      </c>
      <c r="B18" s="447" t="s">
        <v>122</v>
      </c>
      <c r="C18" s="442" t="s">
        <v>125</v>
      </c>
      <c r="D18" s="398">
        <v>350</v>
      </c>
      <c r="E18" s="387">
        <v>250</v>
      </c>
      <c r="F18" s="412">
        <v>550</v>
      </c>
      <c r="G18" s="412"/>
      <c r="H18" s="431">
        <v>400</v>
      </c>
      <c r="I18" s="398">
        <v>200</v>
      </c>
      <c r="J18" s="387">
        <v>325</v>
      </c>
      <c r="K18" s="431">
        <v>900</v>
      </c>
      <c r="L18" s="387">
        <v>7425</v>
      </c>
      <c r="M18" s="431">
        <v>275</v>
      </c>
      <c r="N18" s="398">
        <v>1750</v>
      </c>
      <c r="O18" s="398">
        <v>3150</v>
      </c>
      <c r="P18" s="398">
        <v>2925</v>
      </c>
      <c r="Q18" s="387">
        <v>1250</v>
      </c>
      <c r="R18" s="431">
        <v>3000</v>
      </c>
      <c r="S18" s="386">
        <v>5300</v>
      </c>
      <c r="T18" s="412">
        <v>350</v>
      </c>
      <c r="U18" s="412">
        <v>1000</v>
      </c>
      <c r="V18" s="431">
        <v>1000</v>
      </c>
      <c r="W18" s="463">
        <v>475</v>
      </c>
      <c r="X18" s="387">
        <v>4075</v>
      </c>
      <c r="Y18" s="412">
        <v>7450</v>
      </c>
      <c r="Z18" s="431">
        <v>4050</v>
      </c>
      <c r="AA18" s="398">
        <v>150</v>
      </c>
      <c r="AB18" s="398">
        <v>14175</v>
      </c>
      <c r="AC18" s="387">
        <v>3825</v>
      </c>
      <c r="AD18" s="431">
        <v>4050</v>
      </c>
      <c r="AE18" s="463">
        <v>5000</v>
      </c>
      <c r="AF18" s="398">
        <f t="shared" si="0"/>
        <v>73650</v>
      </c>
      <c r="AG18" s="367">
        <v>5</v>
      </c>
      <c r="AH18" s="403">
        <f t="shared" si="2"/>
        <v>368250</v>
      </c>
      <c r="AQ18" s="400"/>
      <c r="AS18" s="400"/>
    </row>
    <row r="19" spans="1:45" s="409" customFormat="1" x14ac:dyDescent="0.2">
      <c r="A19" s="455">
        <v>16</v>
      </c>
      <c r="B19" s="447" t="s">
        <v>129</v>
      </c>
      <c r="C19" s="442" t="s">
        <v>125</v>
      </c>
      <c r="D19" s="407">
        <v>20</v>
      </c>
      <c r="E19" s="390"/>
      <c r="F19" s="413"/>
      <c r="G19" s="413"/>
      <c r="H19" s="432"/>
      <c r="I19" s="407"/>
      <c r="J19" s="390"/>
      <c r="K19" s="432"/>
      <c r="L19" s="390">
        <v>80</v>
      </c>
      <c r="M19" s="432">
        <v>20</v>
      </c>
      <c r="N19" s="407"/>
      <c r="O19" s="407">
        <v>80</v>
      </c>
      <c r="P19" s="407">
        <v>160</v>
      </c>
      <c r="Q19" s="390">
        <v>20</v>
      </c>
      <c r="R19" s="432">
        <v>20</v>
      </c>
      <c r="S19" s="459">
        <v>100</v>
      </c>
      <c r="T19" s="413"/>
      <c r="U19" s="413"/>
      <c r="V19" s="432"/>
      <c r="W19" s="462"/>
      <c r="X19" s="390">
        <v>20</v>
      </c>
      <c r="Y19" s="413">
        <v>40</v>
      </c>
      <c r="Z19" s="432">
        <v>20</v>
      </c>
      <c r="AA19" s="407"/>
      <c r="AB19" s="407">
        <v>340</v>
      </c>
      <c r="AC19" s="390">
        <v>100</v>
      </c>
      <c r="AD19" s="432">
        <v>20</v>
      </c>
      <c r="AE19" s="462"/>
      <c r="AF19" s="407">
        <f t="shared" si="0"/>
        <v>1040</v>
      </c>
      <c r="AG19" s="408">
        <v>20</v>
      </c>
      <c r="AH19" s="410">
        <f t="shared" si="2"/>
        <v>20800</v>
      </c>
    </row>
    <row r="20" spans="1:45" s="409" customFormat="1" x14ac:dyDescent="0.2">
      <c r="A20" s="455">
        <v>17</v>
      </c>
      <c r="B20" s="447" t="s">
        <v>113</v>
      </c>
      <c r="C20" s="442" t="s">
        <v>124</v>
      </c>
      <c r="D20" s="407">
        <v>530</v>
      </c>
      <c r="E20" s="390">
        <v>70</v>
      </c>
      <c r="F20" s="413"/>
      <c r="G20" s="413">
        <v>135</v>
      </c>
      <c r="H20" s="432">
        <v>20</v>
      </c>
      <c r="I20" s="407">
        <v>30</v>
      </c>
      <c r="J20" s="390"/>
      <c r="K20" s="432">
        <v>50</v>
      </c>
      <c r="L20" s="390">
        <v>1425</v>
      </c>
      <c r="M20" s="432">
        <v>850</v>
      </c>
      <c r="N20" s="407"/>
      <c r="O20" s="407">
        <v>585</v>
      </c>
      <c r="P20" s="407">
        <v>585</v>
      </c>
      <c r="Q20" s="390">
        <v>880</v>
      </c>
      <c r="R20" s="432">
        <v>50</v>
      </c>
      <c r="S20" s="459">
        <v>1500</v>
      </c>
      <c r="T20" s="413">
        <v>20</v>
      </c>
      <c r="U20" s="413">
        <v>25</v>
      </c>
      <c r="V20" s="432">
        <v>40</v>
      </c>
      <c r="W20" s="462">
        <v>220</v>
      </c>
      <c r="X20" s="390">
        <v>1595</v>
      </c>
      <c r="Y20" s="413">
        <v>1525</v>
      </c>
      <c r="Z20" s="432">
        <v>800</v>
      </c>
      <c r="AA20" s="407">
        <v>30</v>
      </c>
      <c r="AB20" s="407">
        <v>4025</v>
      </c>
      <c r="AC20" s="390">
        <v>1330</v>
      </c>
      <c r="AD20" s="432">
        <v>870</v>
      </c>
      <c r="AE20" s="462">
        <v>1000</v>
      </c>
      <c r="AF20" s="407">
        <f t="shared" si="0"/>
        <v>18190</v>
      </c>
      <c r="AG20" s="408">
        <v>10</v>
      </c>
      <c r="AH20" s="410">
        <f t="shared" si="2"/>
        <v>181900</v>
      </c>
    </row>
    <row r="21" spans="1:45" s="409" customFormat="1" x14ac:dyDescent="0.2">
      <c r="A21" s="455">
        <v>18</v>
      </c>
      <c r="B21" s="447" t="s">
        <v>114</v>
      </c>
      <c r="C21" s="442" t="s">
        <v>125</v>
      </c>
      <c r="D21" s="407">
        <v>350</v>
      </c>
      <c r="E21" s="390">
        <v>250</v>
      </c>
      <c r="F21" s="413">
        <v>550</v>
      </c>
      <c r="G21" s="413"/>
      <c r="H21" s="432">
        <v>400</v>
      </c>
      <c r="I21" s="407">
        <v>200</v>
      </c>
      <c r="J21" s="390">
        <v>325</v>
      </c>
      <c r="K21" s="432">
        <v>900</v>
      </c>
      <c r="L21" s="390">
        <v>7425</v>
      </c>
      <c r="M21" s="432">
        <v>275</v>
      </c>
      <c r="N21" s="407"/>
      <c r="O21" s="407">
        <v>3500</v>
      </c>
      <c r="P21" s="407">
        <v>2925</v>
      </c>
      <c r="Q21" s="390">
        <v>1150</v>
      </c>
      <c r="R21" s="432"/>
      <c r="S21" s="459">
        <v>5350</v>
      </c>
      <c r="T21" s="413">
        <v>350</v>
      </c>
      <c r="U21" s="413">
        <v>1000</v>
      </c>
      <c r="V21" s="432">
        <v>1000</v>
      </c>
      <c r="W21" s="462">
        <v>475</v>
      </c>
      <c r="X21" s="390">
        <v>4175</v>
      </c>
      <c r="Y21" s="413">
        <v>7550</v>
      </c>
      <c r="Z21" s="432">
        <v>4050</v>
      </c>
      <c r="AA21" s="407">
        <v>150</v>
      </c>
      <c r="AB21" s="407">
        <v>17825</v>
      </c>
      <c r="AC21" s="390">
        <v>3925</v>
      </c>
      <c r="AD21" s="432">
        <v>4050</v>
      </c>
      <c r="AE21" s="462">
        <v>5000</v>
      </c>
      <c r="AF21" s="407">
        <f t="shared" si="0"/>
        <v>73150</v>
      </c>
      <c r="AG21" s="408">
        <v>2</v>
      </c>
      <c r="AH21" s="410">
        <f t="shared" si="2"/>
        <v>146300</v>
      </c>
    </row>
    <row r="22" spans="1:45" s="409" customFormat="1" x14ac:dyDescent="0.2">
      <c r="A22" s="455">
        <v>19</v>
      </c>
      <c r="B22" s="447" t="s">
        <v>131</v>
      </c>
      <c r="C22" s="442" t="s">
        <v>123</v>
      </c>
      <c r="D22" s="407">
        <v>46</v>
      </c>
      <c r="E22" s="390">
        <v>12</v>
      </c>
      <c r="F22" s="413"/>
      <c r="G22" s="413"/>
      <c r="H22" s="432">
        <v>18</v>
      </c>
      <c r="I22" s="407">
        <v>26</v>
      </c>
      <c r="J22" s="390">
        <v>40</v>
      </c>
      <c r="K22" s="432"/>
      <c r="L22" s="390">
        <v>145</v>
      </c>
      <c r="M22" s="432">
        <v>56</v>
      </c>
      <c r="N22" s="407"/>
      <c r="O22" s="407">
        <v>72</v>
      </c>
      <c r="P22" s="407">
        <v>63</v>
      </c>
      <c r="Q22" s="390">
        <v>111</v>
      </c>
      <c r="R22" s="432">
        <v>20</v>
      </c>
      <c r="S22" s="459">
        <v>118</v>
      </c>
      <c r="T22" s="413">
        <v>18</v>
      </c>
      <c r="U22" s="413">
        <v>22</v>
      </c>
      <c r="V22" s="432">
        <v>15</v>
      </c>
      <c r="W22" s="462">
        <v>22</v>
      </c>
      <c r="X22" s="390">
        <v>154</v>
      </c>
      <c r="Y22" s="413">
        <v>174</v>
      </c>
      <c r="Z22" s="432">
        <v>50</v>
      </c>
      <c r="AA22" s="407"/>
      <c r="AB22" s="407">
        <v>348</v>
      </c>
      <c r="AC22" s="390">
        <v>75</v>
      </c>
      <c r="AD22" s="432">
        <v>120</v>
      </c>
      <c r="AE22" s="462">
        <v>100</v>
      </c>
      <c r="AF22" s="407">
        <f t="shared" si="0"/>
        <v>1825</v>
      </c>
      <c r="AG22" s="408">
        <v>20</v>
      </c>
      <c r="AH22" s="410">
        <f t="shared" si="2"/>
        <v>36500</v>
      </c>
    </row>
    <row r="23" spans="1:45" s="409" customFormat="1" x14ac:dyDescent="0.2">
      <c r="A23" s="455">
        <v>20</v>
      </c>
      <c r="B23" s="447" t="s">
        <v>136</v>
      </c>
      <c r="C23" s="442" t="s">
        <v>123</v>
      </c>
      <c r="D23" s="407">
        <v>950</v>
      </c>
      <c r="E23" s="390"/>
      <c r="F23" s="413"/>
      <c r="G23" s="413"/>
      <c r="H23" s="432"/>
      <c r="I23" s="407"/>
      <c r="J23" s="390"/>
      <c r="K23" s="432"/>
      <c r="L23" s="390">
        <v>2600</v>
      </c>
      <c r="M23" s="432">
        <v>2500</v>
      </c>
      <c r="N23" s="407"/>
      <c r="O23" s="407">
        <v>1500</v>
      </c>
      <c r="P23" s="407">
        <v>1400</v>
      </c>
      <c r="Q23" s="390">
        <v>1800</v>
      </c>
      <c r="R23" s="432"/>
      <c r="S23" s="459">
        <v>2725</v>
      </c>
      <c r="T23" s="413"/>
      <c r="U23" s="413"/>
      <c r="V23" s="432"/>
      <c r="W23" s="462">
        <v>375</v>
      </c>
      <c r="X23" s="390">
        <v>3300</v>
      </c>
      <c r="Y23" s="413">
        <v>2825</v>
      </c>
      <c r="Z23" s="432">
        <v>1050</v>
      </c>
      <c r="AA23" s="407"/>
      <c r="AB23" s="407">
        <v>9000</v>
      </c>
      <c r="AC23" s="390">
        <v>2300</v>
      </c>
      <c r="AD23" s="432">
        <v>2750</v>
      </c>
      <c r="AE23" s="462">
        <v>1000</v>
      </c>
      <c r="AF23" s="407">
        <f t="shared" si="0"/>
        <v>36075</v>
      </c>
      <c r="AG23" s="408">
        <v>3</v>
      </c>
      <c r="AH23" s="410">
        <f t="shared" si="2"/>
        <v>108225</v>
      </c>
    </row>
    <row r="24" spans="1:45" s="409" customFormat="1" x14ac:dyDescent="0.2">
      <c r="A24" s="455">
        <v>21</v>
      </c>
      <c r="B24" s="447" t="s">
        <v>193</v>
      </c>
      <c r="C24" s="442" t="s">
        <v>124</v>
      </c>
      <c r="D24" s="407">
        <v>150</v>
      </c>
      <c r="E24" s="390"/>
      <c r="F24" s="413"/>
      <c r="G24" s="413"/>
      <c r="H24" s="432"/>
      <c r="I24" s="407"/>
      <c r="J24" s="390"/>
      <c r="K24" s="432"/>
      <c r="L24" s="390"/>
      <c r="M24" s="432"/>
      <c r="N24" s="407"/>
      <c r="O24" s="407"/>
      <c r="P24" s="407"/>
      <c r="Q24" s="390"/>
      <c r="R24" s="432"/>
      <c r="S24" s="459"/>
      <c r="T24" s="413"/>
      <c r="U24" s="413"/>
      <c r="V24" s="432"/>
      <c r="W24" s="462"/>
      <c r="X24" s="390"/>
      <c r="Y24" s="413"/>
      <c r="Z24" s="432"/>
      <c r="AA24" s="407"/>
      <c r="AB24" s="407"/>
      <c r="AC24" s="390"/>
      <c r="AD24" s="432"/>
      <c r="AE24" s="462"/>
      <c r="AF24" s="407">
        <f t="shared" si="0"/>
        <v>150</v>
      </c>
      <c r="AG24" s="408">
        <v>60</v>
      </c>
      <c r="AH24" s="410">
        <f t="shared" si="2"/>
        <v>9000</v>
      </c>
    </row>
    <row r="25" spans="1:45" s="409" customFormat="1" x14ac:dyDescent="0.2">
      <c r="A25" s="455">
        <v>22</v>
      </c>
      <c r="B25" s="447" t="s">
        <v>194</v>
      </c>
      <c r="C25" s="442" t="s">
        <v>124</v>
      </c>
      <c r="D25" s="407"/>
      <c r="E25" s="390"/>
      <c r="F25" s="413"/>
      <c r="G25" s="413"/>
      <c r="H25" s="432"/>
      <c r="I25" s="407"/>
      <c r="J25" s="390"/>
      <c r="K25" s="432"/>
      <c r="L25" s="390"/>
      <c r="M25" s="432"/>
      <c r="N25" s="407"/>
      <c r="O25" s="407"/>
      <c r="P25" s="407"/>
      <c r="Q25" s="390">
        <v>60</v>
      </c>
      <c r="R25" s="432"/>
      <c r="S25" s="459"/>
      <c r="T25" s="413"/>
      <c r="U25" s="413"/>
      <c r="V25" s="432"/>
      <c r="W25" s="462"/>
      <c r="X25" s="390"/>
      <c r="Y25" s="413"/>
      <c r="Z25" s="432"/>
      <c r="AA25" s="407"/>
      <c r="AB25" s="407"/>
      <c r="AC25" s="390"/>
      <c r="AD25" s="432"/>
      <c r="AE25" s="462"/>
      <c r="AF25" s="407">
        <f t="shared" si="0"/>
        <v>60</v>
      </c>
      <c r="AG25" s="408">
        <v>100</v>
      </c>
      <c r="AH25" s="410">
        <f t="shared" si="2"/>
        <v>6000</v>
      </c>
    </row>
    <row r="26" spans="1:45" s="409" customFormat="1" x14ac:dyDescent="0.2">
      <c r="A26" s="455">
        <v>23</v>
      </c>
      <c r="B26" s="447" t="s">
        <v>153</v>
      </c>
      <c r="C26" s="442" t="s">
        <v>111</v>
      </c>
      <c r="D26" s="407"/>
      <c r="E26" s="390"/>
      <c r="F26" s="413"/>
      <c r="G26" s="413"/>
      <c r="H26" s="432"/>
      <c r="I26" s="407"/>
      <c r="J26" s="390"/>
      <c r="K26" s="432"/>
      <c r="L26" s="390"/>
      <c r="M26" s="432"/>
      <c r="N26" s="407"/>
      <c r="O26" s="407"/>
      <c r="P26" s="407"/>
      <c r="Q26" s="390">
        <v>2</v>
      </c>
      <c r="R26" s="432"/>
      <c r="S26" s="459"/>
      <c r="T26" s="413"/>
      <c r="U26" s="413"/>
      <c r="V26" s="432"/>
      <c r="W26" s="462"/>
      <c r="X26" s="390"/>
      <c r="Y26" s="413"/>
      <c r="Z26" s="432"/>
      <c r="AA26" s="407"/>
      <c r="AB26" s="407"/>
      <c r="AC26" s="390"/>
      <c r="AD26" s="432"/>
      <c r="AE26" s="462"/>
      <c r="AF26" s="407">
        <f t="shared" si="0"/>
        <v>2</v>
      </c>
      <c r="AG26" s="408">
        <v>3000</v>
      </c>
      <c r="AH26" s="410">
        <f t="shared" si="2"/>
        <v>6000</v>
      </c>
    </row>
    <row r="27" spans="1:45" s="409" customFormat="1" x14ac:dyDescent="0.2">
      <c r="A27" s="455">
        <v>24</v>
      </c>
      <c r="B27" s="447" t="s">
        <v>154</v>
      </c>
      <c r="C27" s="442" t="s">
        <v>111</v>
      </c>
      <c r="D27" s="407">
        <v>1</v>
      </c>
      <c r="E27" s="390"/>
      <c r="F27" s="413"/>
      <c r="G27" s="413"/>
      <c r="H27" s="432"/>
      <c r="I27" s="407"/>
      <c r="J27" s="390"/>
      <c r="K27" s="432"/>
      <c r="L27" s="390"/>
      <c r="M27" s="432"/>
      <c r="N27" s="407"/>
      <c r="O27" s="407"/>
      <c r="P27" s="407"/>
      <c r="Q27" s="390"/>
      <c r="R27" s="432"/>
      <c r="S27" s="459"/>
      <c r="T27" s="413"/>
      <c r="U27" s="413"/>
      <c r="V27" s="432"/>
      <c r="W27" s="462"/>
      <c r="X27" s="390"/>
      <c r="Y27" s="413"/>
      <c r="Z27" s="432"/>
      <c r="AA27" s="407"/>
      <c r="AB27" s="407"/>
      <c r="AC27" s="390"/>
      <c r="AD27" s="432"/>
      <c r="AE27" s="462"/>
      <c r="AF27" s="407">
        <f t="shared" si="0"/>
        <v>1</v>
      </c>
      <c r="AG27" s="408">
        <v>3000</v>
      </c>
      <c r="AH27" s="410">
        <f t="shared" si="2"/>
        <v>3000</v>
      </c>
    </row>
    <row r="28" spans="1:45" s="409" customFormat="1" x14ac:dyDescent="0.2">
      <c r="A28" s="455">
        <v>25</v>
      </c>
      <c r="B28" s="447" t="s">
        <v>195</v>
      </c>
      <c r="C28" s="442" t="s">
        <v>111</v>
      </c>
      <c r="D28" s="407"/>
      <c r="E28" s="390"/>
      <c r="F28" s="413"/>
      <c r="G28" s="413"/>
      <c r="H28" s="432"/>
      <c r="I28" s="407"/>
      <c r="J28" s="390"/>
      <c r="K28" s="432"/>
      <c r="L28" s="390"/>
      <c r="M28" s="432"/>
      <c r="N28" s="407"/>
      <c r="O28" s="407"/>
      <c r="P28" s="407"/>
      <c r="Q28" s="390"/>
      <c r="R28" s="432"/>
      <c r="S28" s="459"/>
      <c r="T28" s="413"/>
      <c r="U28" s="413"/>
      <c r="V28" s="432"/>
      <c r="W28" s="462"/>
      <c r="X28" s="390"/>
      <c r="Y28" s="413"/>
      <c r="Z28" s="432"/>
      <c r="AA28" s="407"/>
      <c r="AB28" s="407">
        <v>2</v>
      </c>
      <c r="AC28" s="390"/>
      <c r="AD28" s="432"/>
      <c r="AE28" s="462"/>
      <c r="AF28" s="407">
        <f t="shared" si="0"/>
        <v>2</v>
      </c>
      <c r="AG28" s="408">
        <v>3000</v>
      </c>
      <c r="AH28" s="410">
        <f t="shared" si="2"/>
        <v>6000</v>
      </c>
    </row>
    <row r="29" spans="1:45" s="409" customFormat="1" x14ac:dyDescent="0.2">
      <c r="A29" s="455">
        <v>26</v>
      </c>
      <c r="B29" s="449" t="s">
        <v>196</v>
      </c>
      <c r="C29" s="442" t="s">
        <v>111</v>
      </c>
      <c r="D29" s="407"/>
      <c r="E29" s="390"/>
      <c r="F29" s="413"/>
      <c r="G29" s="413"/>
      <c r="H29" s="432"/>
      <c r="I29" s="407"/>
      <c r="J29" s="390"/>
      <c r="K29" s="432"/>
      <c r="L29" s="390"/>
      <c r="M29" s="432"/>
      <c r="N29" s="407"/>
      <c r="O29" s="407"/>
      <c r="P29" s="407"/>
      <c r="Q29" s="390"/>
      <c r="R29" s="432"/>
      <c r="S29" s="459"/>
      <c r="T29" s="413"/>
      <c r="U29" s="413"/>
      <c r="V29" s="432"/>
      <c r="W29" s="462"/>
      <c r="X29" s="390"/>
      <c r="Y29" s="413"/>
      <c r="Z29" s="432"/>
      <c r="AA29" s="407"/>
      <c r="AB29" s="407">
        <v>1</v>
      </c>
      <c r="AC29" s="390"/>
      <c r="AD29" s="432"/>
      <c r="AE29" s="462"/>
      <c r="AF29" s="407">
        <f t="shared" si="0"/>
        <v>1</v>
      </c>
      <c r="AG29" s="408">
        <v>3000</v>
      </c>
      <c r="AH29" s="410">
        <f t="shared" si="2"/>
        <v>3000</v>
      </c>
    </row>
    <row r="30" spans="1:45" s="409" customFormat="1" x14ac:dyDescent="0.2">
      <c r="A30" s="455">
        <v>27</v>
      </c>
      <c r="B30" s="449" t="s">
        <v>117</v>
      </c>
      <c r="C30" s="442" t="s">
        <v>111</v>
      </c>
      <c r="D30" s="407"/>
      <c r="E30" s="390"/>
      <c r="F30" s="413"/>
      <c r="G30" s="413"/>
      <c r="H30" s="432"/>
      <c r="I30" s="407"/>
      <c r="J30" s="390"/>
      <c r="K30" s="432"/>
      <c r="L30" s="390"/>
      <c r="M30" s="432">
        <v>1</v>
      </c>
      <c r="N30" s="407"/>
      <c r="O30" s="407"/>
      <c r="P30" s="407"/>
      <c r="Q30" s="390">
        <v>2</v>
      </c>
      <c r="R30" s="432"/>
      <c r="S30" s="459">
        <v>2</v>
      </c>
      <c r="T30" s="413"/>
      <c r="U30" s="413"/>
      <c r="V30" s="432"/>
      <c r="W30" s="462"/>
      <c r="X30" s="390">
        <v>2</v>
      </c>
      <c r="Y30" s="413">
        <v>1</v>
      </c>
      <c r="Z30" s="432"/>
      <c r="AA30" s="407"/>
      <c r="AB30" s="407">
        <v>3</v>
      </c>
      <c r="AC30" s="390"/>
      <c r="AD30" s="432">
        <v>1</v>
      </c>
      <c r="AE30" s="462"/>
      <c r="AF30" s="407">
        <f t="shared" si="0"/>
        <v>12</v>
      </c>
      <c r="AG30" s="408">
        <v>300</v>
      </c>
      <c r="AH30" s="410">
        <f t="shared" si="2"/>
        <v>3600</v>
      </c>
    </row>
    <row r="31" spans="1:45" s="409" customFormat="1" x14ac:dyDescent="0.2">
      <c r="A31" s="455">
        <v>28</v>
      </c>
      <c r="B31" s="449" t="s">
        <v>142</v>
      </c>
      <c r="C31" s="442" t="s">
        <v>111</v>
      </c>
      <c r="D31" s="407">
        <v>4</v>
      </c>
      <c r="E31" s="390"/>
      <c r="F31" s="413"/>
      <c r="G31" s="413"/>
      <c r="H31" s="432"/>
      <c r="I31" s="407"/>
      <c r="J31" s="390"/>
      <c r="K31" s="432"/>
      <c r="L31" s="390">
        <v>4</v>
      </c>
      <c r="M31" s="432">
        <v>5</v>
      </c>
      <c r="N31" s="407"/>
      <c r="O31" s="407">
        <v>3</v>
      </c>
      <c r="P31" s="407">
        <v>5</v>
      </c>
      <c r="Q31" s="390">
        <v>3</v>
      </c>
      <c r="R31" s="432"/>
      <c r="S31" s="459">
        <v>3</v>
      </c>
      <c r="T31" s="413"/>
      <c r="U31" s="413"/>
      <c r="V31" s="432"/>
      <c r="W31" s="462"/>
      <c r="X31" s="390">
        <v>6</v>
      </c>
      <c r="Y31" s="413">
        <v>6</v>
      </c>
      <c r="Z31" s="432">
        <v>3</v>
      </c>
      <c r="AA31" s="407"/>
      <c r="AB31" s="407">
        <v>17</v>
      </c>
      <c r="AC31" s="390">
        <v>6</v>
      </c>
      <c r="AD31" s="432">
        <v>3</v>
      </c>
      <c r="AE31" s="462"/>
      <c r="AF31" s="407">
        <f t="shared" si="0"/>
        <v>68</v>
      </c>
      <c r="AG31" s="408">
        <v>550</v>
      </c>
      <c r="AH31" s="410">
        <f t="shared" si="2"/>
        <v>37400</v>
      </c>
    </row>
    <row r="32" spans="1:45" s="409" customFormat="1" x14ac:dyDescent="0.2">
      <c r="A32" s="455">
        <v>29</v>
      </c>
      <c r="B32" s="449" t="s">
        <v>198</v>
      </c>
      <c r="C32" s="442" t="s">
        <v>111</v>
      </c>
      <c r="D32" s="407"/>
      <c r="E32" s="390"/>
      <c r="F32" s="413"/>
      <c r="G32" s="413"/>
      <c r="H32" s="432"/>
      <c r="I32" s="407"/>
      <c r="J32" s="390"/>
      <c r="K32" s="432"/>
      <c r="L32" s="390"/>
      <c r="M32" s="432"/>
      <c r="N32" s="407"/>
      <c r="O32" s="407"/>
      <c r="P32" s="407"/>
      <c r="Q32" s="390"/>
      <c r="R32" s="432"/>
      <c r="S32" s="459"/>
      <c r="T32" s="413"/>
      <c r="U32" s="413"/>
      <c r="V32" s="432"/>
      <c r="W32" s="462"/>
      <c r="X32" s="390"/>
      <c r="Y32" s="413"/>
      <c r="Z32" s="432"/>
      <c r="AA32" s="407"/>
      <c r="AB32" s="407">
        <v>6</v>
      </c>
      <c r="AC32" s="390"/>
      <c r="AD32" s="432"/>
      <c r="AE32" s="462"/>
      <c r="AF32" s="407">
        <f t="shared" si="0"/>
        <v>6</v>
      </c>
      <c r="AG32" s="408">
        <v>3000</v>
      </c>
      <c r="AH32" s="410">
        <f t="shared" si="2"/>
        <v>18000</v>
      </c>
    </row>
    <row r="33" spans="1:34" s="368" customFormat="1" x14ac:dyDescent="0.2">
      <c r="A33" s="454">
        <v>30</v>
      </c>
      <c r="B33" s="449" t="s">
        <v>118</v>
      </c>
      <c r="C33" s="442" t="s">
        <v>111</v>
      </c>
      <c r="D33" s="398"/>
      <c r="E33" s="387"/>
      <c r="F33" s="412"/>
      <c r="G33" s="412"/>
      <c r="H33" s="431"/>
      <c r="I33" s="398"/>
      <c r="J33" s="387"/>
      <c r="K33" s="431"/>
      <c r="L33" s="387">
        <v>4</v>
      </c>
      <c r="M33" s="431"/>
      <c r="N33" s="398"/>
      <c r="O33" s="398"/>
      <c r="P33" s="398">
        <v>1</v>
      </c>
      <c r="Q33" s="387">
        <v>1</v>
      </c>
      <c r="R33" s="431"/>
      <c r="S33" s="386"/>
      <c r="T33" s="412"/>
      <c r="U33" s="412"/>
      <c r="V33" s="431"/>
      <c r="W33" s="463"/>
      <c r="X33" s="387">
        <v>1</v>
      </c>
      <c r="Y33" s="412"/>
      <c r="Z33" s="431"/>
      <c r="AA33" s="398"/>
      <c r="AB33" s="398">
        <v>27</v>
      </c>
      <c r="AC33" s="387"/>
      <c r="AD33" s="431">
        <v>2</v>
      </c>
      <c r="AE33" s="463"/>
      <c r="AF33" s="398">
        <f t="shared" si="0"/>
        <v>36</v>
      </c>
      <c r="AG33" s="367">
        <v>800</v>
      </c>
      <c r="AH33" s="411">
        <f t="shared" si="2"/>
        <v>28800</v>
      </c>
    </row>
    <row r="34" spans="1:34" s="368" customFormat="1" x14ac:dyDescent="0.2">
      <c r="A34" s="454">
        <v>31</v>
      </c>
      <c r="B34" s="449" t="s">
        <v>143</v>
      </c>
      <c r="C34" s="442" t="s">
        <v>111</v>
      </c>
      <c r="D34" s="398"/>
      <c r="E34" s="387"/>
      <c r="F34" s="412"/>
      <c r="G34" s="412"/>
      <c r="H34" s="431"/>
      <c r="I34" s="398"/>
      <c r="J34" s="387"/>
      <c r="K34" s="431"/>
      <c r="L34" s="387"/>
      <c r="M34" s="431"/>
      <c r="N34" s="398"/>
      <c r="O34" s="398">
        <v>1</v>
      </c>
      <c r="P34" s="398"/>
      <c r="Q34" s="387"/>
      <c r="R34" s="431"/>
      <c r="S34" s="386"/>
      <c r="T34" s="412"/>
      <c r="U34" s="412"/>
      <c r="V34" s="431"/>
      <c r="W34" s="463"/>
      <c r="X34" s="387"/>
      <c r="Y34" s="412"/>
      <c r="Z34" s="431"/>
      <c r="AA34" s="398"/>
      <c r="AB34" s="398"/>
      <c r="AC34" s="387"/>
      <c r="AD34" s="431"/>
      <c r="AE34" s="463"/>
      <c r="AF34" s="398">
        <f t="shared" si="0"/>
        <v>1</v>
      </c>
      <c r="AG34" s="367">
        <v>1000</v>
      </c>
      <c r="AH34" s="411">
        <f t="shared" si="2"/>
        <v>1000</v>
      </c>
    </row>
    <row r="35" spans="1:34" s="368" customFormat="1" x14ac:dyDescent="0.2">
      <c r="A35" s="454">
        <v>32</v>
      </c>
      <c r="B35" s="449" t="s">
        <v>119</v>
      </c>
      <c r="C35" s="442" t="s">
        <v>111</v>
      </c>
      <c r="D35" s="398"/>
      <c r="E35" s="387"/>
      <c r="F35" s="412"/>
      <c r="G35" s="412"/>
      <c r="H35" s="431"/>
      <c r="I35" s="398"/>
      <c r="J35" s="387"/>
      <c r="K35" s="431"/>
      <c r="L35" s="387"/>
      <c r="M35" s="431"/>
      <c r="N35" s="398"/>
      <c r="O35" s="398"/>
      <c r="P35" s="398"/>
      <c r="Q35" s="387"/>
      <c r="R35" s="431"/>
      <c r="S35" s="386"/>
      <c r="T35" s="412"/>
      <c r="U35" s="412"/>
      <c r="V35" s="431"/>
      <c r="W35" s="463"/>
      <c r="X35" s="387"/>
      <c r="Y35" s="412"/>
      <c r="Z35" s="431"/>
      <c r="AA35" s="398"/>
      <c r="AB35" s="398"/>
      <c r="AC35" s="387"/>
      <c r="AD35" s="431"/>
      <c r="AE35" s="463">
        <v>1</v>
      </c>
      <c r="AF35" s="398">
        <f t="shared" si="0"/>
        <v>1</v>
      </c>
      <c r="AG35" s="367">
        <v>1300</v>
      </c>
      <c r="AH35" s="411">
        <f t="shared" si="2"/>
        <v>1300</v>
      </c>
    </row>
    <row r="36" spans="1:34" s="368" customFormat="1" x14ac:dyDescent="0.2">
      <c r="A36" s="454">
        <v>33</v>
      </c>
      <c r="B36" s="449" t="s">
        <v>155</v>
      </c>
      <c r="C36" s="442" t="s">
        <v>111</v>
      </c>
      <c r="D36" s="398"/>
      <c r="E36" s="387"/>
      <c r="F36" s="412"/>
      <c r="G36" s="412"/>
      <c r="H36" s="431"/>
      <c r="I36" s="398"/>
      <c r="J36" s="387"/>
      <c r="K36" s="431"/>
      <c r="L36" s="387"/>
      <c r="M36" s="431"/>
      <c r="N36" s="398"/>
      <c r="O36" s="398">
        <v>2</v>
      </c>
      <c r="P36" s="398">
        <v>2</v>
      </c>
      <c r="Q36" s="387">
        <v>1</v>
      </c>
      <c r="R36" s="431"/>
      <c r="S36" s="386">
        <v>2</v>
      </c>
      <c r="T36" s="412"/>
      <c r="U36" s="412"/>
      <c r="V36" s="431"/>
      <c r="W36" s="463"/>
      <c r="X36" s="387">
        <v>3</v>
      </c>
      <c r="Y36" s="412">
        <v>2</v>
      </c>
      <c r="Z36" s="431"/>
      <c r="AA36" s="398"/>
      <c r="AB36" s="398">
        <v>20</v>
      </c>
      <c r="AC36" s="387"/>
      <c r="AD36" s="431"/>
      <c r="AE36" s="463"/>
      <c r="AF36" s="398">
        <f t="shared" ref="AF36:AF63" si="3">IF(SUM(D36:AE36)&lt;&gt;0,SUM(D36:AE36),"")</f>
        <v>32</v>
      </c>
      <c r="AG36" s="367">
        <v>1500</v>
      </c>
      <c r="AH36" s="411">
        <f t="shared" si="2"/>
        <v>48000</v>
      </c>
    </row>
    <row r="37" spans="1:34" s="368" customFormat="1" x14ac:dyDescent="0.2">
      <c r="A37" s="454">
        <v>34</v>
      </c>
      <c r="B37" s="449" t="s">
        <v>120</v>
      </c>
      <c r="C37" s="442" t="s">
        <v>111</v>
      </c>
      <c r="D37" s="398">
        <v>1</v>
      </c>
      <c r="E37" s="387"/>
      <c r="F37" s="412"/>
      <c r="G37" s="412"/>
      <c r="H37" s="431"/>
      <c r="I37" s="398"/>
      <c r="J37" s="387"/>
      <c r="K37" s="431"/>
      <c r="L37" s="387"/>
      <c r="M37" s="431"/>
      <c r="N37" s="398"/>
      <c r="O37" s="398">
        <v>1</v>
      </c>
      <c r="P37" s="398"/>
      <c r="Q37" s="387">
        <v>1</v>
      </c>
      <c r="R37" s="431"/>
      <c r="S37" s="386"/>
      <c r="T37" s="412"/>
      <c r="U37" s="412"/>
      <c r="V37" s="431"/>
      <c r="W37" s="463"/>
      <c r="X37" s="387">
        <v>2</v>
      </c>
      <c r="Y37" s="412">
        <v>3</v>
      </c>
      <c r="Z37" s="431">
        <v>2</v>
      </c>
      <c r="AA37" s="398"/>
      <c r="AB37" s="398">
        <v>5</v>
      </c>
      <c r="AC37" s="387">
        <v>1</v>
      </c>
      <c r="AD37" s="431">
        <v>2</v>
      </c>
      <c r="AE37" s="463"/>
      <c r="AF37" s="398">
        <f t="shared" si="3"/>
        <v>18</v>
      </c>
      <c r="AG37" s="367">
        <v>1600</v>
      </c>
      <c r="AH37" s="411">
        <f t="shared" si="2"/>
        <v>28800</v>
      </c>
    </row>
    <row r="38" spans="1:34" s="368" customFormat="1" x14ac:dyDescent="0.2">
      <c r="A38" s="454">
        <v>35</v>
      </c>
      <c r="B38" s="449" t="s">
        <v>197</v>
      </c>
      <c r="C38" s="442" t="s">
        <v>111</v>
      </c>
      <c r="D38" s="398"/>
      <c r="E38" s="387"/>
      <c r="F38" s="412"/>
      <c r="G38" s="412"/>
      <c r="H38" s="431"/>
      <c r="I38" s="398"/>
      <c r="J38" s="387"/>
      <c r="K38" s="431"/>
      <c r="L38" s="387"/>
      <c r="M38" s="431"/>
      <c r="N38" s="398"/>
      <c r="O38" s="398"/>
      <c r="P38" s="398"/>
      <c r="Q38" s="387"/>
      <c r="R38" s="431"/>
      <c r="S38" s="386"/>
      <c r="T38" s="412"/>
      <c r="U38" s="412"/>
      <c r="V38" s="431"/>
      <c r="W38" s="463"/>
      <c r="X38" s="387"/>
      <c r="Y38" s="412"/>
      <c r="Z38" s="431"/>
      <c r="AA38" s="398"/>
      <c r="AB38" s="398"/>
      <c r="AC38" s="387"/>
      <c r="AD38" s="431"/>
      <c r="AE38" s="480">
        <v>1</v>
      </c>
      <c r="AF38" s="416">
        <f t="shared" si="3"/>
        <v>1</v>
      </c>
      <c r="AG38" s="367">
        <v>1500</v>
      </c>
      <c r="AH38" s="411">
        <f t="shared" si="2"/>
        <v>1500</v>
      </c>
    </row>
    <row r="39" spans="1:34" s="368" customFormat="1" ht="13.5" customHeight="1" x14ac:dyDescent="0.2">
      <c r="A39" s="454">
        <v>36</v>
      </c>
      <c r="B39" s="447" t="s">
        <v>121</v>
      </c>
      <c r="C39" s="442" t="s">
        <v>111</v>
      </c>
      <c r="D39" s="398"/>
      <c r="E39" s="387"/>
      <c r="F39" s="412"/>
      <c r="G39" s="412"/>
      <c r="H39" s="431"/>
      <c r="I39" s="398"/>
      <c r="J39" s="387"/>
      <c r="K39" s="431"/>
      <c r="L39" s="387">
        <v>4</v>
      </c>
      <c r="M39" s="431"/>
      <c r="N39" s="398"/>
      <c r="O39" s="398"/>
      <c r="P39" s="398"/>
      <c r="Q39" s="387"/>
      <c r="R39" s="431"/>
      <c r="S39" s="386">
        <v>4</v>
      </c>
      <c r="T39" s="412"/>
      <c r="U39" s="412"/>
      <c r="V39" s="431"/>
      <c r="W39" s="463"/>
      <c r="X39" s="387">
        <v>1</v>
      </c>
      <c r="Y39" s="412"/>
      <c r="Z39" s="431"/>
      <c r="AA39" s="398"/>
      <c r="AB39" s="398"/>
      <c r="AC39" s="387">
        <v>3</v>
      </c>
      <c r="AD39" s="431"/>
      <c r="AE39" s="463"/>
      <c r="AF39" s="398">
        <f t="shared" si="3"/>
        <v>12</v>
      </c>
      <c r="AG39" s="367">
        <v>1900</v>
      </c>
      <c r="AH39" s="411">
        <f t="shared" si="2"/>
        <v>22800</v>
      </c>
    </row>
    <row r="40" spans="1:34" s="368" customFormat="1" x14ac:dyDescent="0.2">
      <c r="A40" s="454">
        <v>37</v>
      </c>
      <c r="B40" s="447" t="s">
        <v>144</v>
      </c>
      <c r="C40" s="442" t="s">
        <v>111</v>
      </c>
      <c r="D40" s="398">
        <v>2</v>
      </c>
      <c r="E40" s="387"/>
      <c r="F40" s="412"/>
      <c r="G40" s="412"/>
      <c r="H40" s="431"/>
      <c r="I40" s="398"/>
      <c r="J40" s="387"/>
      <c r="K40" s="431"/>
      <c r="L40" s="387"/>
      <c r="M40" s="431"/>
      <c r="N40" s="398"/>
      <c r="O40" s="398"/>
      <c r="P40" s="398"/>
      <c r="Q40" s="387">
        <v>2</v>
      </c>
      <c r="R40" s="431"/>
      <c r="S40" s="386"/>
      <c r="T40" s="412"/>
      <c r="U40" s="412"/>
      <c r="V40" s="431"/>
      <c r="W40" s="463"/>
      <c r="X40" s="387"/>
      <c r="Y40" s="412"/>
      <c r="Z40" s="431"/>
      <c r="AA40" s="398"/>
      <c r="AB40" s="398"/>
      <c r="AC40" s="387"/>
      <c r="AD40" s="431"/>
      <c r="AE40" s="463"/>
      <c r="AF40" s="398">
        <f t="shared" si="3"/>
        <v>4</v>
      </c>
      <c r="AG40" s="367">
        <v>2200</v>
      </c>
      <c r="AH40" s="411">
        <f t="shared" si="2"/>
        <v>8800</v>
      </c>
    </row>
    <row r="41" spans="1:34" s="368" customFormat="1" x14ac:dyDescent="0.2">
      <c r="A41" s="454">
        <v>38</v>
      </c>
      <c r="B41" s="447" t="s">
        <v>130</v>
      </c>
      <c r="C41" s="442" t="s">
        <v>124</v>
      </c>
      <c r="D41" s="398">
        <v>530</v>
      </c>
      <c r="E41" s="387">
        <v>70</v>
      </c>
      <c r="F41" s="412"/>
      <c r="G41" s="412">
        <v>135</v>
      </c>
      <c r="H41" s="431">
        <v>20</v>
      </c>
      <c r="I41" s="398">
        <v>30</v>
      </c>
      <c r="J41" s="387"/>
      <c r="K41" s="431">
        <v>50</v>
      </c>
      <c r="L41" s="387">
        <v>1425</v>
      </c>
      <c r="M41" s="431">
        <v>850</v>
      </c>
      <c r="N41" s="398"/>
      <c r="O41" s="398">
        <v>585</v>
      </c>
      <c r="P41" s="398">
        <v>585</v>
      </c>
      <c r="Q41" s="387">
        <v>995</v>
      </c>
      <c r="R41" s="431">
        <v>50</v>
      </c>
      <c r="S41" s="386">
        <v>1500</v>
      </c>
      <c r="T41" s="412">
        <v>20</v>
      </c>
      <c r="U41" s="412">
        <v>25</v>
      </c>
      <c r="V41" s="431">
        <v>40</v>
      </c>
      <c r="W41" s="463">
        <v>220</v>
      </c>
      <c r="X41" s="387">
        <v>1595</v>
      </c>
      <c r="Y41" s="412">
        <v>1525</v>
      </c>
      <c r="Z41" s="431">
        <v>800</v>
      </c>
      <c r="AA41" s="398">
        <v>30</v>
      </c>
      <c r="AB41" s="398">
        <v>4025</v>
      </c>
      <c r="AC41" s="387">
        <v>1330</v>
      </c>
      <c r="AD41" s="431">
        <v>870</v>
      </c>
      <c r="AE41" s="463">
        <v>1000</v>
      </c>
      <c r="AF41" s="398">
        <f t="shared" si="3"/>
        <v>18305</v>
      </c>
      <c r="AG41" s="367">
        <v>25</v>
      </c>
      <c r="AH41" s="411">
        <f t="shared" si="2"/>
        <v>457625</v>
      </c>
    </row>
    <row r="42" spans="1:34" s="368" customFormat="1" x14ac:dyDescent="0.2">
      <c r="A42" s="454">
        <v>39</v>
      </c>
      <c r="B42" s="447" t="s">
        <v>166</v>
      </c>
      <c r="C42" s="442" t="s">
        <v>124</v>
      </c>
      <c r="D42" s="398">
        <v>35</v>
      </c>
      <c r="E42" s="387"/>
      <c r="F42" s="412"/>
      <c r="G42" s="412"/>
      <c r="H42" s="431"/>
      <c r="I42" s="398"/>
      <c r="J42" s="387"/>
      <c r="K42" s="431"/>
      <c r="L42" s="387"/>
      <c r="M42" s="431"/>
      <c r="N42" s="398"/>
      <c r="O42" s="398"/>
      <c r="P42" s="398"/>
      <c r="Q42" s="387"/>
      <c r="R42" s="431"/>
      <c r="S42" s="386"/>
      <c r="T42" s="412"/>
      <c r="U42" s="412"/>
      <c r="V42" s="431"/>
      <c r="W42" s="463"/>
      <c r="X42" s="387"/>
      <c r="Y42" s="412"/>
      <c r="Z42" s="431"/>
      <c r="AA42" s="398"/>
      <c r="AB42" s="398"/>
      <c r="AC42" s="387"/>
      <c r="AD42" s="431"/>
      <c r="AE42" s="463"/>
      <c r="AF42" s="398">
        <f t="shared" si="3"/>
        <v>35</v>
      </c>
      <c r="AG42" s="367">
        <v>40</v>
      </c>
      <c r="AH42" s="411">
        <f t="shared" si="2"/>
        <v>1400</v>
      </c>
    </row>
    <row r="43" spans="1:34" s="368" customFormat="1" x14ac:dyDescent="0.2">
      <c r="A43" s="454">
        <v>40</v>
      </c>
      <c r="B43" s="447" t="s">
        <v>138</v>
      </c>
      <c r="C43" s="442" t="s">
        <v>156</v>
      </c>
      <c r="D43" s="419">
        <v>0.02</v>
      </c>
      <c r="E43" s="388">
        <v>0.01</v>
      </c>
      <c r="F43" s="418">
        <v>0.01</v>
      </c>
      <c r="G43" s="418">
        <v>0.01</v>
      </c>
      <c r="H43" s="430">
        <v>0.01</v>
      </c>
      <c r="I43" s="419">
        <v>0.01</v>
      </c>
      <c r="J43" s="388">
        <v>0.01</v>
      </c>
      <c r="K43" s="430">
        <v>0.01</v>
      </c>
      <c r="L43" s="388">
        <v>0.08</v>
      </c>
      <c r="M43" s="430">
        <v>0.03</v>
      </c>
      <c r="N43" s="419">
        <v>0.01</v>
      </c>
      <c r="O43" s="419">
        <v>0.03</v>
      </c>
      <c r="P43" s="419">
        <v>0.03</v>
      </c>
      <c r="Q43" s="388">
        <v>0.06</v>
      </c>
      <c r="R43" s="430">
        <v>0.01</v>
      </c>
      <c r="S43" s="389">
        <v>0.06</v>
      </c>
      <c r="T43" s="418">
        <v>0.01</v>
      </c>
      <c r="U43" s="418">
        <v>0.01</v>
      </c>
      <c r="V43" s="430">
        <v>0.01</v>
      </c>
      <c r="W43" s="464">
        <v>0.01</v>
      </c>
      <c r="X43" s="388">
        <v>7.0000000000000007E-2</v>
      </c>
      <c r="Y43" s="418">
        <v>0.09</v>
      </c>
      <c r="Z43" s="430">
        <v>0.04</v>
      </c>
      <c r="AA43" s="419">
        <v>0</v>
      </c>
      <c r="AB43" s="419">
        <v>0.25</v>
      </c>
      <c r="AC43" s="388">
        <v>0.06</v>
      </c>
      <c r="AD43" s="430">
        <v>0.05</v>
      </c>
      <c r="AE43" s="464"/>
      <c r="AF43" s="419">
        <f t="shared" si="3"/>
        <v>1</v>
      </c>
      <c r="AG43" s="367">
        <v>30000</v>
      </c>
      <c r="AH43" s="411">
        <f t="shared" si="2"/>
        <v>30000</v>
      </c>
    </row>
    <row r="44" spans="1:34" s="368" customFormat="1" x14ac:dyDescent="0.2">
      <c r="A44" s="454">
        <v>41</v>
      </c>
      <c r="B44" s="447" t="s">
        <v>145</v>
      </c>
      <c r="C44" s="442" t="s">
        <v>124</v>
      </c>
      <c r="D44" s="398"/>
      <c r="E44" s="387"/>
      <c r="F44" s="412"/>
      <c r="G44" s="412"/>
      <c r="H44" s="431"/>
      <c r="I44" s="398"/>
      <c r="J44" s="387"/>
      <c r="K44" s="431"/>
      <c r="L44" s="387"/>
      <c r="M44" s="431"/>
      <c r="N44" s="398"/>
      <c r="O44" s="398"/>
      <c r="P44" s="398"/>
      <c r="Q44" s="387"/>
      <c r="R44" s="431"/>
      <c r="S44" s="386"/>
      <c r="T44" s="412"/>
      <c r="U44" s="412"/>
      <c r="V44" s="431"/>
      <c r="W44" s="463"/>
      <c r="X44" s="387"/>
      <c r="Y44" s="412"/>
      <c r="Z44" s="431"/>
      <c r="AA44" s="398"/>
      <c r="AB44" s="398">
        <v>530</v>
      </c>
      <c r="AC44" s="387"/>
      <c r="AD44" s="431"/>
      <c r="AE44" s="463"/>
      <c r="AF44" s="398">
        <f t="shared" si="3"/>
        <v>530</v>
      </c>
      <c r="AG44" s="367">
        <v>2.5</v>
      </c>
      <c r="AH44" s="411">
        <f t="shared" si="2"/>
        <v>1325</v>
      </c>
    </row>
    <row r="45" spans="1:34" s="368" customFormat="1" x14ac:dyDescent="0.2">
      <c r="A45" s="454">
        <v>42</v>
      </c>
      <c r="B45" s="447" t="s">
        <v>146</v>
      </c>
      <c r="C45" s="442" t="s">
        <v>124</v>
      </c>
      <c r="D45" s="398"/>
      <c r="E45" s="387"/>
      <c r="F45" s="412"/>
      <c r="G45" s="412"/>
      <c r="H45" s="431"/>
      <c r="I45" s="398"/>
      <c r="J45" s="387"/>
      <c r="K45" s="431"/>
      <c r="L45" s="387"/>
      <c r="M45" s="431"/>
      <c r="N45" s="398"/>
      <c r="O45" s="398"/>
      <c r="P45" s="398"/>
      <c r="Q45" s="387"/>
      <c r="R45" s="431"/>
      <c r="S45" s="386"/>
      <c r="T45" s="412"/>
      <c r="U45" s="412"/>
      <c r="V45" s="431"/>
      <c r="W45" s="463"/>
      <c r="X45" s="387"/>
      <c r="Y45" s="412"/>
      <c r="Z45" s="431"/>
      <c r="AA45" s="398"/>
      <c r="AB45" s="398">
        <v>664</v>
      </c>
      <c r="AC45" s="387"/>
      <c r="AD45" s="431"/>
      <c r="AE45" s="463"/>
      <c r="AF45" s="398">
        <f t="shared" si="3"/>
        <v>664</v>
      </c>
      <c r="AG45" s="367">
        <v>4</v>
      </c>
      <c r="AH45" s="411">
        <f t="shared" si="2"/>
        <v>2656</v>
      </c>
    </row>
    <row r="46" spans="1:34" x14ac:dyDescent="0.2">
      <c r="A46" s="456">
        <v>43</v>
      </c>
      <c r="B46" s="450" t="s">
        <v>147</v>
      </c>
      <c r="C46" s="443" t="s">
        <v>124</v>
      </c>
      <c r="D46" s="398"/>
      <c r="E46" s="387"/>
      <c r="F46" s="412"/>
      <c r="G46" s="412"/>
      <c r="H46" s="431"/>
      <c r="I46" s="398"/>
      <c r="J46" s="387"/>
      <c r="K46" s="431"/>
      <c r="L46" s="387"/>
      <c r="M46" s="431"/>
      <c r="N46" s="398"/>
      <c r="O46" s="398"/>
      <c r="P46" s="398"/>
      <c r="Q46" s="387"/>
      <c r="R46" s="431"/>
      <c r="S46" s="386"/>
      <c r="T46" s="412"/>
      <c r="U46" s="412"/>
      <c r="V46" s="431"/>
      <c r="W46" s="463"/>
      <c r="X46" s="387"/>
      <c r="Y46" s="412"/>
      <c r="Z46" s="431"/>
      <c r="AA46" s="398"/>
      <c r="AB46" s="398">
        <v>150</v>
      </c>
      <c r="AC46" s="387"/>
      <c r="AD46" s="431"/>
      <c r="AE46" s="481"/>
      <c r="AF46" s="398">
        <f t="shared" si="3"/>
        <v>150</v>
      </c>
      <c r="AG46" s="353">
        <v>12</v>
      </c>
      <c r="AH46" s="403">
        <f t="shared" si="2"/>
        <v>1800</v>
      </c>
    </row>
    <row r="47" spans="1:34" ht="13.5" thickBot="1" x14ac:dyDescent="0.25">
      <c r="A47" s="457">
        <v>44</v>
      </c>
      <c r="B47" s="451" t="s">
        <v>157</v>
      </c>
      <c r="C47" s="444" t="s">
        <v>127</v>
      </c>
      <c r="D47" s="438"/>
      <c r="E47" s="437"/>
      <c r="F47" s="435"/>
      <c r="G47" s="435"/>
      <c r="H47" s="436"/>
      <c r="I47" s="438"/>
      <c r="J47" s="437"/>
      <c r="K47" s="436"/>
      <c r="L47" s="437"/>
      <c r="M47" s="436"/>
      <c r="N47" s="438"/>
      <c r="O47" s="438"/>
      <c r="P47" s="438"/>
      <c r="Q47" s="437"/>
      <c r="R47" s="436"/>
      <c r="S47" s="460"/>
      <c r="T47" s="435"/>
      <c r="U47" s="435"/>
      <c r="V47" s="436"/>
      <c r="W47" s="465"/>
      <c r="X47" s="437"/>
      <c r="Y47" s="435"/>
      <c r="Z47" s="436"/>
      <c r="AA47" s="438"/>
      <c r="AB47" s="438"/>
      <c r="AC47" s="484"/>
      <c r="AD47" s="436"/>
      <c r="AE47" s="482">
        <v>50</v>
      </c>
      <c r="AF47" s="348">
        <f t="shared" si="3"/>
        <v>50</v>
      </c>
      <c r="AG47" s="353">
        <v>300</v>
      </c>
      <c r="AH47" s="403">
        <f t="shared" si="2"/>
        <v>15000</v>
      </c>
    </row>
    <row r="48" spans="1:34" hidden="1" x14ac:dyDescent="0.2">
      <c r="A48" s="475">
        <v>45</v>
      </c>
      <c r="B48" s="476"/>
      <c r="C48" s="477"/>
      <c r="D48" s="471"/>
      <c r="E48" s="417"/>
      <c r="F48" s="469"/>
      <c r="G48" s="469"/>
      <c r="H48" s="470"/>
      <c r="I48" s="417"/>
      <c r="J48" s="469"/>
      <c r="K48" s="469"/>
      <c r="L48" s="469"/>
      <c r="M48" s="470"/>
      <c r="N48" s="471"/>
      <c r="O48" s="417"/>
      <c r="P48" s="469"/>
      <c r="Q48" s="470"/>
      <c r="R48" s="471"/>
      <c r="S48" s="471"/>
      <c r="T48" s="471"/>
      <c r="U48" s="471"/>
      <c r="V48" s="417"/>
      <c r="W48" s="470"/>
      <c r="X48" s="417"/>
      <c r="Y48" s="470"/>
      <c r="Z48" s="417"/>
      <c r="AA48" s="420"/>
      <c r="AB48" s="469"/>
      <c r="AC48" s="470"/>
      <c r="AD48" s="417"/>
      <c r="AE48" s="378"/>
      <c r="AF48" s="378" t="str">
        <f t="shared" si="3"/>
        <v/>
      </c>
      <c r="AG48" s="353"/>
      <c r="AH48" s="403" t="str">
        <f t="shared" si="2"/>
        <v/>
      </c>
    </row>
    <row r="49" spans="1:34" hidden="1" x14ac:dyDescent="0.2">
      <c r="A49" s="456">
        <v>46</v>
      </c>
      <c r="B49" s="450"/>
      <c r="C49" s="443"/>
      <c r="D49" s="419"/>
      <c r="E49" s="388"/>
      <c r="F49" s="418"/>
      <c r="G49" s="418"/>
      <c r="H49" s="430"/>
      <c r="I49" s="388"/>
      <c r="J49" s="418"/>
      <c r="K49" s="418"/>
      <c r="L49" s="418"/>
      <c r="M49" s="430"/>
      <c r="N49" s="419"/>
      <c r="O49" s="388"/>
      <c r="P49" s="418"/>
      <c r="Q49" s="430"/>
      <c r="R49" s="419"/>
      <c r="S49" s="419"/>
      <c r="T49" s="419"/>
      <c r="U49" s="419"/>
      <c r="V49" s="388"/>
      <c r="W49" s="430"/>
      <c r="X49" s="388"/>
      <c r="Y49" s="430"/>
      <c r="Z49" s="388"/>
      <c r="AA49" s="389"/>
      <c r="AB49" s="418"/>
      <c r="AC49" s="430"/>
      <c r="AD49" s="388"/>
      <c r="AE49" s="373"/>
      <c r="AF49" s="373" t="str">
        <f t="shared" si="3"/>
        <v/>
      </c>
      <c r="AG49" s="353"/>
      <c r="AH49" s="403" t="str">
        <f t="shared" si="2"/>
        <v/>
      </c>
    </row>
    <row r="50" spans="1:34" hidden="1" x14ac:dyDescent="0.2">
      <c r="A50" s="456">
        <v>47</v>
      </c>
      <c r="B50" s="450"/>
      <c r="C50" s="443"/>
      <c r="D50" s="398"/>
      <c r="E50" s="387"/>
      <c r="F50" s="412"/>
      <c r="G50" s="412"/>
      <c r="H50" s="431"/>
      <c r="I50" s="387"/>
      <c r="J50" s="412"/>
      <c r="K50" s="412"/>
      <c r="L50" s="412"/>
      <c r="M50" s="431"/>
      <c r="N50" s="398"/>
      <c r="O50" s="387"/>
      <c r="P50" s="412"/>
      <c r="Q50" s="431"/>
      <c r="R50" s="398"/>
      <c r="S50" s="398"/>
      <c r="T50" s="398"/>
      <c r="U50" s="398"/>
      <c r="V50" s="387"/>
      <c r="W50" s="431"/>
      <c r="X50" s="387"/>
      <c r="Y50" s="431"/>
      <c r="Z50" s="387"/>
      <c r="AA50" s="386"/>
      <c r="AB50" s="412"/>
      <c r="AC50" s="431"/>
      <c r="AD50" s="387"/>
      <c r="AE50" s="347"/>
      <c r="AF50" s="347" t="str">
        <f t="shared" si="3"/>
        <v/>
      </c>
      <c r="AG50" s="353"/>
      <c r="AH50" s="403" t="str">
        <f t="shared" si="2"/>
        <v/>
      </c>
    </row>
    <row r="51" spans="1:34" hidden="1" x14ac:dyDescent="0.2">
      <c r="A51" s="456">
        <v>48</v>
      </c>
      <c r="B51" s="450"/>
      <c r="C51" s="443"/>
      <c r="D51" s="398"/>
      <c r="E51" s="387"/>
      <c r="F51" s="412"/>
      <c r="G51" s="412"/>
      <c r="H51" s="431"/>
      <c r="I51" s="387"/>
      <c r="J51" s="412"/>
      <c r="K51" s="412"/>
      <c r="L51" s="412"/>
      <c r="M51" s="431"/>
      <c r="N51" s="398"/>
      <c r="O51" s="387"/>
      <c r="P51" s="412"/>
      <c r="Q51" s="431"/>
      <c r="R51" s="398"/>
      <c r="S51" s="398"/>
      <c r="T51" s="398"/>
      <c r="U51" s="398"/>
      <c r="V51" s="387"/>
      <c r="W51" s="431"/>
      <c r="X51" s="387"/>
      <c r="Y51" s="431"/>
      <c r="Z51" s="387"/>
      <c r="AA51" s="386"/>
      <c r="AB51" s="412"/>
      <c r="AC51" s="431"/>
      <c r="AD51" s="387"/>
      <c r="AE51" s="347"/>
      <c r="AF51" s="347" t="str">
        <f t="shared" si="3"/>
        <v/>
      </c>
      <c r="AG51" s="353"/>
      <c r="AH51" s="403" t="str">
        <f t="shared" si="2"/>
        <v/>
      </c>
    </row>
    <row r="52" spans="1:34" hidden="1" x14ac:dyDescent="0.2">
      <c r="A52" s="456">
        <v>49</v>
      </c>
      <c r="B52" s="450"/>
      <c r="C52" s="443"/>
      <c r="D52" s="407"/>
      <c r="E52" s="390"/>
      <c r="F52" s="413"/>
      <c r="G52" s="413"/>
      <c r="H52" s="432"/>
      <c r="I52" s="390"/>
      <c r="J52" s="413"/>
      <c r="K52" s="413"/>
      <c r="L52" s="413"/>
      <c r="M52" s="432"/>
      <c r="N52" s="407"/>
      <c r="O52" s="390"/>
      <c r="P52" s="413"/>
      <c r="Q52" s="432"/>
      <c r="R52" s="407"/>
      <c r="S52" s="407"/>
      <c r="T52" s="407"/>
      <c r="U52" s="407"/>
      <c r="V52" s="390"/>
      <c r="W52" s="432"/>
      <c r="X52" s="390"/>
      <c r="Y52" s="432"/>
      <c r="Z52" s="390"/>
      <c r="AA52" s="459"/>
      <c r="AB52" s="413"/>
      <c r="AC52" s="432"/>
      <c r="AD52" s="390"/>
      <c r="AE52" s="347"/>
      <c r="AF52" s="347" t="str">
        <f t="shared" si="3"/>
        <v/>
      </c>
      <c r="AG52" s="353"/>
      <c r="AH52" s="403" t="str">
        <f t="shared" si="2"/>
        <v/>
      </c>
    </row>
    <row r="53" spans="1:34" hidden="1" x14ac:dyDescent="0.2">
      <c r="A53" s="456">
        <v>50</v>
      </c>
      <c r="B53" s="450"/>
      <c r="C53" s="443"/>
      <c r="D53" s="398"/>
      <c r="E53" s="387"/>
      <c r="F53" s="412"/>
      <c r="G53" s="412"/>
      <c r="H53" s="431"/>
      <c r="I53" s="387"/>
      <c r="J53" s="412"/>
      <c r="K53" s="412"/>
      <c r="L53" s="412"/>
      <c r="M53" s="431"/>
      <c r="N53" s="398"/>
      <c r="O53" s="387"/>
      <c r="P53" s="412"/>
      <c r="Q53" s="431"/>
      <c r="R53" s="398"/>
      <c r="S53" s="398"/>
      <c r="T53" s="398"/>
      <c r="U53" s="398"/>
      <c r="V53" s="387"/>
      <c r="W53" s="431"/>
      <c r="X53" s="387"/>
      <c r="Y53" s="431"/>
      <c r="Z53" s="387"/>
      <c r="AA53" s="386"/>
      <c r="AB53" s="412"/>
      <c r="AC53" s="431"/>
      <c r="AD53" s="387"/>
      <c r="AE53" s="347"/>
      <c r="AF53" s="347" t="str">
        <f t="shared" si="3"/>
        <v/>
      </c>
      <c r="AG53" s="353"/>
      <c r="AH53" s="403" t="str">
        <f t="shared" si="2"/>
        <v/>
      </c>
    </row>
    <row r="54" spans="1:34" ht="13.5" hidden="1" thickBot="1" x14ac:dyDescent="0.25">
      <c r="A54" s="457">
        <v>51</v>
      </c>
      <c r="B54" s="451"/>
      <c r="C54" s="444"/>
      <c r="D54" s="438"/>
      <c r="E54" s="437"/>
      <c r="F54" s="435"/>
      <c r="G54" s="435"/>
      <c r="H54" s="436"/>
      <c r="I54" s="437"/>
      <c r="J54" s="435"/>
      <c r="K54" s="435"/>
      <c r="L54" s="435"/>
      <c r="M54" s="436"/>
      <c r="N54" s="438"/>
      <c r="O54" s="437"/>
      <c r="P54" s="435"/>
      <c r="Q54" s="436"/>
      <c r="R54" s="438"/>
      <c r="S54" s="438"/>
      <c r="T54" s="438"/>
      <c r="U54" s="438"/>
      <c r="V54" s="437"/>
      <c r="W54" s="436"/>
      <c r="X54" s="437"/>
      <c r="Y54" s="436"/>
      <c r="Z54" s="437"/>
      <c r="AA54" s="460"/>
      <c r="AB54" s="435"/>
      <c r="AC54" s="436"/>
      <c r="AD54" s="437"/>
      <c r="AE54" s="348"/>
      <c r="AF54" s="348" t="str">
        <f t="shared" si="3"/>
        <v/>
      </c>
      <c r="AG54" s="353"/>
      <c r="AH54" s="403" t="str">
        <f t="shared" si="2"/>
        <v/>
      </c>
    </row>
    <row r="55" spans="1:34" hidden="1" x14ac:dyDescent="0.2">
      <c r="A55" s="405">
        <v>52</v>
      </c>
      <c r="B55" s="433"/>
      <c r="C55" s="406"/>
      <c r="D55" s="417"/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1"/>
      <c r="AF55" s="378" t="str">
        <f t="shared" si="3"/>
        <v/>
      </c>
      <c r="AG55" s="353"/>
      <c r="AH55" s="403" t="str">
        <f t="shared" si="2"/>
        <v/>
      </c>
    </row>
    <row r="56" spans="1:34" hidden="1" x14ac:dyDescent="0.2">
      <c r="A56" s="380">
        <v>53</v>
      </c>
      <c r="B56" s="383"/>
      <c r="C56" s="364"/>
      <c r="D56" s="387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  <c r="Y56" s="386"/>
      <c r="Z56" s="386"/>
      <c r="AA56" s="386"/>
      <c r="AB56" s="386"/>
      <c r="AC56" s="386"/>
      <c r="AD56" s="386"/>
      <c r="AE56" s="372"/>
      <c r="AF56" s="347" t="str">
        <f t="shared" si="3"/>
        <v/>
      </c>
      <c r="AG56" s="353"/>
      <c r="AH56" s="403" t="str">
        <f t="shared" si="2"/>
        <v/>
      </c>
    </row>
    <row r="57" spans="1:34" hidden="1" x14ac:dyDescent="0.2">
      <c r="A57" s="380">
        <v>54</v>
      </c>
      <c r="B57" s="383"/>
      <c r="C57" s="364"/>
      <c r="D57" s="387"/>
      <c r="E57" s="386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  <c r="Y57" s="386"/>
      <c r="Z57" s="386"/>
      <c r="AA57" s="386"/>
      <c r="AB57" s="386"/>
      <c r="AC57" s="386"/>
      <c r="AD57" s="386"/>
      <c r="AE57" s="372"/>
      <c r="AF57" s="347" t="str">
        <f t="shared" si="3"/>
        <v/>
      </c>
      <c r="AG57" s="353"/>
      <c r="AH57" s="403" t="str">
        <f t="shared" si="2"/>
        <v/>
      </c>
    </row>
    <row r="58" spans="1:34" hidden="1" x14ac:dyDescent="0.2">
      <c r="A58" s="380">
        <v>55</v>
      </c>
      <c r="B58" s="383"/>
      <c r="C58" s="364"/>
      <c r="D58" s="387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72"/>
      <c r="AF58" s="347" t="str">
        <f t="shared" si="3"/>
        <v/>
      </c>
      <c r="AG58" s="353"/>
      <c r="AH58" s="403" t="str">
        <f t="shared" si="2"/>
        <v/>
      </c>
    </row>
    <row r="59" spans="1:34" hidden="1" x14ac:dyDescent="0.2">
      <c r="A59" s="380">
        <v>56</v>
      </c>
      <c r="B59" s="383"/>
      <c r="C59" s="364"/>
      <c r="D59" s="387"/>
      <c r="E59" s="386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  <c r="AC59" s="386"/>
      <c r="AD59" s="386"/>
      <c r="AE59" s="372"/>
      <c r="AF59" s="347" t="str">
        <f t="shared" si="3"/>
        <v/>
      </c>
      <c r="AG59" s="353"/>
      <c r="AH59" s="403" t="str">
        <f t="shared" si="2"/>
        <v/>
      </c>
    </row>
    <row r="60" spans="1:34" hidden="1" x14ac:dyDescent="0.2">
      <c r="A60" s="380">
        <v>57</v>
      </c>
      <c r="B60" s="383"/>
      <c r="C60" s="364"/>
      <c r="D60" s="387"/>
      <c r="E60" s="386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72"/>
      <c r="AF60" s="347" t="str">
        <f t="shared" si="3"/>
        <v/>
      </c>
      <c r="AG60" s="353"/>
      <c r="AH60" s="403" t="str">
        <f t="shared" si="2"/>
        <v/>
      </c>
    </row>
    <row r="61" spans="1:34" hidden="1" x14ac:dyDescent="0.2">
      <c r="A61" s="380">
        <v>58</v>
      </c>
      <c r="B61" s="383"/>
      <c r="C61" s="364"/>
      <c r="D61" s="387"/>
      <c r="E61" s="386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86"/>
      <c r="AD61" s="386"/>
      <c r="AE61" s="372"/>
      <c r="AF61" s="347" t="str">
        <f t="shared" si="3"/>
        <v/>
      </c>
      <c r="AG61" s="353"/>
      <c r="AH61" s="403" t="str">
        <f t="shared" si="2"/>
        <v/>
      </c>
    </row>
    <row r="62" spans="1:34" ht="13.5" hidden="1" thickBot="1" x14ac:dyDescent="0.25">
      <c r="A62" s="381">
        <v>59</v>
      </c>
      <c r="B62" s="383"/>
      <c r="C62" s="364"/>
      <c r="D62" s="388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76"/>
      <c r="AF62" s="373" t="str">
        <f t="shared" si="3"/>
        <v/>
      </c>
      <c r="AG62" s="353"/>
      <c r="AH62" s="403" t="str">
        <f t="shared" si="2"/>
        <v/>
      </c>
    </row>
    <row r="63" spans="1:34" ht="13.5" hidden="1" thickBot="1" x14ac:dyDescent="0.25">
      <c r="A63" s="382">
        <v>60</v>
      </c>
      <c r="B63" s="384"/>
      <c r="C63" s="365"/>
      <c r="D63" s="391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92"/>
      <c r="U63" s="392"/>
      <c r="V63" s="392"/>
      <c r="W63" s="392"/>
      <c r="X63" s="392"/>
      <c r="Y63" s="392"/>
      <c r="Z63" s="392"/>
      <c r="AA63" s="392"/>
      <c r="AB63" s="392"/>
      <c r="AC63" s="392"/>
      <c r="AD63" s="392"/>
      <c r="AE63" s="377"/>
      <c r="AF63" s="379" t="str">
        <f t="shared" si="3"/>
        <v/>
      </c>
      <c r="AG63" s="353"/>
      <c r="AH63" s="403" t="str">
        <f t="shared" ref="AH63:AH93" si="4">IF(AND(ISNUMBER(AF63),ISNUMBER(AG63)),AF63*AG63,"")</f>
        <v/>
      </c>
    </row>
    <row r="64" spans="1:34" hidden="1" x14ac:dyDescent="0.2">
      <c r="A64" s="291">
        <v>61</v>
      </c>
      <c r="B64" s="374"/>
      <c r="C64" s="375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54"/>
      <c r="AF64" s="378"/>
      <c r="AG64" s="353"/>
      <c r="AH64" s="403" t="str">
        <f t="shared" si="4"/>
        <v/>
      </c>
    </row>
    <row r="65" spans="1:34" hidden="1" x14ac:dyDescent="0.2">
      <c r="A65" s="291">
        <v>62</v>
      </c>
      <c r="B65" s="341"/>
      <c r="C65" s="350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45"/>
      <c r="AF65" s="347"/>
      <c r="AG65" s="353"/>
      <c r="AH65" s="403" t="str">
        <f t="shared" si="4"/>
        <v/>
      </c>
    </row>
    <row r="66" spans="1:34" hidden="1" x14ac:dyDescent="0.2">
      <c r="A66" s="291">
        <v>69</v>
      </c>
      <c r="B66" s="342"/>
      <c r="C66" s="350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4"/>
      <c r="AD66" s="394"/>
      <c r="AE66" s="345"/>
      <c r="AF66" s="347"/>
      <c r="AG66" s="353"/>
      <c r="AH66" s="403" t="str">
        <f t="shared" si="4"/>
        <v/>
      </c>
    </row>
    <row r="67" spans="1:34" hidden="1" x14ac:dyDescent="0.2">
      <c r="A67" s="291">
        <v>70</v>
      </c>
      <c r="B67" s="341"/>
      <c r="C67" s="350"/>
      <c r="D67" s="394"/>
      <c r="E67" s="394"/>
      <c r="F67" s="394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45"/>
      <c r="AF67" s="347"/>
      <c r="AG67" s="353"/>
      <c r="AH67" s="403" t="str">
        <f t="shared" si="4"/>
        <v/>
      </c>
    </row>
    <row r="68" spans="1:34" hidden="1" x14ac:dyDescent="0.2">
      <c r="A68" s="291">
        <v>71</v>
      </c>
      <c r="B68" s="342"/>
      <c r="C68" s="350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45"/>
      <c r="AF68" s="347"/>
      <c r="AG68" s="353"/>
      <c r="AH68" s="403" t="str">
        <f t="shared" si="4"/>
        <v/>
      </c>
    </row>
    <row r="69" spans="1:34" hidden="1" x14ac:dyDescent="0.2">
      <c r="A69" s="291">
        <v>72</v>
      </c>
      <c r="B69" s="342"/>
      <c r="C69" s="350"/>
      <c r="D69" s="394"/>
      <c r="E69" s="394"/>
      <c r="F69" s="394"/>
      <c r="G69" s="394"/>
      <c r="H69" s="394"/>
      <c r="I69" s="394"/>
      <c r="J69" s="394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45"/>
      <c r="AF69" s="347"/>
      <c r="AG69" s="353"/>
      <c r="AH69" s="403" t="str">
        <f t="shared" si="4"/>
        <v/>
      </c>
    </row>
    <row r="70" spans="1:34" hidden="1" x14ac:dyDescent="0.2">
      <c r="A70" s="291">
        <v>73</v>
      </c>
      <c r="B70" s="342"/>
      <c r="C70" s="350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45"/>
      <c r="AF70" s="347"/>
      <c r="AG70" s="353"/>
      <c r="AH70" s="403" t="str">
        <f t="shared" si="4"/>
        <v/>
      </c>
    </row>
    <row r="71" spans="1:34" hidden="1" x14ac:dyDescent="0.2">
      <c r="A71" s="291">
        <v>74</v>
      </c>
      <c r="B71" s="342"/>
      <c r="C71" s="350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45"/>
      <c r="AF71" s="347"/>
      <c r="AG71" s="353"/>
      <c r="AH71" s="403" t="str">
        <f t="shared" si="4"/>
        <v/>
      </c>
    </row>
    <row r="72" spans="1:34" hidden="1" x14ac:dyDescent="0.2">
      <c r="A72" s="291">
        <v>75</v>
      </c>
      <c r="B72" s="342"/>
      <c r="C72" s="350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45"/>
      <c r="AF72" s="347"/>
      <c r="AG72" s="353"/>
      <c r="AH72" s="403" t="str">
        <f t="shared" si="4"/>
        <v/>
      </c>
    </row>
    <row r="73" spans="1:34" hidden="1" x14ac:dyDescent="0.2">
      <c r="A73" s="291">
        <v>76</v>
      </c>
      <c r="B73" s="342"/>
      <c r="C73" s="350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45"/>
      <c r="AF73" s="347"/>
      <c r="AG73" s="353"/>
      <c r="AH73" s="403" t="str">
        <f t="shared" si="4"/>
        <v/>
      </c>
    </row>
    <row r="74" spans="1:34" hidden="1" x14ac:dyDescent="0.2">
      <c r="A74" s="291">
        <v>77</v>
      </c>
      <c r="B74" s="342"/>
      <c r="C74" s="350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4"/>
      <c r="AD74" s="394"/>
      <c r="AE74" s="345"/>
      <c r="AF74" s="347"/>
      <c r="AG74" s="353"/>
      <c r="AH74" s="403" t="str">
        <f t="shared" si="4"/>
        <v/>
      </c>
    </row>
    <row r="75" spans="1:34" hidden="1" x14ac:dyDescent="0.2">
      <c r="A75" s="291">
        <v>78</v>
      </c>
      <c r="B75" s="342"/>
      <c r="C75" s="350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45"/>
      <c r="AF75" s="347"/>
      <c r="AG75" s="353"/>
      <c r="AH75" s="403" t="str">
        <f t="shared" si="4"/>
        <v/>
      </c>
    </row>
    <row r="76" spans="1:34" hidden="1" x14ac:dyDescent="0.2">
      <c r="A76" s="291">
        <v>79</v>
      </c>
      <c r="B76" s="342"/>
      <c r="C76" s="350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45"/>
      <c r="AF76" s="347"/>
      <c r="AG76" s="353"/>
      <c r="AH76" s="403" t="str">
        <f t="shared" si="4"/>
        <v/>
      </c>
    </row>
    <row r="77" spans="1:34" hidden="1" x14ac:dyDescent="0.2">
      <c r="A77" s="291">
        <v>80</v>
      </c>
      <c r="B77" s="342"/>
      <c r="C77" s="350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45"/>
      <c r="AF77" s="347"/>
      <c r="AG77" s="353"/>
      <c r="AH77" s="403" t="str">
        <f t="shared" si="4"/>
        <v/>
      </c>
    </row>
    <row r="78" spans="1:34" hidden="1" x14ac:dyDescent="0.2">
      <c r="A78" s="291">
        <v>81</v>
      </c>
      <c r="B78" s="342"/>
      <c r="C78" s="350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45"/>
      <c r="AF78" s="347"/>
      <c r="AG78" s="353"/>
      <c r="AH78" s="403" t="str">
        <f t="shared" si="4"/>
        <v/>
      </c>
    </row>
    <row r="79" spans="1:34" hidden="1" x14ac:dyDescent="0.2">
      <c r="A79" s="291">
        <v>82</v>
      </c>
      <c r="B79" s="342"/>
      <c r="C79" s="350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45"/>
      <c r="AF79" s="347"/>
      <c r="AG79" s="353"/>
      <c r="AH79" s="403" t="str">
        <f t="shared" si="4"/>
        <v/>
      </c>
    </row>
    <row r="80" spans="1:34" hidden="1" x14ac:dyDescent="0.2">
      <c r="A80" s="291">
        <v>83</v>
      </c>
      <c r="B80" s="342"/>
      <c r="C80" s="350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45"/>
      <c r="AF80" s="347"/>
      <c r="AG80" s="353"/>
      <c r="AH80" s="403" t="str">
        <f t="shared" si="4"/>
        <v/>
      </c>
    </row>
    <row r="81" spans="1:34" hidden="1" x14ac:dyDescent="0.2">
      <c r="A81" s="291">
        <v>84</v>
      </c>
      <c r="B81" s="341"/>
      <c r="C81" s="350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45"/>
      <c r="AF81" s="347"/>
      <c r="AG81" s="353"/>
      <c r="AH81" s="403" t="str">
        <f t="shared" si="4"/>
        <v/>
      </c>
    </row>
    <row r="82" spans="1:34" hidden="1" x14ac:dyDescent="0.2">
      <c r="A82" s="291">
        <v>85</v>
      </c>
      <c r="B82" s="341"/>
      <c r="C82" s="350"/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345"/>
      <c r="AF82" s="347"/>
      <c r="AG82" s="353"/>
      <c r="AH82" s="403" t="str">
        <f t="shared" si="4"/>
        <v/>
      </c>
    </row>
    <row r="83" spans="1:34" hidden="1" x14ac:dyDescent="0.2">
      <c r="A83" s="291">
        <v>86</v>
      </c>
      <c r="B83" s="341"/>
      <c r="C83" s="350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45"/>
      <c r="AF83" s="347"/>
      <c r="AG83" s="353"/>
      <c r="AH83" s="403" t="str">
        <f t="shared" si="4"/>
        <v/>
      </c>
    </row>
    <row r="84" spans="1:34" hidden="1" x14ac:dyDescent="0.2">
      <c r="A84" s="291">
        <v>87</v>
      </c>
      <c r="B84" s="292"/>
      <c r="C84" s="349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45"/>
      <c r="AF84" s="347"/>
      <c r="AG84" s="353"/>
      <c r="AH84" s="403" t="str">
        <f t="shared" si="4"/>
        <v/>
      </c>
    </row>
    <row r="85" spans="1:34" hidden="1" x14ac:dyDescent="0.2">
      <c r="A85" s="291">
        <v>88</v>
      </c>
      <c r="B85" s="292"/>
      <c r="C85" s="349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394"/>
      <c r="AE85" s="345"/>
      <c r="AF85" s="347"/>
      <c r="AG85" s="353"/>
      <c r="AH85" s="403" t="str">
        <f t="shared" si="4"/>
        <v/>
      </c>
    </row>
    <row r="86" spans="1:34" hidden="1" x14ac:dyDescent="0.2">
      <c r="A86" s="291">
        <v>89</v>
      </c>
      <c r="B86" s="292"/>
      <c r="C86" s="349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45"/>
      <c r="AF86" s="347"/>
      <c r="AG86" s="353"/>
      <c r="AH86" s="403" t="str">
        <f t="shared" si="4"/>
        <v/>
      </c>
    </row>
    <row r="87" spans="1:34" hidden="1" x14ac:dyDescent="0.2">
      <c r="A87" s="291">
        <v>90</v>
      </c>
      <c r="B87" s="292"/>
      <c r="C87" s="349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45"/>
      <c r="AF87" s="347"/>
      <c r="AG87" s="353"/>
      <c r="AH87" s="403" t="str">
        <f t="shared" si="4"/>
        <v/>
      </c>
    </row>
    <row r="88" spans="1:34" hidden="1" x14ac:dyDescent="0.2">
      <c r="A88" s="291">
        <v>91</v>
      </c>
      <c r="B88" s="292"/>
      <c r="C88" s="349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45"/>
      <c r="AF88" s="347"/>
      <c r="AG88" s="353"/>
      <c r="AH88" s="403" t="str">
        <f t="shared" si="4"/>
        <v/>
      </c>
    </row>
    <row r="89" spans="1:34" hidden="1" x14ac:dyDescent="0.2">
      <c r="A89" s="291">
        <v>92</v>
      </c>
      <c r="B89" s="292"/>
      <c r="C89" s="349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45"/>
      <c r="AF89" s="347"/>
      <c r="AG89" s="353"/>
      <c r="AH89" s="403" t="str">
        <f t="shared" si="4"/>
        <v/>
      </c>
    </row>
    <row r="90" spans="1:34" hidden="1" x14ac:dyDescent="0.2">
      <c r="A90" s="291">
        <v>93</v>
      </c>
      <c r="B90" s="292"/>
      <c r="C90" s="349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45"/>
      <c r="AF90" s="347"/>
      <c r="AG90" s="353"/>
      <c r="AH90" s="403" t="str">
        <f t="shared" si="4"/>
        <v/>
      </c>
    </row>
    <row r="91" spans="1:34" hidden="1" x14ac:dyDescent="0.2">
      <c r="A91" s="291">
        <v>94</v>
      </c>
      <c r="B91" s="292"/>
      <c r="C91" s="349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45"/>
      <c r="AF91" s="347"/>
      <c r="AG91" s="353"/>
      <c r="AH91" s="403" t="str">
        <f t="shared" si="4"/>
        <v/>
      </c>
    </row>
    <row r="92" spans="1:34" hidden="1" x14ac:dyDescent="0.2">
      <c r="A92" s="291">
        <v>95</v>
      </c>
      <c r="B92" s="292"/>
      <c r="C92" s="349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45"/>
      <c r="AF92" s="347"/>
      <c r="AG92" s="353"/>
      <c r="AH92" s="403" t="str">
        <f t="shared" si="4"/>
        <v/>
      </c>
    </row>
    <row r="93" spans="1:34" ht="13.5" thickBot="1" x14ac:dyDescent="0.25">
      <c r="A93" s="291">
        <v>96</v>
      </c>
      <c r="B93" s="292"/>
      <c r="C93" s="349"/>
      <c r="D93" s="395"/>
      <c r="E93" s="395"/>
      <c r="F93" s="395"/>
      <c r="G93" s="395"/>
      <c r="H93" s="395"/>
      <c r="I93" s="395"/>
      <c r="J93" s="395"/>
      <c r="K93" s="395"/>
      <c r="L93" s="395"/>
      <c r="M93" s="395"/>
      <c r="N93" s="39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46"/>
      <c r="AF93" s="348"/>
      <c r="AG93" s="353"/>
      <c r="AH93" s="403" t="str">
        <f t="shared" si="4"/>
        <v/>
      </c>
    </row>
    <row r="94" spans="1:34" x14ac:dyDescent="0.2">
      <c r="D94" s="396">
        <f t="shared" ref="D94:AF94" si="5">SUM(D4*$AG$4+D5*$AG$5+D6*$AG$6+D7*$AG$7+D8*$AG$8+D9*$AG$9+D10*$AG$10+D11*$AG$11+D12*$AG$12+D13*$AG$13+D14*$AG$14+D15*$AG$15+D16*$AG$16+D17*$AG$17+D18*$AG$18+D19*$AG$19+D20*$AG$20+D21*$AG$21+D22*$AG$22+D23*$AG$23+D24*$AG$24+D25*$AG$25+D26*$AG$26+D27*$AG$27+D28*$AG$28+D29*$AG$29+D30*$AG$30+D31*$AG$31+D32*$AG$32+D33*$AG$33+D34*$AG$34+D35*$AG$35+D36*$AG$36+D37*$AG$37+D38*$AG$38+D39*$AG$39+D40*$AG$40+D41*$AG$41+D42*$AG$42+D43*$AG$43+D44*$AG$44+D45*$AG$45+D46*$AG$46+D47*$AG$47+D48*$AG$48+D49*$AG$49+D50*$AG$50+D51*$AG$51+D52*$AG$52+D53*$AG$53+D54*$AG$54+D55*$AG$55+D56*$AG$56+D57*$AG$57+D58*$AG$58+D59*$AG$59+D60*$AG$60+D61*$AG$61+D62*$AG$62+D63*$AG$63+D64*$AG$64+D65*$AG$65+D66*$AG$66+D67*$AG$67+D68*$AG$68+D69*$AG$69+D70*$AG$70+D71*$AG$71+D72*$AG$72+D73*$AG$73+D74*$AG$74+D75*$AG$75+D76*$AG$76+D77*$AG$77+D78*$AG$78+D79*$AG$79+D80*$AG$80+D81*$AG$81+D82*$AG$82+D83*$AG$83+D84*$AG$84+D85*$AG$85+D86*$AG$86+D87*$AG$87+D88*$AG$88+D89*$AG$89+D90*$AG$90+D91*$AG$91+D92*$AG$92+D93*$AG$93)</f>
        <v>61580</v>
      </c>
      <c r="E94" s="396">
        <f t="shared" si="5"/>
        <v>7340</v>
      </c>
      <c r="F94" s="396">
        <f t="shared" si="5"/>
        <v>4950</v>
      </c>
      <c r="G94" s="396">
        <f t="shared" si="5"/>
        <v>8225</v>
      </c>
      <c r="H94" s="396">
        <f t="shared" si="5"/>
        <v>6460</v>
      </c>
      <c r="I94" s="396">
        <f t="shared" si="5"/>
        <v>6270</v>
      </c>
      <c r="J94" s="396">
        <f t="shared" si="5"/>
        <v>6235</v>
      </c>
      <c r="K94" s="396">
        <f t="shared" si="5"/>
        <v>10050</v>
      </c>
      <c r="L94" s="396">
        <f t="shared" si="5"/>
        <v>169865</v>
      </c>
      <c r="M94" s="396">
        <f t="shared" si="5"/>
        <v>73835</v>
      </c>
      <c r="N94" s="396">
        <f t="shared" si="5"/>
        <v>10930</v>
      </c>
      <c r="O94" s="396">
        <f t="shared" si="5"/>
        <v>81275</v>
      </c>
      <c r="P94" s="396">
        <f t="shared" si="5"/>
        <v>76745</v>
      </c>
      <c r="Q94" s="396">
        <f t="shared" si="5"/>
        <v>126651</v>
      </c>
      <c r="R94" s="396">
        <f t="shared" si="5"/>
        <v>22980</v>
      </c>
      <c r="S94" s="396">
        <f t="shared" si="5"/>
        <v>155271</v>
      </c>
      <c r="T94" s="396">
        <f t="shared" si="5"/>
        <v>6110</v>
      </c>
      <c r="U94" s="396">
        <f t="shared" si="5"/>
        <v>11115</v>
      </c>
      <c r="V94" s="396">
        <f t="shared" si="5"/>
        <v>11600</v>
      </c>
      <c r="W94" s="396">
        <f t="shared" si="5"/>
        <v>18731</v>
      </c>
      <c r="X94" s="396">
        <f t="shared" si="5"/>
        <v>157780</v>
      </c>
      <c r="Y94" s="396">
        <f t="shared" si="5"/>
        <v>176576</v>
      </c>
      <c r="Z94" s="396">
        <f t="shared" si="5"/>
        <v>84585</v>
      </c>
      <c r="AA94" s="396">
        <f t="shared" si="5"/>
        <v>3700</v>
      </c>
      <c r="AB94" s="396">
        <f t="shared" si="5"/>
        <v>522186</v>
      </c>
      <c r="AC94" s="396">
        <f t="shared" si="5"/>
        <v>129115</v>
      </c>
      <c r="AD94" s="396">
        <f t="shared" si="5"/>
        <v>114935</v>
      </c>
      <c r="AE94" s="396">
        <f t="shared" si="5"/>
        <v>173300</v>
      </c>
      <c r="AF94" s="343" t="e">
        <f t="shared" si="5"/>
        <v>#VALUE!</v>
      </c>
    </row>
    <row r="95" spans="1:34" x14ac:dyDescent="0.2">
      <c r="D95" s="468">
        <f t="shared" ref="D95:AD95" si="6">D99*$AE94</f>
        <v>4710.7297575176462</v>
      </c>
      <c r="E95" s="468">
        <f t="shared" si="6"/>
        <v>674.67740258540016</v>
      </c>
      <c r="F95" s="468">
        <f t="shared" si="6"/>
        <v>416.41810011205706</v>
      </c>
      <c r="G95" s="468">
        <f t="shared" si="6"/>
        <v>786.78996800018479</v>
      </c>
      <c r="H95" s="468">
        <f t="shared" si="6"/>
        <v>544.54674630038244</v>
      </c>
      <c r="I95" s="468">
        <f t="shared" si="6"/>
        <v>502.50453426983813</v>
      </c>
      <c r="J95" s="468">
        <f t="shared" si="6"/>
        <v>532.53468572022689</v>
      </c>
      <c r="K95" s="468">
        <f t="shared" si="6"/>
        <v>714.71760451925184</v>
      </c>
      <c r="L95" s="468">
        <f t="shared" si="6"/>
        <v>14424.482746670055</v>
      </c>
      <c r="M95" s="468">
        <f t="shared" si="6"/>
        <v>6664.691611889607</v>
      </c>
      <c r="N95" s="468">
        <f t="shared" si="6"/>
        <v>1023.0271594099096</v>
      </c>
      <c r="O95" s="468">
        <f t="shared" si="6"/>
        <v>6790.8182479812394</v>
      </c>
      <c r="P95" s="468">
        <f t="shared" si="6"/>
        <v>5681.7046544135483</v>
      </c>
      <c r="Q95" s="468">
        <f t="shared" si="6"/>
        <v>10410.452502801427</v>
      </c>
      <c r="R95" s="468">
        <f t="shared" si="6"/>
        <v>1992.0000462091195</v>
      </c>
      <c r="S95" s="468">
        <f t="shared" si="6"/>
        <v>11996.044499381953</v>
      </c>
      <c r="T95" s="468">
        <f t="shared" si="6"/>
        <v>508.51056455991585</v>
      </c>
      <c r="U95" s="468">
        <f t="shared" si="6"/>
        <v>936.94072525212846</v>
      </c>
      <c r="V95" s="468">
        <f t="shared" si="6"/>
        <v>1001.0050483462911</v>
      </c>
      <c r="W95" s="468">
        <f t="shared" si="6"/>
        <v>1895.9035615678754</v>
      </c>
      <c r="X95" s="468">
        <f t="shared" si="6"/>
        <v>12596.647528389727</v>
      </c>
      <c r="Y95" s="468">
        <f t="shared" si="6"/>
        <v>15671.735036909535</v>
      </c>
      <c r="Z95" s="468">
        <f t="shared" si="6"/>
        <v>7507.5378625971834</v>
      </c>
      <c r="AA95" s="468">
        <f t="shared" si="6"/>
        <v>450.45227175583096</v>
      </c>
      <c r="AB95" s="468">
        <f t="shared" si="6"/>
        <v>44044.222127236804</v>
      </c>
      <c r="AC95" s="468">
        <f t="shared" si="6"/>
        <v>10810.854522139944</v>
      </c>
      <c r="AD95" s="468">
        <f t="shared" si="6"/>
        <v>10010.050483462912</v>
      </c>
      <c r="AF95" s="344">
        <f>AH1</f>
        <v>2238395</v>
      </c>
    </row>
    <row r="96" spans="1:34" ht="18" x14ac:dyDescent="0.25">
      <c r="D96" s="439">
        <f>D94+D95</f>
        <v>66290.729757517649</v>
      </c>
      <c r="E96" s="439">
        <f t="shared" ref="E96:AD96" si="7">E94+E95</f>
        <v>8014.6774025854002</v>
      </c>
      <c r="F96" s="439">
        <f t="shared" si="7"/>
        <v>5366.4181001120569</v>
      </c>
      <c r="G96" s="439">
        <f t="shared" si="7"/>
        <v>9011.7899680001847</v>
      </c>
      <c r="H96" s="439">
        <f t="shared" si="7"/>
        <v>7004.5467463003824</v>
      </c>
      <c r="I96" s="439">
        <f t="shared" si="7"/>
        <v>6772.5045342698377</v>
      </c>
      <c r="J96" s="439">
        <f t="shared" si="7"/>
        <v>6767.5346857202267</v>
      </c>
      <c r="K96" s="439">
        <f t="shared" si="7"/>
        <v>10764.717604519252</v>
      </c>
      <c r="L96" s="439">
        <f t="shared" si="7"/>
        <v>184289.48274667005</v>
      </c>
      <c r="M96" s="439">
        <f t="shared" si="7"/>
        <v>80499.691611889604</v>
      </c>
      <c r="N96" s="439">
        <f t="shared" si="7"/>
        <v>11953.02715940991</v>
      </c>
      <c r="O96" s="439">
        <f t="shared" si="7"/>
        <v>88065.818247981239</v>
      </c>
      <c r="P96" s="439">
        <f t="shared" si="7"/>
        <v>82426.704654413552</v>
      </c>
      <c r="Q96" s="439">
        <f t="shared" si="7"/>
        <v>137061.45250280143</v>
      </c>
      <c r="R96" s="439">
        <f t="shared" si="7"/>
        <v>24972.000046209119</v>
      </c>
      <c r="S96" s="439">
        <f t="shared" si="7"/>
        <v>167267.04449938194</v>
      </c>
      <c r="T96" s="439">
        <f t="shared" si="7"/>
        <v>6618.510564559916</v>
      </c>
      <c r="U96" s="439">
        <f t="shared" si="7"/>
        <v>12051.940725252129</v>
      </c>
      <c r="V96" s="439">
        <f t="shared" si="7"/>
        <v>12601.005048346291</v>
      </c>
      <c r="W96" s="439">
        <f t="shared" si="7"/>
        <v>20626.903561567877</v>
      </c>
      <c r="X96" s="439">
        <f t="shared" si="7"/>
        <v>170376.64752838973</v>
      </c>
      <c r="Y96" s="439">
        <f t="shared" si="7"/>
        <v>192247.73503690952</v>
      </c>
      <c r="Z96" s="439">
        <f t="shared" si="7"/>
        <v>92092.537862597179</v>
      </c>
      <c r="AA96" s="439">
        <f t="shared" si="7"/>
        <v>4150.4522717558311</v>
      </c>
      <c r="AB96" s="439">
        <f t="shared" si="7"/>
        <v>566230.22212723678</v>
      </c>
      <c r="AC96" s="439">
        <f t="shared" si="7"/>
        <v>139925.85452213994</v>
      </c>
      <c r="AD96" s="439">
        <f t="shared" si="7"/>
        <v>124945.05048346291</v>
      </c>
      <c r="AF96" s="344">
        <f>SUM(D94:AE94)</f>
        <v>2238395</v>
      </c>
    </row>
    <row r="97" spans="4:34" x14ac:dyDescent="0.2">
      <c r="D97" s="397">
        <v>58825</v>
      </c>
      <c r="E97" s="397">
        <v>8425</v>
      </c>
      <c r="F97" s="397">
        <v>5200</v>
      </c>
      <c r="G97" s="397">
        <v>9825</v>
      </c>
      <c r="H97" s="397">
        <v>6800</v>
      </c>
      <c r="I97" s="397">
        <v>6275</v>
      </c>
      <c r="J97" s="397">
        <v>6650</v>
      </c>
      <c r="K97" s="397">
        <v>8925</v>
      </c>
      <c r="L97" s="397">
        <v>180125</v>
      </c>
      <c r="M97" s="397">
        <v>83225</v>
      </c>
      <c r="N97" s="397">
        <v>12775</v>
      </c>
      <c r="O97" s="397">
        <v>84800</v>
      </c>
      <c r="P97" s="397">
        <v>70950</v>
      </c>
      <c r="Q97" s="397">
        <v>130000</v>
      </c>
      <c r="R97" s="397">
        <v>24875</v>
      </c>
      <c r="S97" s="397">
        <v>149800</v>
      </c>
      <c r="T97" s="397">
        <v>6350</v>
      </c>
      <c r="U97" s="397">
        <v>11700</v>
      </c>
      <c r="V97" s="397">
        <v>12500</v>
      </c>
      <c r="W97" s="397">
        <v>23675</v>
      </c>
      <c r="X97" s="397">
        <v>157300</v>
      </c>
      <c r="Y97" s="397">
        <v>195700</v>
      </c>
      <c r="Z97" s="397">
        <v>93750</v>
      </c>
      <c r="AA97" s="397">
        <v>5625</v>
      </c>
      <c r="AB97" s="397">
        <v>550000</v>
      </c>
      <c r="AC97" s="397">
        <v>135000</v>
      </c>
      <c r="AD97" s="397">
        <v>125000</v>
      </c>
      <c r="AE97" s="351">
        <v>0</v>
      </c>
      <c r="AF97" s="351">
        <f>SUM(D97:AE97)</f>
        <v>2164075</v>
      </c>
      <c r="AH97" s="278"/>
    </row>
    <row r="98" spans="4:34" x14ac:dyDescent="0.2">
      <c r="AF98" s="343" t="e">
        <f>SUM(D94,AE94,#REF!)</f>
        <v>#REF!</v>
      </c>
    </row>
    <row r="99" spans="4:34" x14ac:dyDescent="0.2">
      <c r="D99" s="369">
        <f t="shared" ref="D99:AE99" si="8">D97/$AF97</f>
        <v>2.7182514469230503E-2</v>
      </c>
      <c r="E99" s="369">
        <f t="shared" si="8"/>
        <v>3.8931183068978662E-3</v>
      </c>
      <c r="F99" s="369">
        <f t="shared" si="8"/>
        <v>2.4028742072247956E-3</v>
      </c>
      <c r="G99" s="369">
        <f t="shared" si="8"/>
        <v>4.5400459780737725E-3</v>
      </c>
      <c r="H99" s="369">
        <f t="shared" si="8"/>
        <v>3.1422201171401177E-3</v>
      </c>
      <c r="I99" s="369">
        <f t="shared" si="8"/>
        <v>2.8996222404491525E-3</v>
      </c>
      <c r="J99" s="369">
        <f t="shared" si="8"/>
        <v>3.0729064380855564E-3</v>
      </c>
      <c r="K99" s="369">
        <f t="shared" si="8"/>
        <v>4.1241639037464042E-3</v>
      </c>
      <c r="L99" s="369">
        <f t="shared" si="8"/>
        <v>8.3234176264685836E-2</v>
      </c>
      <c r="M99" s="369">
        <f t="shared" si="8"/>
        <v>3.8457539595439162E-2</v>
      </c>
      <c r="N99" s="369">
        <f t="shared" si="8"/>
        <v>5.9032149994801475E-3</v>
      </c>
      <c r="O99" s="369">
        <f t="shared" si="8"/>
        <v>3.9185333225512056E-2</v>
      </c>
      <c r="P99" s="369">
        <f t="shared" si="8"/>
        <v>3.2785370192807549E-2</v>
      </c>
      <c r="Q99" s="369">
        <f t="shared" si="8"/>
        <v>6.0071855180619894E-2</v>
      </c>
      <c r="R99" s="369">
        <f t="shared" si="8"/>
        <v>1.1494518443214769E-2</v>
      </c>
      <c r="S99" s="369">
        <f t="shared" si="8"/>
        <v>6.9221260815822E-2</v>
      </c>
      <c r="T99" s="369">
        <f t="shared" si="8"/>
        <v>2.9342790799764332E-3</v>
      </c>
      <c r="U99" s="369">
        <f t="shared" si="8"/>
        <v>5.4064669662557902E-3</v>
      </c>
      <c r="V99" s="369">
        <f t="shared" si="8"/>
        <v>5.7761399212134515E-3</v>
      </c>
      <c r="W99" s="369">
        <f t="shared" si="8"/>
        <v>1.0940009010778276E-2</v>
      </c>
      <c r="X99" s="369">
        <f t="shared" si="8"/>
        <v>7.2686944768550074E-2</v>
      </c>
      <c r="Y99" s="369">
        <f t="shared" si="8"/>
        <v>9.0431246606517801E-2</v>
      </c>
      <c r="Z99" s="369">
        <f t="shared" si="8"/>
        <v>4.3321049409100885E-2</v>
      </c>
      <c r="AA99" s="369">
        <f t="shared" si="8"/>
        <v>2.599262964546053E-3</v>
      </c>
      <c r="AB99" s="369">
        <f t="shared" si="8"/>
        <v>0.25415015653339185</v>
      </c>
      <c r="AC99" s="369">
        <f t="shared" si="8"/>
        <v>6.2382311149105273E-2</v>
      </c>
      <c r="AD99" s="369">
        <f t="shared" si="8"/>
        <v>5.7761399212134516E-2</v>
      </c>
      <c r="AE99" s="369">
        <f t="shared" si="8"/>
        <v>0</v>
      </c>
    </row>
    <row r="101" spans="4:34" x14ac:dyDescent="0.2">
      <c r="D101" s="397"/>
      <c r="E101" s="397"/>
      <c r="F101" s="397"/>
      <c r="G101" s="397"/>
      <c r="H101" s="397"/>
      <c r="I101" s="397"/>
      <c r="J101" s="397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</row>
  </sheetData>
  <mergeCells count="8">
    <mergeCell ref="J2:K2"/>
    <mergeCell ref="AC2:AD2"/>
    <mergeCell ref="E2:H2"/>
    <mergeCell ref="A2:C2"/>
    <mergeCell ref="X2:Z2"/>
    <mergeCell ref="S2:V2"/>
    <mergeCell ref="Q2:R2"/>
    <mergeCell ref="L2:M2"/>
  </mergeCells>
  <phoneticPr fontId="7" type="noConversion"/>
  <printOptions horizontalCentered="1"/>
  <pageMargins left="0.25" right="0.25" top="0.75" bottom="0.75" header="0.3" footer="0.3"/>
  <pageSetup scale="75" fitToWidth="0" orientation="landscape" r:id="rId1"/>
  <headerFooter alignWithMargins="0"/>
  <colBreaks count="5" manualBreakCount="5">
    <brk id="8" max="46" man="1"/>
    <brk id="13" max="46" man="1"/>
    <brk id="18" max="46" man="1"/>
    <brk id="23" max="46" man="1"/>
    <brk id="2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I52" sqref="I52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5" t="s">
        <v>0</v>
      </c>
      <c r="B1" s="281"/>
      <c r="C1" s="281"/>
      <c r="D1" s="282"/>
      <c r="E1" s="494" t="s">
        <v>98</v>
      </c>
      <c r="F1" s="495"/>
      <c r="G1" s="506" t="s">
        <v>207</v>
      </c>
      <c r="H1" s="507"/>
      <c r="I1" s="502" t="s">
        <v>210</v>
      </c>
      <c r="J1" s="503"/>
      <c r="K1" s="502"/>
      <c r="L1" s="503"/>
      <c r="M1" s="333"/>
      <c r="N1" s="334"/>
      <c r="O1" s="333"/>
      <c r="P1" s="334"/>
      <c r="Q1" s="355" t="s">
        <v>0</v>
      </c>
      <c r="R1" s="281"/>
      <c r="S1" s="281"/>
      <c r="T1" s="282"/>
      <c r="U1" s="494" t="s">
        <v>98</v>
      </c>
      <c r="V1" s="495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4" t="s">
        <v>98</v>
      </c>
      <c r="AJ1" s="495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6"/>
      <c r="F2" s="497"/>
      <c r="G2" s="508" t="s">
        <v>208</v>
      </c>
      <c r="H2" s="509"/>
      <c r="I2" s="504" t="s">
        <v>208</v>
      </c>
      <c r="J2" s="505"/>
      <c r="K2" s="504"/>
      <c r="L2" s="511"/>
      <c r="M2" s="366"/>
      <c r="N2" s="336"/>
      <c r="O2" s="366"/>
      <c r="P2" s="336"/>
      <c r="Q2" s="192" t="s">
        <v>12</v>
      </c>
      <c r="R2" s="283"/>
      <c r="S2" s="283"/>
      <c r="T2" s="284"/>
      <c r="U2" s="496"/>
      <c r="V2" s="497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6"/>
      <c r="AJ2" s="497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206</v>
      </c>
      <c r="B3" s="283"/>
      <c r="C3" s="283"/>
      <c r="D3" s="284"/>
      <c r="E3" s="496"/>
      <c r="F3" s="497"/>
      <c r="G3" s="508" t="s">
        <v>209</v>
      </c>
      <c r="H3" s="510"/>
      <c r="I3" s="504" t="s">
        <v>209</v>
      </c>
      <c r="J3" s="505"/>
      <c r="K3" s="504"/>
      <c r="L3" s="505"/>
      <c r="M3" s="366"/>
      <c r="N3" s="336"/>
      <c r="O3" s="366"/>
      <c r="P3" s="336"/>
      <c r="Q3" s="192" t="s">
        <v>133</v>
      </c>
      <c r="R3" s="283"/>
      <c r="S3" s="283"/>
      <c r="T3" s="284"/>
      <c r="U3" s="496"/>
      <c r="V3" s="497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6"/>
      <c r="AJ3" s="497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163</v>
      </c>
      <c r="B4" s="283"/>
      <c r="C4" s="283"/>
      <c r="D4" s="284"/>
      <c r="E4" s="285"/>
      <c r="F4" s="286"/>
      <c r="G4" s="500"/>
      <c r="H4" s="501"/>
      <c r="I4" s="498"/>
      <c r="J4" s="499"/>
      <c r="K4" s="498"/>
      <c r="L4" s="512"/>
      <c r="M4" s="366"/>
      <c r="N4" s="336"/>
      <c r="O4" s="366"/>
      <c r="P4" s="336"/>
      <c r="Q4" s="192" t="s">
        <v>135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Earth Excavation</v>
      </c>
      <c r="C6" s="287" t="str">
        <f>IF(ISBLANK('Item List'!C4),"",'Item List'!C4)</f>
        <v>C.Y.</v>
      </c>
      <c r="D6" s="288">
        <f>IF(ISBLANK('Item List'!AF4),0,'Item List'!AF4)</f>
        <v>304</v>
      </c>
      <c r="E6" s="145">
        <f>IF(ISBLANK('Item List'!AG4),0,'Item List'!AG4)</f>
        <v>30</v>
      </c>
      <c r="F6" s="145">
        <f>IF(AND(ISNUMBER($D6),ISNUMBER(E6)),$D6*E6,0)</f>
        <v>9120</v>
      </c>
      <c r="G6" s="167">
        <v>250</v>
      </c>
      <c r="H6" s="102">
        <f>IF(AND(ISNUMBER($D6),ISNUMBER(G6)),$D6*G6,0)</f>
        <v>76000</v>
      </c>
      <c r="I6" s="168">
        <v>30</v>
      </c>
      <c r="J6" s="102">
        <f t="shared" ref="J6:J29" si="0">IF(AND(ISNUMBER($D6),ISNUMBER(I6)),$D6*I6,0)</f>
        <v>9120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Earth Excavation</v>
      </c>
      <c r="S6" s="287" t="str">
        <f>IF(ISBLANK('Item List'!C4),"",'Item List'!C4)</f>
        <v>C.Y.</v>
      </c>
      <c r="T6" s="288">
        <f>IF(ISBLANK('Item List'!AF4),0,'Item List'!AF4)</f>
        <v>304</v>
      </c>
      <c r="U6" s="145">
        <f>IF(ISBLANK('Item List'!AG4),0,'Item List'!AG4)</f>
        <v>30</v>
      </c>
      <c r="V6" s="145">
        <f t="shared" ref="V6:V29" si="4">IF(AND(ISNUMBER($D6),ISNUMBER(U6)),$D6*U6,0)</f>
        <v>9120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Earth Excavation</v>
      </c>
      <c r="AG6" s="287" t="str">
        <f>IF(ISBLANK('Item List'!C4),"",'Item List'!C4)</f>
        <v>C.Y.</v>
      </c>
      <c r="AH6" s="288">
        <f>IF(ISBLANK('Item List'!AF4),0,'Item List'!AF4)</f>
        <v>304</v>
      </c>
      <c r="AI6" s="145">
        <f>IF(ISBLANK('Item List'!AG4),0,'Item List'!AG4)</f>
        <v>30</v>
      </c>
      <c r="AJ6" s="145">
        <f>IF(AND(ISNUMBER($D6),ISNUMBER(AI6)),$D6*AI6,0)</f>
        <v>9120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Parkway Restoration</v>
      </c>
      <c r="C7" s="287" t="str">
        <f>IF(ISBLANK('Item List'!C5),"",'Item List'!C5)</f>
        <v>Lsum</v>
      </c>
      <c r="D7" s="288">
        <f>IF(ISBLANK('Item List'!AF5),0,'Item List'!AF5)</f>
        <v>1</v>
      </c>
      <c r="E7" s="145">
        <f>IF(ISBLANK('Item List'!AG5),0,'Item List'!AG5)</f>
        <v>80000</v>
      </c>
      <c r="F7" s="145">
        <f t="shared" ref="F7:F29" si="14">IF(AND(ISNUMBER($D7),ISNUMBER(E7)),$D7*E7,0)</f>
        <v>80000</v>
      </c>
      <c r="G7" s="167">
        <v>76000</v>
      </c>
      <c r="H7" s="102">
        <f t="shared" ref="H7:H29" si="15">IF(AND(ISNUMBER($D7),ISNUMBER(G7)),$D7*G7,0)</f>
        <v>76000</v>
      </c>
      <c r="I7" s="168">
        <v>167975</v>
      </c>
      <c r="J7" s="102">
        <f t="shared" si="0"/>
        <v>167975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Parkway Restoration</v>
      </c>
      <c r="S7" s="287" t="str">
        <f>IF(ISBLANK('Item List'!C5),"",'Item List'!C5)</f>
        <v>Lsum</v>
      </c>
      <c r="T7" s="288">
        <f>IF(ISBLANK('Item List'!AF5),0,'Item List'!AF5)</f>
        <v>1</v>
      </c>
      <c r="U7" s="145">
        <f>IF(ISBLANK('Item List'!AG5),0,'Item List'!AG5)</f>
        <v>80000</v>
      </c>
      <c r="V7" s="145">
        <f t="shared" si="4"/>
        <v>80000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Parkway Restoration</v>
      </c>
      <c r="AG7" s="287" t="str">
        <f>IF(ISBLANK('Item List'!C5),"",'Item List'!C5)</f>
        <v>Lsum</v>
      </c>
      <c r="AH7" s="288">
        <f>IF(ISBLANK('Item List'!AF5),0,'Item List'!AF5)</f>
        <v>1</v>
      </c>
      <c r="AI7" s="145">
        <f>IF(ISBLANK('Item List'!AG5),0,'Item List'!AG5)</f>
        <v>80000</v>
      </c>
      <c r="AJ7" s="145">
        <f t="shared" ref="AJ7:AJ29" si="16">IF(AND(ISNUMBER($D7),ISNUMBER(AI7)),$D7*AI7,0)</f>
        <v>80000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Inlet and Pipe Protection</v>
      </c>
      <c r="C8" s="287" t="str">
        <f>IF(ISBLANK('Item List'!C6),"",'Item List'!C6)</f>
        <v>Each</v>
      </c>
      <c r="D8" s="288">
        <f>IF(ISBLANK('Item List'!AF6),0,'Item List'!AF6)</f>
        <v>107</v>
      </c>
      <c r="E8" s="145">
        <f>IF(ISBLANK('Item List'!AG6),0,'Item List'!AG6)</f>
        <v>60</v>
      </c>
      <c r="F8" s="145">
        <f t="shared" si="14"/>
        <v>6420</v>
      </c>
      <c r="G8" s="167">
        <v>20</v>
      </c>
      <c r="H8" s="102">
        <f t="shared" si="15"/>
        <v>2140</v>
      </c>
      <c r="I8" s="168">
        <v>75</v>
      </c>
      <c r="J8" s="102">
        <f t="shared" si="0"/>
        <v>8025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Inlet and Pipe Protection</v>
      </c>
      <c r="S8" s="287" t="str">
        <f>IF(ISBLANK('Item List'!C6),"",'Item List'!C6)</f>
        <v>Each</v>
      </c>
      <c r="T8" s="288">
        <f>IF(ISBLANK('Item List'!AF6),0,'Item List'!AF6)</f>
        <v>107</v>
      </c>
      <c r="U8" s="145">
        <f>IF(ISBLANK('Item List'!AG6),0,'Item List'!AG6)</f>
        <v>60</v>
      </c>
      <c r="V8" s="145">
        <f t="shared" si="4"/>
        <v>6420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Inlet and Pipe Protection</v>
      </c>
      <c r="AG8" s="287" t="str">
        <f>IF(ISBLANK('Item List'!C6),"",'Item List'!C6)</f>
        <v>Each</v>
      </c>
      <c r="AH8" s="288">
        <f>IF(ISBLANK('Item List'!AF6),0,'Item List'!AF6)</f>
        <v>107</v>
      </c>
      <c r="AI8" s="145">
        <f>IF(ISBLANK('Item List'!AG6),0,'Item List'!AG6)</f>
        <v>60</v>
      </c>
      <c r="AJ8" s="145">
        <f t="shared" si="16"/>
        <v>6420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Subbase Granular Material, Type B, CA-2, 6"</v>
      </c>
      <c r="C9" s="287" t="str">
        <f>IF(ISBLANK('Item List'!C7),"",'Item List'!C7)</f>
        <v>Tons</v>
      </c>
      <c r="D9" s="288">
        <f>IF(ISBLANK('Item List'!AF7),0,'Item List'!AF7)</f>
        <v>145</v>
      </c>
      <c r="E9" s="145">
        <f>IF(ISBLANK('Item List'!AG7),0,'Item List'!AG7)</f>
        <v>25</v>
      </c>
      <c r="F9" s="145">
        <f t="shared" si="14"/>
        <v>3625</v>
      </c>
      <c r="G9" s="167">
        <v>20</v>
      </c>
      <c r="H9" s="102">
        <f t="shared" si="15"/>
        <v>2900</v>
      </c>
      <c r="I9" s="168">
        <v>21</v>
      </c>
      <c r="J9" s="102">
        <f t="shared" si="0"/>
        <v>3045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Subbase Granular Material, Type B, CA-2, 6"</v>
      </c>
      <c r="S9" s="287" t="str">
        <f>IF(ISBLANK('Item List'!C7),"",'Item List'!C7)</f>
        <v>Tons</v>
      </c>
      <c r="T9" s="288">
        <f>IF(ISBLANK('Item List'!AF7),0,'Item List'!AF7)</f>
        <v>145</v>
      </c>
      <c r="U9" s="145">
        <f>IF(ISBLANK('Item List'!AG7),0,'Item List'!AG7)</f>
        <v>25</v>
      </c>
      <c r="V9" s="145">
        <f t="shared" si="4"/>
        <v>3625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Subbase Granular Material, Type B, CA-2, 6"</v>
      </c>
      <c r="AG9" s="287" t="str">
        <f>IF(ISBLANK('Item List'!C7),"",'Item List'!C7)</f>
        <v>Tons</v>
      </c>
      <c r="AH9" s="288">
        <f>IF(ISBLANK('Item List'!AF7),0,'Item List'!AF7)</f>
        <v>145</v>
      </c>
      <c r="AI9" s="145">
        <f>IF(ISBLANK('Item List'!AG7),0,'Item List'!AG7)</f>
        <v>25</v>
      </c>
      <c r="AJ9" s="145">
        <f t="shared" si="16"/>
        <v>3625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Aggregate Base Course, Type B, CA-6, 6"</v>
      </c>
      <c r="C10" s="287" t="str">
        <f>IF(ISBLANK('Item List'!C8),"",'Item List'!C8)</f>
        <v>Tons</v>
      </c>
      <c r="D10" s="288">
        <f>IF(ISBLANK('Item List'!AF8),0,'Item List'!AF8)</f>
        <v>145</v>
      </c>
      <c r="E10" s="145">
        <f>IF(ISBLANK('Item List'!AG8),0,'Item List'!AG8)</f>
        <v>25</v>
      </c>
      <c r="F10" s="145">
        <f t="shared" si="14"/>
        <v>3625</v>
      </c>
      <c r="G10" s="167">
        <v>20</v>
      </c>
      <c r="H10" s="102">
        <f t="shared" si="15"/>
        <v>2900</v>
      </c>
      <c r="I10" s="168">
        <v>23</v>
      </c>
      <c r="J10" s="102">
        <f t="shared" si="0"/>
        <v>3335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Aggregate Base Course, Type B, CA-6, 6"</v>
      </c>
      <c r="S10" s="287" t="str">
        <f>IF(ISBLANK('Item List'!C8),"",'Item List'!C8)</f>
        <v>Tons</v>
      </c>
      <c r="T10" s="288">
        <f>IF(ISBLANK('Item List'!AF8),0,'Item List'!AF8)</f>
        <v>145</v>
      </c>
      <c r="U10" s="145">
        <f>IF(ISBLANK('Item List'!AG8),0,'Item List'!AG8)</f>
        <v>25</v>
      </c>
      <c r="V10" s="145">
        <f t="shared" si="4"/>
        <v>3625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Aggregate Base Course, Type B, CA-6, 6"</v>
      </c>
      <c r="AG10" s="287" t="str">
        <f>IF(ISBLANK('Item List'!C8),"",'Item List'!C8)</f>
        <v>Tons</v>
      </c>
      <c r="AH10" s="288">
        <f>IF(ISBLANK('Item List'!AF8),0,'Item List'!AF8)</f>
        <v>145</v>
      </c>
      <c r="AI10" s="145">
        <f>IF(ISBLANK('Item List'!AG8),0,'Item List'!AG8)</f>
        <v>25</v>
      </c>
      <c r="AJ10" s="145">
        <f t="shared" si="16"/>
        <v>3625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Aggregate Base Repair, 10"</v>
      </c>
      <c r="C11" s="287" t="str">
        <f>IF(ISBLANK('Item List'!C9),"",'Item List'!C9)</f>
        <v>S.Y.</v>
      </c>
      <c r="D11" s="288">
        <f>IF(ISBLANK('Item List'!AF9),0,'Item List'!AF9)</f>
        <v>348</v>
      </c>
      <c r="E11" s="145">
        <f>IF(ISBLANK('Item List'!AG9),0,'Item List'!AG9)</f>
        <v>20</v>
      </c>
      <c r="F11" s="145">
        <f t="shared" si="14"/>
        <v>6960</v>
      </c>
      <c r="G11" s="167">
        <v>31</v>
      </c>
      <c r="H11" s="102">
        <f t="shared" si="15"/>
        <v>10788</v>
      </c>
      <c r="I11" s="168">
        <v>22</v>
      </c>
      <c r="J11" s="102">
        <f t="shared" si="0"/>
        <v>7656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Aggregate Base Repair, 10"</v>
      </c>
      <c r="S11" s="287" t="str">
        <f>IF(ISBLANK('Item List'!C9),"",'Item List'!C9)</f>
        <v>S.Y.</v>
      </c>
      <c r="T11" s="288">
        <f>IF(ISBLANK('Item List'!AF9),0,'Item List'!AF9)</f>
        <v>348</v>
      </c>
      <c r="U11" s="145">
        <f>IF(ISBLANK('Item List'!AG9),0,'Item List'!AG9)</f>
        <v>20</v>
      </c>
      <c r="V11" s="145">
        <f t="shared" si="4"/>
        <v>6960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Aggregate Base Repair, 10"</v>
      </c>
      <c r="AG11" s="287" t="str">
        <f>IF(ISBLANK('Item List'!C9),"",'Item List'!C9)</f>
        <v>S.Y.</v>
      </c>
      <c r="AH11" s="288">
        <f>IF(ISBLANK('Item List'!AF9),0,'Item List'!AF9)</f>
        <v>348</v>
      </c>
      <c r="AI11" s="145">
        <f>IF(ISBLANK('Item List'!AG9),0,'Item List'!AG9)</f>
        <v>20</v>
      </c>
      <c r="AJ11" s="145">
        <f t="shared" si="16"/>
        <v>6960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Bituminous Materials (Prime Coat)</v>
      </c>
      <c r="C12" s="287" t="str">
        <f>IF(ISBLANK('Item List'!C10),"",'Item List'!C10)</f>
        <v>Gal</v>
      </c>
      <c r="D12" s="288">
        <f>IF(ISBLANK('Item List'!AF10),0,'Item List'!AF10)</f>
        <v>3548</v>
      </c>
      <c r="E12" s="145">
        <f>IF(ISBLANK('Item List'!AG10),0,'Item List'!AG10)</f>
        <v>3</v>
      </c>
      <c r="F12" s="145">
        <f t="shared" si="14"/>
        <v>10644</v>
      </c>
      <c r="G12" s="167">
        <v>0.01</v>
      </c>
      <c r="H12" s="102">
        <f t="shared" si="15"/>
        <v>35.480000000000004</v>
      </c>
      <c r="I12" s="168">
        <v>0.01</v>
      </c>
      <c r="J12" s="102">
        <f t="shared" si="0"/>
        <v>35.480000000000004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Bituminous Materials (Prime Coat)</v>
      </c>
      <c r="S12" s="287" t="str">
        <f>IF(ISBLANK('Item List'!C10),"",'Item List'!C10)</f>
        <v>Gal</v>
      </c>
      <c r="T12" s="288">
        <f>IF(ISBLANK('Item List'!AF10),0,'Item List'!AF10)</f>
        <v>3548</v>
      </c>
      <c r="U12" s="145">
        <f>IF(ISBLANK('Item List'!AG10),0,'Item List'!AG10)</f>
        <v>3</v>
      </c>
      <c r="V12" s="145">
        <f t="shared" si="4"/>
        <v>10644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Bituminous Materials (Prime Coat)</v>
      </c>
      <c r="AG12" s="287" t="str">
        <f>IF(ISBLANK('Item List'!C10),"",'Item List'!C10)</f>
        <v>Gal</v>
      </c>
      <c r="AH12" s="288">
        <f>IF(ISBLANK('Item List'!AF10),0,'Item List'!AF10)</f>
        <v>3548</v>
      </c>
      <c r="AI12" s="145">
        <f>IF(ISBLANK('Item List'!AG10),0,'Item List'!AG10)</f>
        <v>3</v>
      </c>
      <c r="AJ12" s="145">
        <f t="shared" si="16"/>
        <v>10644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Aggregate (Prime Coat)</v>
      </c>
      <c r="C13" s="287" t="str">
        <f>IF(ISBLANK('Item List'!C11),"",'Item List'!C11)</f>
        <v>Tons</v>
      </c>
      <c r="D13" s="288">
        <f>IF(ISBLANK('Item List'!AF11),0,'Item List'!AF11)</f>
        <v>178</v>
      </c>
      <c r="E13" s="145">
        <f>IF(ISBLANK('Item List'!AG11),0,'Item List'!AG11)</f>
        <v>10</v>
      </c>
      <c r="F13" s="145">
        <f t="shared" si="14"/>
        <v>1780</v>
      </c>
      <c r="G13" s="167">
        <v>0.01</v>
      </c>
      <c r="H13" s="102">
        <f t="shared" si="15"/>
        <v>1.78</v>
      </c>
      <c r="I13" s="168">
        <v>0.01</v>
      </c>
      <c r="J13" s="102">
        <f t="shared" si="0"/>
        <v>1.78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Aggregate (Prime Coat)</v>
      </c>
      <c r="S13" s="287" t="str">
        <f>IF(ISBLANK('Item List'!C11),"",'Item List'!C11)</f>
        <v>Tons</v>
      </c>
      <c r="T13" s="288">
        <f>IF(ISBLANK('Item List'!AF11),0,'Item List'!AF11)</f>
        <v>178</v>
      </c>
      <c r="U13" s="145">
        <f>IF(ISBLANK('Item List'!AG11),0,'Item List'!AG11)</f>
        <v>10</v>
      </c>
      <c r="V13" s="145">
        <f t="shared" si="4"/>
        <v>1780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Aggregate (Prime Coat)</v>
      </c>
      <c r="AG13" s="287" t="str">
        <f>IF(ISBLANK('Item List'!C11),"",'Item List'!C11)</f>
        <v>Tons</v>
      </c>
      <c r="AH13" s="288">
        <f>IF(ISBLANK('Item List'!AF11),0,'Item List'!AF11)</f>
        <v>178</v>
      </c>
      <c r="AI13" s="145">
        <f>IF(ISBLANK('Item List'!AG11),0,'Item List'!AG11)</f>
        <v>10</v>
      </c>
      <c r="AJ13" s="145">
        <f t="shared" si="16"/>
        <v>1780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Hot-Mix Asphalt Binder Course, IL-19.0, N50, 2.5"</v>
      </c>
      <c r="C14" s="287" t="str">
        <f>IF(ISBLANK('Item List'!C12),"",'Item List'!C12)</f>
        <v>Tons</v>
      </c>
      <c r="D14" s="288">
        <v>75</v>
      </c>
      <c r="E14" s="145">
        <f>IF(ISBLANK('Item List'!AG12),0,'Item List'!AG12)</f>
        <v>75</v>
      </c>
      <c r="F14" s="145">
        <f t="shared" si="14"/>
        <v>5625</v>
      </c>
      <c r="G14" s="167">
        <v>98</v>
      </c>
      <c r="H14" s="102">
        <f t="shared" si="15"/>
        <v>7350</v>
      </c>
      <c r="I14" s="168">
        <v>98</v>
      </c>
      <c r="J14" s="102">
        <f t="shared" si="0"/>
        <v>7350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Hot-Mix Asphalt Binder Course, IL-19.0, N50, 2.5"</v>
      </c>
      <c r="S14" s="287" t="str">
        <f>IF(ISBLANK('Item List'!C12),"",'Item List'!C12)</f>
        <v>Tons</v>
      </c>
      <c r="T14" s="288">
        <f>IF(ISBLANK('Item List'!AF12),0,'Item List'!AF12)</f>
        <v>500</v>
      </c>
      <c r="U14" s="145">
        <f>IF(ISBLANK('Item List'!AG12),0,'Item List'!AG12)</f>
        <v>75</v>
      </c>
      <c r="V14" s="145">
        <f t="shared" si="4"/>
        <v>5625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Hot-Mix Asphalt Binder Course, IL-19.0, N50, 2.5"</v>
      </c>
      <c r="AG14" s="287" t="str">
        <f>IF(ISBLANK('Item List'!C12),"",'Item List'!C12)</f>
        <v>Tons</v>
      </c>
      <c r="AH14" s="288">
        <f>IF(ISBLANK('Item List'!AF12),0,'Item List'!AF12)</f>
        <v>500</v>
      </c>
      <c r="AI14" s="145">
        <f>IF(ISBLANK('Item List'!AG12),0,'Item List'!AG12)</f>
        <v>75</v>
      </c>
      <c r="AJ14" s="145">
        <f t="shared" si="16"/>
        <v>5625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Hot-Mix Asphalt Binder Course, IL-9.5, N50, 1.25"</v>
      </c>
      <c r="C15" s="287" t="str">
        <f>IF(ISBLANK('Item List'!C13),"",'Item List'!C13)</f>
        <v>Tons</v>
      </c>
      <c r="D15" s="288">
        <v>500</v>
      </c>
      <c r="E15" s="145">
        <f>IF(ISBLANK('Item List'!AG13),0,'Item List'!AG13)</f>
        <v>75</v>
      </c>
      <c r="F15" s="145">
        <f t="shared" si="14"/>
        <v>37500</v>
      </c>
      <c r="G15" s="167">
        <v>80.27</v>
      </c>
      <c r="H15" s="102">
        <f t="shared" si="15"/>
        <v>40135</v>
      </c>
      <c r="I15" s="168">
        <v>80.27</v>
      </c>
      <c r="J15" s="102">
        <f t="shared" si="0"/>
        <v>40135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Hot-Mix Asphalt Binder Course, IL-9.5, N50, 1.25"</v>
      </c>
      <c r="S15" s="287" t="str">
        <f>IF(ISBLANK('Item List'!C13),"",'Item List'!C13)</f>
        <v>Tons</v>
      </c>
      <c r="T15" s="288">
        <f>IF(ISBLANK('Item List'!AF13),0,'Item List'!AF13)</f>
        <v>75</v>
      </c>
      <c r="U15" s="145">
        <f>IF(ISBLANK('Item List'!AG13),0,'Item List'!AG13)</f>
        <v>75</v>
      </c>
      <c r="V15" s="145">
        <f t="shared" si="4"/>
        <v>37500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Hot-Mix Asphalt Binder Course, IL-9.5, N50, 1.25"</v>
      </c>
      <c r="AG15" s="287" t="str">
        <f>IF(ISBLANK('Item List'!C13),"",'Item List'!C13)</f>
        <v>Tons</v>
      </c>
      <c r="AH15" s="288">
        <f>IF(ISBLANK('Item List'!AF13),0,'Item List'!AF13)</f>
        <v>75</v>
      </c>
      <c r="AI15" s="145">
        <f>IF(ISBLANK('Item List'!AG13),0,'Item List'!AG13)</f>
        <v>75</v>
      </c>
      <c r="AJ15" s="145">
        <f t="shared" si="16"/>
        <v>37500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Hot-Mix Asphalt Surface Course, Mix "D", N50, 2"</v>
      </c>
      <c r="C16" s="287" t="str">
        <f>IF(ISBLANK('Item List'!C14),"",'Item List'!C14)</f>
        <v>Tons</v>
      </c>
      <c r="D16" s="288">
        <f>IF(ISBLANK('Item List'!AF14),0,'Item List'!AF14)</f>
        <v>4925</v>
      </c>
      <c r="E16" s="145">
        <f>IF(ISBLANK('Item List'!AG14),0,'Item List'!AG14)</f>
        <v>75</v>
      </c>
      <c r="F16" s="145">
        <f t="shared" si="14"/>
        <v>369375</v>
      </c>
      <c r="G16" s="167">
        <v>82.25</v>
      </c>
      <c r="H16" s="102">
        <f t="shared" si="15"/>
        <v>405081.25</v>
      </c>
      <c r="I16" s="169">
        <v>82.25</v>
      </c>
      <c r="J16" s="102">
        <f t="shared" si="0"/>
        <v>405081.25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Hot-Mix Asphalt Surface Course, Mix "D", N50, 2"</v>
      </c>
      <c r="S16" s="287" t="str">
        <f>IF(ISBLANK('Item List'!C14),"",'Item List'!C14)</f>
        <v>Tons</v>
      </c>
      <c r="T16" s="288">
        <f>IF(ISBLANK('Item List'!AF14),0,'Item List'!AF14)</f>
        <v>4925</v>
      </c>
      <c r="U16" s="145">
        <f>IF(ISBLANK('Item List'!AG14),0,'Item List'!AG14)</f>
        <v>75</v>
      </c>
      <c r="V16" s="145">
        <f t="shared" si="4"/>
        <v>369375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Hot-Mix Asphalt Surface Course, Mix "D", N50, 2"</v>
      </c>
      <c r="AG16" s="287" t="str">
        <f>IF(ISBLANK('Item List'!C14),"",'Item List'!C14)</f>
        <v>Tons</v>
      </c>
      <c r="AH16" s="288">
        <f>IF(ISBLANK('Item List'!AF14),0,'Item List'!AF14)</f>
        <v>4925</v>
      </c>
      <c r="AI16" s="145">
        <f>IF(ISBLANK('Item List'!AG14),0,'Item List'!AG14)</f>
        <v>75</v>
      </c>
      <c r="AJ16" s="145">
        <f t="shared" si="16"/>
        <v>369375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Hot-Mix Asphalt, Hand Method</v>
      </c>
      <c r="C17" s="287" t="str">
        <f>IF(ISBLANK('Item List'!C15),"",'Item List'!C15)</f>
        <v>Tons</v>
      </c>
      <c r="D17" s="288">
        <f>IF(ISBLANK('Item List'!AF15),0,'Item List'!AF15)</f>
        <v>39</v>
      </c>
      <c r="E17" s="145">
        <f>IF(ISBLANK('Item List'!AG15),0,'Item List'!AG15)</f>
        <v>300</v>
      </c>
      <c r="F17" s="145">
        <f t="shared" si="14"/>
        <v>11700</v>
      </c>
      <c r="G17" s="167">
        <v>600</v>
      </c>
      <c r="H17" s="102">
        <f t="shared" si="15"/>
        <v>23400</v>
      </c>
      <c r="I17" s="169">
        <v>200</v>
      </c>
      <c r="J17" s="102">
        <f t="shared" si="0"/>
        <v>7800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Hot-Mix Asphalt, Hand Method</v>
      </c>
      <c r="S17" s="287" t="str">
        <f>IF(ISBLANK('Item List'!C15),"",'Item List'!C15)</f>
        <v>Tons</v>
      </c>
      <c r="T17" s="288">
        <f>IF(ISBLANK('Item List'!AF15),0,'Item List'!AF15)</f>
        <v>39</v>
      </c>
      <c r="U17" s="145">
        <f>IF(ISBLANK('Item List'!AG15),0,'Item List'!AG15)</f>
        <v>300</v>
      </c>
      <c r="V17" s="145">
        <f t="shared" si="4"/>
        <v>11700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Hot-Mix Asphalt, Hand Method</v>
      </c>
      <c r="AG17" s="287" t="str">
        <f>IF(ISBLANK('Item List'!C15),"",'Item List'!C15)</f>
        <v>Tons</v>
      </c>
      <c r="AH17" s="288">
        <f>IF(ISBLANK('Item List'!AF15),0,'Item List'!AF15)</f>
        <v>39</v>
      </c>
      <c r="AI17" s="145">
        <f>IF(ISBLANK('Item List'!AG15),0,'Item List'!AG15)</f>
        <v>300</v>
      </c>
      <c r="AJ17" s="145">
        <f t="shared" si="16"/>
        <v>11700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P.C.C. Approach Pavement, 6"</v>
      </c>
      <c r="C18" s="287" t="str">
        <f>IF(ISBLANK('Item List'!C16),"",'Item List'!C16)</f>
        <v>S.Y.</v>
      </c>
      <c r="D18" s="288">
        <f>IF(ISBLANK('Item List'!AF16),0,'Item List'!AF16)</f>
        <v>1416</v>
      </c>
      <c r="E18" s="145">
        <f>IF(ISBLANK('Item List'!AG16),0,'Item List'!AG16)</f>
        <v>50</v>
      </c>
      <c r="F18" s="145">
        <f t="shared" si="14"/>
        <v>70800</v>
      </c>
      <c r="G18" s="167">
        <v>55</v>
      </c>
      <c r="H18" s="102">
        <f t="shared" si="15"/>
        <v>77880</v>
      </c>
      <c r="I18" s="169">
        <v>100</v>
      </c>
      <c r="J18" s="102">
        <f t="shared" si="0"/>
        <v>141600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P.C.C. Approach Pavement, 6"</v>
      </c>
      <c r="S18" s="287" t="str">
        <f>IF(ISBLANK('Item List'!C16),"",'Item List'!C16)</f>
        <v>S.Y.</v>
      </c>
      <c r="T18" s="288">
        <f>IF(ISBLANK('Item List'!AF16),0,'Item List'!AF16)</f>
        <v>1416</v>
      </c>
      <c r="U18" s="145">
        <f>IF(ISBLANK('Item List'!AG16),0,'Item List'!AG16)</f>
        <v>50</v>
      </c>
      <c r="V18" s="145">
        <f t="shared" si="4"/>
        <v>70800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P.C.C. Approach Pavement, 6"</v>
      </c>
      <c r="AG18" s="287" t="str">
        <f>IF(ISBLANK('Item List'!C16),"",'Item List'!C16)</f>
        <v>S.Y.</v>
      </c>
      <c r="AH18" s="288">
        <f>IF(ISBLANK('Item List'!AF16),0,'Item List'!AF16)</f>
        <v>1416</v>
      </c>
      <c r="AI18" s="145">
        <f>IF(ISBLANK('Item List'!AG16),0,'Item List'!AG16)</f>
        <v>50</v>
      </c>
      <c r="AJ18" s="145">
        <f t="shared" si="16"/>
        <v>70800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P.C.C. Approach Pavement, 8"</v>
      </c>
      <c r="C19" s="287" t="str">
        <f>IF(ISBLANK('Item List'!C17),"",'Item List'!C17)</f>
        <v>S.Y.</v>
      </c>
      <c r="D19" s="288">
        <f>IF(ISBLANK('Item List'!AF17),0,'Item List'!AF17)</f>
        <v>274</v>
      </c>
      <c r="E19" s="145">
        <f>IF(ISBLANK('Item List'!AG17),0,'Item List'!AG17)</f>
        <v>60</v>
      </c>
      <c r="F19" s="145">
        <f t="shared" si="14"/>
        <v>16440</v>
      </c>
      <c r="G19" s="167">
        <v>60</v>
      </c>
      <c r="H19" s="102">
        <f t="shared" si="15"/>
        <v>16440</v>
      </c>
      <c r="I19" s="169">
        <v>120</v>
      </c>
      <c r="J19" s="102">
        <f t="shared" si="0"/>
        <v>32880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P.C.C. Approach Pavement, 8"</v>
      </c>
      <c r="S19" s="287" t="str">
        <f>IF(ISBLANK('Item List'!C17),"",'Item List'!C17)</f>
        <v>S.Y.</v>
      </c>
      <c r="T19" s="288">
        <f>IF(ISBLANK('Item List'!AF17),0,'Item List'!AF17)</f>
        <v>274</v>
      </c>
      <c r="U19" s="145">
        <f>IF(ISBLANK('Item List'!AG17),0,'Item List'!AG17)</f>
        <v>60</v>
      </c>
      <c r="V19" s="145">
        <f t="shared" si="4"/>
        <v>16440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P.C.C. Approach Pavement, 8"</v>
      </c>
      <c r="AG19" s="287" t="str">
        <f>IF(ISBLANK('Item List'!C17),"",'Item List'!C17)</f>
        <v>S.Y.</v>
      </c>
      <c r="AH19" s="288">
        <f>IF(ISBLANK('Item List'!AF17),0,'Item List'!AF17)</f>
        <v>274</v>
      </c>
      <c r="AI19" s="145">
        <f>IF(ISBLANK('Item List'!AG17),0,'Item List'!AG17)</f>
        <v>60</v>
      </c>
      <c r="AJ19" s="145">
        <f t="shared" si="16"/>
        <v>16440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P.C.C. Sidewalk, 4"</v>
      </c>
      <c r="C20" s="287" t="str">
        <f>IF(ISBLANK('Item List'!C18),"",'Item List'!C18)</f>
        <v>S.F.</v>
      </c>
      <c r="D20" s="288">
        <f>IF(ISBLANK('Item List'!AF18),0,'Item List'!AF18)</f>
        <v>73650</v>
      </c>
      <c r="E20" s="145">
        <f>IF(ISBLANK('Item List'!AG18),0,'Item List'!AG18)</f>
        <v>5</v>
      </c>
      <c r="F20" s="145">
        <f t="shared" si="14"/>
        <v>368250</v>
      </c>
      <c r="G20" s="167">
        <v>7.5</v>
      </c>
      <c r="H20" s="102">
        <f t="shared" si="15"/>
        <v>552375</v>
      </c>
      <c r="I20" s="169">
        <v>10</v>
      </c>
      <c r="J20" s="102">
        <f t="shared" si="0"/>
        <v>736500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P.C.C. Sidewalk, 4"</v>
      </c>
      <c r="S20" s="287" t="str">
        <f>IF(ISBLANK('Item List'!C18),"",'Item List'!C18)</f>
        <v>S.F.</v>
      </c>
      <c r="T20" s="288">
        <f>IF(ISBLANK('Item List'!AF18),0,'Item List'!AF18)</f>
        <v>73650</v>
      </c>
      <c r="U20" s="145">
        <f>IF(ISBLANK('Item List'!AG18),0,'Item List'!AG18)</f>
        <v>5</v>
      </c>
      <c r="V20" s="145">
        <f t="shared" si="4"/>
        <v>368250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P.C.C. Sidewalk, 4"</v>
      </c>
      <c r="AG20" s="287" t="str">
        <f>IF(ISBLANK('Item List'!C18),"",'Item List'!C18)</f>
        <v>S.F.</v>
      </c>
      <c r="AH20" s="288">
        <f>IF(ISBLANK('Item List'!AF18),0,'Item List'!AF18)</f>
        <v>73650</v>
      </c>
      <c r="AI20" s="145">
        <f>IF(ISBLANK('Item List'!AG18),0,'Item List'!AG18)</f>
        <v>5</v>
      </c>
      <c r="AJ20" s="145">
        <f t="shared" si="16"/>
        <v>368250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Detectable Warnings, ADA Ramps</v>
      </c>
      <c r="C21" s="287" t="str">
        <f>IF(ISBLANK('Item List'!C19),"",'Item List'!C19)</f>
        <v>S.F.</v>
      </c>
      <c r="D21" s="288">
        <f>IF(ISBLANK('Item List'!AF19),0,'Item List'!AF19)</f>
        <v>1040</v>
      </c>
      <c r="E21" s="145">
        <f>IF(ISBLANK('Item List'!AG19),0,'Item List'!AG19)</f>
        <v>20</v>
      </c>
      <c r="F21" s="145">
        <f t="shared" si="14"/>
        <v>20800</v>
      </c>
      <c r="G21" s="167">
        <v>14</v>
      </c>
      <c r="H21" s="102">
        <f t="shared" si="15"/>
        <v>14560</v>
      </c>
      <c r="I21" s="169">
        <v>32.75</v>
      </c>
      <c r="J21" s="102">
        <f t="shared" si="0"/>
        <v>34060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Detectable Warnings, ADA Ramps</v>
      </c>
      <c r="S21" s="287" t="str">
        <f>IF(ISBLANK('Item List'!C19),"",'Item List'!C19)</f>
        <v>S.F.</v>
      </c>
      <c r="T21" s="288">
        <f>IF(ISBLANK('Item List'!AF19),0,'Item List'!AF19)</f>
        <v>1040</v>
      </c>
      <c r="U21" s="145">
        <f>IF(ISBLANK('Item List'!AG19),0,'Item List'!AG19)</f>
        <v>20</v>
      </c>
      <c r="V21" s="145">
        <f t="shared" si="4"/>
        <v>20800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Detectable Warnings, ADA Ramps</v>
      </c>
      <c r="AG21" s="287" t="str">
        <f>IF(ISBLANK('Item List'!C19),"",'Item List'!C19)</f>
        <v>S.F.</v>
      </c>
      <c r="AH21" s="288">
        <f>IF(ISBLANK('Item List'!AF19),0,'Item List'!AF19)</f>
        <v>1040</v>
      </c>
      <c r="AI21" s="145">
        <f>IF(ISBLANK('Item List'!AG19),0,'Item List'!AG19)</f>
        <v>20</v>
      </c>
      <c r="AJ21" s="145">
        <f t="shared" si="16"/>
        <v>20800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Combination Curb and Gutter Removal</v>
      </c>
      <c r="C22" s="287" t="str">
        <f>IF(ISBLANK('Item List'!C20),"",'Item List'!C20)</f>
        <v>L.F.</v>
      </c>
      <c r="D22" s="288">
        <f>IF(ISBLANK('Item List'!AF20),0,'Item List'!AF20)</f>
        <v>18190</v>
      </c>
      <c r="E22" s="145">
        <f>IF(ISBLANK('Item List'!AG20),0,'Item List'!AG20)</f>
        <v>10</v>
      </c>
      <c r="F22" s="145">
        <f t="shared" si="14"/>
        <v>181900</v>
      </c>
      <c r="G22" s="167">
        <v>14</v>
      </c>
      <c r="H22" s="102">
        <f t="shared" si="15"/>
        <v>254660</v>
      </c>
      <c r="I22" s="169">
        <v>17.600000000000001</v>
      </c>
      <c r="J22" s="102">
        <f t="shared" si="0"/>
        <v>320144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Combination Curb and Gutter Removal</v>
      </c>
      <c r="S22" s="287" t="str">
        <f>IF(ISBLANK('Item List'!C20),"",'Item List'!C20)</f>
        <v>L.F.</v>
      </c>
      <c r="T22" s="288">
        <f>IF(ISBLANK('Item List'!AF20),0,'Item List'!AF20)</f>
        <v>18190</v>
      </c>
      <c r="U22" s="145">
        <f>IF(ISBLANK('Item List'!AG20),0,'Item List'!AG20)</f>
        <v>10</v>
      </c>
      <c r="V22" s="145">
        <f t="shared" si="4"/>
        <v>181900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Combination Curb and Gutter Removal</v>
      </c>
      <c r="AG22" s="287" t="str">
        <f>IF(ISBLANK('Item List'!C20),"",'Item List'!C20)</f>
        <v>L.F.</v>
      </c>
      <c r="AH22" s="288">
        <f>IF(ISBLANK('Item List'!AF20),0,'Item List'!AF20)</f>
        <v>18190</v>
      </c>
      <c r="AI22" s="145">
        <f>IF(ISBLANK('Item List'!AG20),0,'Item List'!AG20)</f>
        <v>10</v>
      </c>
      <c r="AJ22" s="145">
        <f t="shared" si="16"/>
        <v>181900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Sidewalk Removal</v>
      </c>
      <c r="C23" s="287" t="str">
        <f>IF(ISBLANK('Item List'!C21),"",'Item List'!C21)</f>
        <v>S.F.</v>
      </c>
      <c r="D23" s="288">
        <f>IF(ISBLANK('Item List'!AF21),0,'Item List'!AF21)</f>
        <v>73150</v>
      </c>
      <c r="E23" s="145">
        <f>IF(ISBLANK('Item List'!AG21),0,'Item List'!AG21)</f>
        <v>2</v>
      </c>
      <c r="F23" s="145">
        <f t="shared" si="14"/>
        <v>146300</v>
      </c>
      <c r="G23" s="167">
        <v>1.75</v>
      </c>
      <c r="H23" s="102">
        <f t="shared" si="15"/>
        <v>128012.5</v>
      </c>
      <c r="I23" s="169">
        <v>2.8</v>
      </c>
      <c r="J23" s="102">
        <f t="shared" si="0"/>
        <v>204820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Sidewalk Removal</v>
      </c>
      <c r="S23" s="287" t="str">
        <f>IF(ISBLANK('Item List'!C21),"",'Item List'!C21)</f>
        <v>S.F.</v>
      </c>
      <c r="T23" s="288">
        <f>IF(ISBLANK('Item List'!AF21),0,'Item List'!AF21)</f>
        <v>73150</v>
      </c>
      <c r="U23" s="145">
        <f>IF(ISBLANK('Item List'!AG21),0,'Item List'!AG21)</f>
        <v>2</v>
      </c>
      <c r="V23" s="145">
        <f t="shared" si="4"/>
        <v>146300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Sidewalk Removal</v>
      </c>
      <c r="AG23" s="287" t="str">
        <f>IF(ISBLANK('Item List'!C21),"",'Item List'!C21)</f>
        <v>S.F.</v>
      </c>
      <c r="AH23" s="288">
        <f>IF(ISBLANK('Item List'!AF21),0,'Item List'!AF21)</f>
        <v>73150</v>
      </c>
      <c r="AI23" s="145">
        <f>IF(ISBLANK('Item List'!AG21),0,'Item List'!AG21)</f>
        <v>2</v>
      </c>
      <c r="AJ23" s="145">
        <f t="shared" si="16"/>
        <v>146300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Approach Pavement Removal</v>
      </c>
      <c r="C24" s="287" t="str">
        <f>IF(ISBLANK('Item List'!C22),"",'Item List'!C22)</f>
        <v>S.Y.</v>
      </c>
      <c r="D24" s="288">
        <f>IF(ISBLANK('Item List'!AF22),0,'Item List'!AF22)</f>
        <v>1825</v>
      </c>
      <c r="E24" s="145">
        <f>IF(ISBLANK('Item List'!AG22),0,'Item List'!AG22)</f>
        <v>20</v>
      </c>
      <c r="F24" s="145">
        <f t="shared" si="14"/>
        <v>36500</v>
      </c>
      <c r="G24" s="167">
        <v>17</v>
      </c>
      <c r="H24" s="102">
        <f t="shared" si="15"/>
        <v>31025</v>
      </c>
      <c r="I24" s="169">
        <v>28</v>
      </c>
      <c r="J24" s="102">
        <f t="shared" si="0"/>
        <v>51100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Approach Pavement Removal</v>
      </c>
      <c r="S24" s="287" t="str">
        <f>IF(ISBLANK('Item List'!C22),"",'Item List'!C22)</f>
        <v>S.Y.</v>
      </c>
      <c r="T24" s="288">
        <f>IF(ISBLANK('Item List'!AF22),0,'Item List'!AF22)</f>
        <v>1825</v>
      </c>
      <c r="U24" s="145">
        <f>IF(ISBLANK('Item List'!AG22),0,'Item List'!AG22)</f>
        <v>20</v>
      </c>
      <c r="V24" s="145">
        <f t="shared" si="4"/>
        <v>36500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Approach Pavement Removal</v>
      </c>
      <c r="AG24" s="287" t="str">
        <f>IF(ISBLANK('Item List'!C22),"",'Item List'!C22)</f>
        <v>S.Y.</v>
      </c>
      <c r="AH24" s="288">
        <f>IF(ISBLANK('Item List'!AF22),0,'Item List'!AF22)</f>
        <v>1825</v>
      </c>
      <c r="AI24" s="145">
        <f>IF(ISBLANK('Item List'!AG22),0,'Item List'!AG22)</f>
        <v>20</v>
      </c>
      <c r="AJ24" s="145">
        <f t="shared" si="16"/>
        <v>36500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Surface Removal, 2"</v>
      </c>
      <c r="C25" s="287" t="str">
        <f>IF(ISBLANK('Item List'!C23),"",'Item List'!C23)</f>
        <v>S.Y.</v>
      </c>
      <c r="D25" s="288">
        <f>IF(ISBLANK('Item List'!AF23),0,'Item List'!AF23)</f>
        <v>36075</v>
      </c>
      <c r="E25" s="145">
        <f>IF(ISBLANK('Item List'!AG23),0,'Item List'!AG23)</f>
        <v>3</v>
      </c>
      <c r="F25" s="145">
        <f t="shared" si="14"/>
        <v>108225</v>
      </c>
      <c r="G25" s="167">
        <v>3.08</v>
      </c>
      <c r="H25" s="102">
        <f t="shared" si="15"/>
        <v>111111</v>
      </c>
      <c r="I25" s="169">
        <v>3.08</v>
      </c>
      <c r="J25" s="102">
        <f t="shared" si="0"/>
        <v>111111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Surface Removal, 2"</v>
      </c>
      <c r="S25" s="287" t="str">
        <f>IF(ISBLANK('Item List'!C23),"",'Item List'!C23)</f>
        <v>S.Y.</v>
      </c>
      <c r="T25" s="288">
        <f>IF(ISBLANK('Item List'!AF23),0,'Item List'!AF23)</f>
        <v>36075</v>
      </c>
      <c r="U25" s="145">
        <f>IF(ISBLANK('Item List'!AG23),0,'Item List'!AG23)</f>
        <v>3</v>
      </c>
      <c r="V25" s="145">
        <f t="shared" si="4"/>
        <v>108225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Surface Removal, 2"</v>
      </c>
      <c r="AG25" s="287" t="str">
        <f>IF(ISBLANK('Item List'!C23),"",'Item List'!C23)</f>
        <v>S.Y.</v>
      </c>
      <c r="AH25" s="288">
        <f>IF(ISBLANK('Item List'!AF23),0,'Item List'!AF23)</f>
        <v>36075</v>
      </c>
      <c r="AI25" s="145">
        <f>IF(ISBLANK('Item List'!AG23),0,'Item List'!AG23)</f>
        <v>3</v>
      </c>
      <c r="AJ25" s="145">
        <f t="shared" si="16"/>
        <v>108225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Storm Sewers, PVC, 18"</v>
      </c>
      <c r="C26" s="287" t="str">
        <f>IF(ISBLANK('Item List'!C24),"",'Item List'!C24)</f>
        <v>L.F.</v>
      </c>
      <c r="D26" s="288">
        <f>IF(ISBLANK('Item List'!AF24),0,'Item List'!AF24)</f>
        <v>150</v>
      </c>
      <c r="E26" s="145">
        <f>IF(ISBLANK('Item List'!AG24),0,'Item List'!AG24)</f>
        <v>60</v>
      </c>
      <c r="F26" s="145">
        <f t="shared" si="14"/>
        <v>9000</v>
      </c>
      <c r="G26" s="167">
        <v>30</v>
      </c>
      <c r="H26" s="102">
        <f t="shared" si="15"/>
        <v>4500</v>
      </c>
      <c r="I26" s="169">
        <v>110</v>
      </c>
      <c r="J26" s="102">
        <f t="shared" si="0"/>
        <v>16500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Storm Sewers, PVC, 18"</v>
      </c>
      <c r="S26" s="287" t="str">
        <f>IF(ISBLANK('Item List'!C24),"",'Item List'!C24)</f>
        <v>L.F.</v>
      </c>
      <c r="T26" s="288">
        <f>IF(ISBLANK('Item List'!AF24),0,'Item List'!AF24)</f>
        <v>150</v>
      </c>
      <c r="U26" s="145">
        <f>IF(ISBLANK('Item List'!AG24),0,'Item List'!AG24)</f>
        <v>60</v>
      </c>
      <c r="V26" s="145">
        <f t="shared" si="4"/>
        <v>9000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Storm Sewers, PVC, 18"</v>
      </c>
      <c r="AG26" s="287" t="str">
        <f>IF(ISBLANK('Item List'!C24),"",'Item List'!C24)</f>
        <v>L.F.</v>
      </c>
      <c r="AH26" s="288">
        <f>IF(ISBLANK('Item List'!AF24),0,'Item List'!AF24)</f>
        <v>150</v>
      </c>
      <c r="AI26" s="145">
        <f>IF(ISBLANK('Item List'!AG24),0,'Item List'!AG24)</f>
        <v>60</v>
      </c>
      <c r="AJ26" s="145">
        <f t="shared" si="16"/>
        <v>9000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Storm Sewers, RCP, 12"</v>
      </c>
      <c r="C27" s="287" t="str">
        <f>IF(ISBLANK('Item List'!C25),"",'Item List'!C25)</f>
        <v>L.F.</v>
      </c>
      <c r="D27" s="288">
        <f>IF(ISBLANK('Item List'!AF25),0,'Item List'!AF25)</f>
        <v>60</v>
      </c>
      <c r="E27" s="145">
        <f>IF(ISBLANK('Item List'!AG25),0,'Item List'!AG25)</f>
        <v>100</v>
      </c>
      <c r="F27" s="145">
        <f t="shared" si="14"/>
        <v>6000</v>
      </c>
      <c r="G27" s="167">
        <v>25</v>
      </c>
      <c r="H27" s="102">
        <f t="shared" si="15"/>
        <v>1500</v>
      </c>
      <c r="I27" s="169">
        <v>95</v>
      </c>
      <c r="J27" s="102">
        <f t="shared" si="0"/>
        <v>5700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Storm Sewers, RCP, 12"</v>
      </c>
      <c r="S27" s="287" t="str">
        <f>IF(ISBLANK('Item List'!C25),"",'Item List'!C25)</f>
        <v>L.F.</v>
      </c>
      <c r="T27" s="288">
        <f>IF(ISBLANK('Item List'!AF25),0,'Item List'!AF25)</f>
        <v>60</v>
      </c>
      <c r="U27" s="145">
        <f>IF(ISBLANK('Item List'!AG25),0,'Item List'!AG25)</f>
        <v>100</v>
      </c>
      <c r="V27" s="145">
        <f t="shared" si="4"/>
        <v>6000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Storm Sewers, RCP, 12"</v>
      </c>
      <c r="AG27" s="287" t="str">
        <f>IF(ISBLANK('Item List'!C25),"",'Item List'!C25)</f>
        <v>L.F.</v>
      </c>
      <c r="AH27" s="288">
        <f>IF(ISBLANK('Item List'!AF25),0,'Item List'!AF25)</f>
        <v>60</v>
      </c>
      <c r="AI27" s="145">
        <f>IF(ISBLANK('Item List'!AG25),0,'Item List'!AG25)</f>
        <v>100</v>
      </c>
      <c r="AJ27" s="145">
        <f t="shared" si="16"/>
        <v>6000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Storm Inlet, Type 700</v>
      </c>
      <c r="C28" s="287" t="str">
        <f>IF(ISBLANK('Item List'!C26),"",'Item List'!C26)</f>
        <v>Each</v>
      </c>
      <c r="D28" s="288">
        <f>IF(ISBLANK('Item List'!AF26),0,'Item List'!AF26)</f>
        <v>2</v>
      </c>
      <c r="E28" s="145">
        <f>IF(ISBLANK('Item List'!AG26),0,'Item List'!AG26)</f>
        <v>3000</v>
      </c>
      <c r="F28" s="145">
        <f t="shared" si="14"/>
        <v>6000</v>
      </c>
      <c r="G28" s="167">
        <v>1000</v>
      </c>
      <c r="H28" s="102">
        <f t="shared" si="15"/>
        <v>2000</v>
      </c>
      <c r="I28" s="168">
        <v>1950</v>
      </c>
      <c r="J28" s="102">
        <f t="shared" si="0"/>
        <v>3900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Storm Inlet, Type 700</v>
      </c>
      <c r="S28" s="287" t="str">
        <f>IF(ISBLANK('Item List'!C26),"",'Item List'!C26)</f>
        <v>Each</v>
      </c>
      <c r="T28" s="288">
        <f>IF(ISBLANK('Item List'!AF26),0,'Item List'!AF26)</f>
        <v>2</v>
      </c>
      <c r="U28" s="145">
        <f>IF(ISBLANK('Item List'!AG26),0,'Item List'!AG26)</f>
        <v>3000</v>
      </c>
      <c r="V28" s="145">
        <f t="shared" si="4"/>
        <v>6000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Storm Inlet, Type 700</v>
      </c>
      <c r="AG28" s="287" t="str">
        <f>IF(ISBLANK('Item List'!C26),"",'Item List'!C26)</f>
        <v>Each</v>
      </c>
      <c r="AH28" s="288">
        <f>IF(ISBLANK('Item List'!AF26),0,'Item List'!AF26)</f>
        <v>2</v>
      </c>
      <c r="AI28" s="145">
        <f>IF(ISBLANK('Item List'!AG26),0,'Item List'!AG26)</f>
        <v>3000</v>
      </c>
      <c r="AJ28" s="145">
        <f t="shared" si="16"/>
        <v>6000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Storm Inlet, Inlet Special No. 2</v>
      </c>
      <c r="C29" s="287" t="str">
        <f>IF(ISBLANK('Item List'!C27),"",'Item List'!C27)</f>
        <v>Each</v>
      </c>
      <c r="D29" s="288">
        <f>IF(ISBLANK('Item List'!AF27),0,'Item List'!AF27)</f>
        <v>1</v>
      </c>
      <c r="E29" s="145">
        <f>IF(ISBLANK('Item List'!AG27),0,'Item List'!AG27)</f>
        <v>3000</v>
      </c>
      <c r="F29" s="145">
        <f t="shared" si="14"/>
        <v>3000</v>
      </c>
      <c r="G29" s="167">
        <v>1000</v>
      </c>
      <c r="H29" s="102">
        <f t="shared" si="15"/>
        <v>1000</v>
      </c>
      <c r="I29" s="169">
        <v>3200</v>
      </c>
      <c r="J29" s="102">
        <f t="shared" si="0"/>
        <v>3200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Storm Inlet, Inlet Special No. 2</v>
      </c>
      <c r="S29" s="287" t="str">
        <f>IF(ISBLANK('Item List'!C27),"",'Item List'!C27)</f>
        <v>Each</v>
      </c>
      <c r="T29" s="288">
        <f>IF(ISBLANK('Item List'!AF27),0,'Item List'!AF27)</f>
        <v>1</v>
      </c>
      <c r="U29" s="145">
        <f>IF(ISBLANK('Item List'!AG27),0,'Item List'!AG27)</f>
        <v>3000</v>
      </c>
      <c r="V29" s="145">
        <f t="shared" si="4"/>
        <v>3000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Storm Inlet, Inlet Special No. 2</v>
      </c>
      <c r="AG29" s="287" t="str">
        <f>IF(ISBLANK('Item List'!C27),"",'Item List'!C27)</f>
        <v>Each</v>
      </c>
      <c r="AH29" s="288">
        <f>IF(ISBLANK('Item List'!AF27),0,'Item List'!AF27)</f>
        <v>1</v>
      </c>
      <c r="AI29" s="145">
        <f>IF(ISBLANK('Item List'!AG27),0,'Item List'!AG27)</f>
        <v>3000</v>
      </c>
      <c r="AJ29" s="145">
        <f t="shared" si="16"/>
        <v>3000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1519589</v>
      </c>
      <c r="G30" s="109"/>
      <c r="H30" s="103">
        <f>IF(SUM(H6:H29)=0,"",SUM(H6:H29))</f>
        <v>1841795.01</v>
      </c>
      <c r="I30" s="109"/>
      <c r="J30" s="103">
        <f>IF(SUM(J6:J29)=0,"",SUM(J6:J29))</f>
        <v>2321074.5099999998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6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1519589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1519589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TCI Concrete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1519589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1841795.01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2321074.5099999998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TCI Concrete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1519589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TCI Concrete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1519589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Handhole to be Adjusted</v>
      </c>
      <c r="C32" s="287" t="str">
        <f>IF(ISBLANK('Item List'!C28),"",'Item List'!C28)</f>
        <v>Each</v>
      </c>
      <c r="D32" s="288">
        <f>IF(ISBLANK('Item List'!AF28),0,'Item List'!AF28)</f>
        <v>2</v>
      </c>
      <c r="E32" s="145">
        <f>IF(ISBLANK('Item List'!AG28),0,'Item List'!AG28)</f>
        <v>3000</v>
      </c>
      <c r="F32" s="145">
        <f t="shared" ref="F32:F55" si="20">IF(AND(ISNUMBER($D32),ISNUMBER(E32)),$D32*E32,0)</f>
        <v>6000</v>
      </c>
      <c r="G32" s="167">
        <v>350</v>
      </c>
      <c r="H32" s="102">
        <f t="shared" ref="H32:H55" si="21">IF(AND(ISNUMBER($D32),ISNUMBER(G32)),$D32*G32,0)</f>
        <v>700</v>
      </c>
      <c r="I32" s="168">
        <v>3435</v>
      </c>
      <c r="J32" s="102">
        <f>IF(AND(ISNUMBER($D32),ISNUMBER(I32)),$D32*I32,0)</f>
        <v>6870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Handhole to be Adjusted</v>
      </c>
      <c r="S32" s="287" t="str">
        <f>IF(ISBLANK('Item List'!C28),"",'Item List'!C28)</f>
        <v>Each</v>
      </c>
      <c r="T32" s="288">
        <f>IF(ISBLANK('Item List'!AF28),0,'Item List'!AF28)</f>
        <v>2</v>
      </c>
      <c r="U32" s="145">
        <f>IF(ISBLANK('Item List'!AG28),0,'Item List'!AG28)</f>
        <v>3000</v>
      </c>
      <c r="V32" s="145">
        <f>IF(AND(ISNUMBER($D32),ISNUMBER(U32)),$D32*U32,0)</f>
        <v>6000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2">IF(AND(ISNUMBER($D32),ISNUMBER(AA32)),$D32*AA32,0)</f>
        <v>0</v>
      </c>
      <c r="AC32" s="168"/>
      <c r="AD32" s="102">
        <f t="shared" ref="AD32:AD55" si="23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Handhole to be Adjusted</v>
      </c>
      <c r="AG32" s="287" t="str">
        <f>IF(ISBLANK('Item List'!C28),"",'Item List'!C28)</f>
        <v>Each</v>
      </c>
      <c r="AH32" s="288">
        <f>IF(ISBLANK('Item List'!AF28),0,'Item List'!AF28)</f>
        <v>2</v>
      </c>
      <c r="AI32" s="145">
        <f>IF(ISBLANK('Item List'!AG28),0,'Item List'!AG28)</f>
        <v>3000</v>
      </c>
      <c r="AJ32" s="145">
        <f t="shared" ref="AJ32:AJ55" si="24">IF(AND(ISNUMBER($D32),ISNUMBER(AI32)),$D32*AI32,0)</f>
        <v>6000</v>
      </c>
      <c r="AK32" s="168"/>
      <c r="AL32" s="102">
        <f t="shared" ref="AL32:AL55" si="25">IF(AND(ISNUMBER($D32),ISNUMBER(AK32)),$D32*AK32,0)</f>
        <v>0</v>
      </c>
      <c r="AM32" s="168"/>
      <c r="AN32" s="102">
        <f t="shared" ref="AN32:AN55" si="26">IF(AND(ISNUMBER($D32),ISNUMBER(AM32)),$D32*AM32,0)</f>
        <v>0</v>
      </c>
      <c r="AO32" s="168"/>
      <c r="AP32" s="102">
        <f t="shared" ref="AP32:AP55" si="27">IF(AND(ISNUMBER($D32),ISNUMBER(AO32)),$D32*AO32,0)</f>
        <v>0</v>
      </c>
      <c r="AQ32" s="168"/>
      <c r="AR32" s="102">
        <f t="shared" ref="AR32:AR55" si="28">IF(AND(ISNUMBER($D32),ISNUMBER(AQ32)),$D32*AQ32,0)</f>
        <v>0</v>
      </c>
      <c r="AS32" s="168"/>
      <c r="AT32" s="102">
        <f t="shared" ref="AT32:AT55" si="29">IF(AND(ISNUMBER($D32),ISNUMBER(AS32)),$D32*AS32,0)</f>
        <v>0</v>
      </c>
      <c r="AU32" s="168"/>
      <c r="AV32" s="102">
        <f t="shared" ref="AV32:AV55" si="30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Fiber Box to be Adjusted</v>
      </c>
      <c r="C33" s="287" t="str">
        <f>IF(ISBLANK('Item List'!C29),"",'Item List'!C29)</f>
        <v>Each</v>
      </c>
      <c r="D33" s="288">
        <f>IF(ISBLANK('Item List'!AF29),0,'Item List'!AF29)</f>
        <v>1</v>
      </c>
      <c r="E33" s="145">
        <f>IF(ISBLANK('Item List'!AG29),0,'Item List'!AG29)</f>
        <v>3000</v>
      </c>
      <c r="F33" s="145">
        <f t="shared" si="20"/>
        <v>3000</v>
      </c>
      <c r="G33" s="167">
        <v>200</v>
      </c>
      <c r="H33" s="102">
        <f t="shared" si="21"/>
        <v>200</v>
      </c>
      <c r="I33" s="168">
        <v>2935</v>
      </c>
      <c r="J33" s="102">
        <f t="shared" ref="J33:J55" si="31">IF(AND(ISNUMBER($D33),ISNUMBER(I33)),$D33*I33,0)</f>
        <v>2935</v>
      </c>
      <c r="K33" s="168"/>
      <c r="L33" s="102">
        <f t="shared" ref="L33:L55" si="32">IF(AND(ISNUMBER($D33),ISNUMBER(K33)),$D33*K33,0)</f>
        <v>0</v>
      </c>
      <c r="M33" s="168"/>
      <c r="N33" s="102">
        <f t="shared" ref="N33:N55" si="33">IF(AND(ISNUMBER($D33),ISNUMBER(M33)),$D33*M33,0)</f>
        <v>0</v>
      </c>
      <c r="O33" s="168"/>
      <c r="P33" s="102">
        <f t="shared" ref="P33:P55" si="34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Fiber Box to be Adjusted</v>
      </c>
      <c r="S33" s="287" t="str">
        <f>IF(ISBLANK('Item List'!C29),"",'Item List'!C29)</f>
        <v>Each</v>
      </c>
      <c r="T33" s="288">
        <f>IF(ISBLANK('Item List'!AF29),0,'Item List'!AF29)</f>
        <v>1</v>
      </c>
      <c r="U33" s="145">
        <f>IF(ISBLANK('Item List'!AG29),0,'Item List'!AG29)</f>
        <v>3000</v>
      </c>
      <c r="V33" s="145">
        <f t="shared" ref="V33:V55" si="35">IF(AND(ISNUMBER($D33),ISNUMBER(U33)),$D33*U33,0)</f>
        <v>3000</v>
      </c>
      <c r="W33" s="168"/>
      <c r="X33" s="102">
        <f t="shared" ref="X33:Z55" si="36">IF(AND(ISNUMBER($D33),ISNUMBER(W33)),$D33*W33,0)</f>
        <v>0</v>
      </c>
      <c r="Y33" s="168"/>
      <c r="Z33" s="102">
        <f t="shared" si="36"/>
        <v>0</v>
      </c>
      <c r="AA33" s="168"/>
      <c r="AB33" s="102">
        <f t="shared" si="22"/>
        <v>0</v>
      </c>
      <c r="AC33" s="168"/>
      <c r="AD33" s="102">
        <f t="shared" si="23"/>
        <v>0</v>
      </c>
      <c r="AE33" s="144">
        <f>IF(AF33="","",AE32+1)</f>
        <v>26</v>
      </c>
      <c r="AF33" s="287" t="str">
        <f>IF(ISBLANK('Item List'!B29),"",'Item List'!B29)</f>
        <v>Fiber Box to be Adjusted</v>
      </c>
      <c r="AG33" s="287" t="str">
        <f>IF(ISBLANK('Item List'!C29),"",'Item List'!C29)</f>
        <v>Each</v>
      </c>
      <c r="AH33" s="288">
        <f>IF(ISBLANK('Item List'!AF29),0,'Item List'!AF29)</f>
        <v>1</v>
      </c>
      <c r="AI33" s="145">
        <f>IF(ISBLANK('Item List'!AG29),0,'Item List'!AG29)</f>
        <v>3000</v>
      </c>
      <c r="AJ33" s="145">
        <f t="shared" si="24"/>
        <v>3000</v>
      </c>
      <c r="AK33" s="168"/>
      <c r="AL33" s="102">
        <f t="shared" si="25"/>
        <v>0</v>
      </c>
      <c r="AM33" s="168"/>
      <c r="AN33" s="102">
        <f t="shared" si="26"/>
        <v>0</v>
      </c>
      <c r="AO33" s="168"/>
      <c r="AP33" s="102">
        <f t="shared" si="27"/>
        <v>0</v>
      </c>
      <c r="AQ33" s="168"/>
      <c r="AR33" s="102">
        <f t="shared" si="28"/>
        <v>0</v>
      </c>
      <c r="AS33" s="168"/>
      <c r="AT33" s="102">
        <f t="shared" si="29"/>
        <v>0</v>
      </c>
      <c r="AU33" s="168"/>
      <c r="AV33" s="102">
        <f t="shared" si="30"/>
        <v>0</v>
      </c>
    </row>
    <row r="34" spans="1:48" s="224" customFormat="1" ht="24" customHeight="1" x14ac:dyDescent="0.2">
      <c r="A34" s="144">
        <f t="shared" ref="A34:A55" si="37">IF(B34="","",A33+1)</f>
        <v>27</v>
      </c>
      <c r="B34" s="287" t="str">
        <f>IF(ISBLANK('Item List'!B30),"",'Item List'!B30)</f>
        <v>Sanitary Riser/Valve Boxes to be Adjusted</v>
      </c>
      <c r="C34" s="287" t="str">
        <f>IF(ISBLANK('Item List'!C30),"",'Item List'!C30)</f>
        <v>Each</v>
      </c>
      <c r="D34" s="288">
        <f>IF(ISBLANK('Item List'!AF30),0,'Item List'!AF30)</f>
        <v>12</v>
      </c>
      <c r="E34" s="145">
        <f>IF(ISBLANK('Item List'!AG30),0,'Item List'!AG30)</f>
        <v>300</v>
      </c>
      <c r="F34" s="145">
        <f t="shared" si="20"/>
        <v>3600</v>
      </c>
      <c r="G34" s="167">
        <v>175</v>
      </c>
      <c r="H34" s="102">
        <f t="shared" si="21"/>
        <v>2100</v>
      </c>
      <c r="I34" s="168">
        <v>480</v>
      </c>
      <c r="J34" s="102">
        <f t="shared" si="31"/>
        <v>5760</v>
      </c>
      <c r="K34" s="168"/>
      <c r="L34" s="102">
        <f t="shared" si="32"/>
        <v>0</v>
      </c>
      <c r="M34" s="168"/>
      <c r="N34" s="102">
        <f t="shared" si="33"/>
        <v>0</v>
      </c>
      <c r="O34" s="168"/>
      <c r="P34" s="102">
        <f t="shared" si="34"/>
        <v>0</v>
      </c>
      <c r="Q34" s="144">
        <f t="shared" ref="Q34:Q55" si="38">IF(R34="","",Q33+1)</f>
        <v>27</v>
      </c>
      <c r="R34" s="287" t="str">
        <f>IF(ISBLANK('Item List'!B30),"",'Item List'!B30)</f>
        <v>Sanitary Riser/Valve Boxes to be Adjusted</v>
      </c>
      <c r="S34" s="287" t="str">
        <f>IF(ISBLANK('Item List'!C30),"",'Item List'!C30)</f>
        <v>Each</v>
      </c>
      <c r="T34" s="288">
        <f>IF(ISBLANK('Item List'!AF30),0,'Item List'!AF30)</f>
        <v>12</v>
      </c>
      <c r="U34" s="145">
        <f>IF(ISBLANK('Item List'!AG30),0,'Item List'!AG30)</f>
        <v>300</v>
      </c>
      <c r="V34" s="145">
        <f t="shared" si="35"/>
        <v>3600</v>
      </c>
      <c r="W34" s="168"/>
      <c r="X34" s="102">
        <f t="shared" si="36"/>
        <v>0</v>
      </c>
      <c r="Y34" s="168"/>
      <c r="Z34" s="102">
        <f t="shared" si="36"/>
        <v>0</v>
      </c>
      <c r="AA34" s="168"/>
      <c r="AB34" s="102">
        <f t="shared" si="22"/>
        <v>0</v>
      </c>
      <c r="AC34" s="168"/>
      <c r="AD34" s="102">
        <f t="shared" si="23"/>
        <v>0</v>
      </c>
      <c r="AE34" s="144">
        <f t="shared" ref="AE34:AE55" si="39">IF(AF34="","",AE33+1)</f>
        <v>27</v>
      </c>
      <c r="AF34" s="287" t="str">
        <f>IF(ISBLANK('Item List'!B30),"",'Item List'!B30)</f>
        <v>Sanitary Riser/Valve Boxes to be Adjusted</v>
      </c>
      <c r="AG34" s="287" t="str">
        <f>IF(ISBLANK('Item List'!C30),"",'Item List'!C30)</f>
        <v>Each</v>
      </c>
      <c r="AH34" s="288">
        <f>IF(ISBLANK('Item List'!AF30),0,'Item List'!AF30)</f>
        <v>12</v>
      </c>
      <c r="AI34" s="145">
        <f>IF(ISBLANK('Item List'!AG30),0,'Item List'!AG30)</f>
        <v>300</v>
      </c>
      <c r="AJ34" s="145">
        <f t="shared" si="24"/>
        <v>3600</v>
      </c>
      <c r="AK34" s="168"/>
      <c r="AL34" s="102">
        <f t="shared" si="25"/>
        <v>0</v>
      </c>
      <c r="AM34" s="168"/>
      <c r="AN34" s="102">
        <f t="shared" si="26"/>
        <v>0</v>
      </c>
      <c r="AO34" s="168"/>
      <c r="AP34" s="102">
        <f t="shared" si="27"/>
        <v>0</v>
      </c>
      <c r="AQ34" s="168"/>
      <c r="AR34" s="102">
        <f t="shared" si="28"/>
        <v>0</v>
      </c>
      <c r="AS34" s="168"/>
      <c r="AT34" s="102">
        <f t="shared" si="29"/>
        <v>0</v>
      </c>
      <c r="AU34" s="168"/>
      <c r="AV34" s="102">
        <f t="shared" si="30"/>
        <v>0</v>
      </c>
    </row>
    <row r="35" spans="1:48" s="224" customFormat="1" ht="24" customHeight="1" x14ac:dyDescent="0.2">
      <c r="A35" s="144">
        <f t="shared" si="37"/>
        <v>28</v>
      </c>
      <c r="B35" s="287" t="str">
        <f>IF(ISBLANK('Item List'!B31),"",'Item List'!B31)</f>
        <v>Manholes to be Adjusted</v>
      </c>
      <c r="C35" s="287" t="str">
        <f>IF(ISBLANK('Item List'!C31),"",'Item List'!C31)</f>
        <v>Each</v>
      </c>
      <c r="D35" s="288">
        <f>IF(ISBLANK('Item List'!AF31),0,'Item List'!AF31)</f>
        <v>68</v>
      </c>
      <c r="E35" s="145">
        <f>IF(ISBLANK('Item List'!AG31),0,'Item List'!AG31)</f>
        <v>550</v>
      </c>
      <c r="F35" s="145">
        <f t="shared" si="20"/>
        <v>37400</v>
      </c>
      <c r="G35" s="167">
        <v>250</v>
      </c>
      <c r="H35" s="102">
        <f t="shared" si="21"/>
        <v>17000</v>
      </c>
      <c r="I35" s="168">
        <v>800</v>
      </c>
      <c r="J35" s="102">
        <f t="shared" si="31"/>
        <v>54400</v>
      </c>
      <c r="K35" s="168"/>
      <c r="L35" s="102">
        <f t="shared" si="32"/>
        <v>0</v>
      </c>
      <c r="M35" s="168"/>
      <c r="N35" s="102">
        <f t="shared" si="33"/>
        <v>0</v>
      </c>
      <c r="O35" s="168"/>
      <c r="P35" s="102">
        <f t="shared" si="34"/>
        <v>0</v>
      </c>
      <c r="Q35" s="144">
        <f t="shared" si="38"/>
        <v>28</v>
      </c>
      <c r="R35" s="287" t="str">
        <f>IF(ISBLANK('Item List'!B31),"",'Item List'!B31)</f>
        <v>Manholes to be Adjusted</v>
      </c>
      <c r="S35" s="287" t="str">
        <f>IF(ISBLANK('Item List'!C31),"",'Item List'!C31)</f>
        <v>Each</v>
      </c>
      <c r="T35" s="288">
        <f>IF(ISBLANK('Item List'!AF31),0,'Item List'!AF31)</f>
        <v>68</v>
      </c>
      <c r="U35" s="145">
        <f>IF(ISBLANK('Item List'!AG31),0,'Item List'!AG31)</f>
        <v>550</v>
      </c>
      <c r="V35" s="145">
        <f t="shared" si="35"/>
        <v>37400</v>
      </c>
      <c r="W35" s="168"/>
      <c r="X35" s="102">
        <f t="shared" si="36"/>
        <v>0</v>
      </c>
      <c r="Y35" s="168"/>
      <c r="Z35" s="102">
        <f t="shared" si="36"/>
        <v>0</v>
      </c>
      <c r="AA35" s="168"/>
      <c r="AB35" s="102">
        <f t="shared" si="22"/>
        <v>0</v>
      </c>
      <c r="AC35" s="168"/>
      <c r="AD35" s="102">
        <f t="shared" si="23"/>
        <v>0</v>
      </c>
      <c r="AE35" s="144">
        <f t="shared" si="39"/>
        <v>28</v>
      </c>
      <c r="AF35" s="287" t="str">
        <f>IF(ISBLANK('Item List'!B31),"",'Item List'!B31)</f>
        <v>Manholes to be Adjusted</v>
      </c>
      <c r="AG35" s="287" t="str">
        <f>IF(ISBLANK('Item List'!C31),"",'Item List'!C31)</f>
        <v>Each</v>
      </c>
      <c r="AH35" s="288">
        <f>IF(ISBLANK('Item List'!AF31),0,'Item List'!AF31)</f>
        <v>68</v>
      </c>
      <c r="AI35" s="145">
        <f>IF(ISBLANK('Item List'!AG31),0,'Item List'!AG31)</f>
        <v>550</v>
      </c>
      <c r="AJ35" s="145">
        <f t="shared" si="24"/>
        <v>37400</v>
      </c>
      <c r="AK35" s="168"/>
      <c r="AL35" s="102">
        <f t="shared" si="25"/>
        <v>0</v>
      </c>
      <c r="AM35" s="168"/>
      <c r="AN35" s="102">
        <f t="shared" si="26"/>
        <v>0</v>
      </c>
      <c r="AO35" s="168"/>
      <c r="AP35" s="102">
        <f t="shared" si="27"/>
        <v>0</v>
      </c>
      <c r="AQ35" s="168"/>
      <c r="AR35" s="102">
        <f t="shared" si="28"/>
        <v>0</v>
      </c>
      <c r="AS35" s="168"/>
      <c r="AT35" s="102">
        <f t="shared" si="29"/>
        <v>0</v>
      </c>
      <c r="AU35" s="168"/>
      <c r="AV35" s="102">
        <f t="shared" si="30"/>
        <v>0</v>
      </c>
    </row>
    <row r="36" spans="1:48" s="224" customFormat="1" ht="24" customHeight="1" x14ac:dyDescent="0.2">
      <c r="A36" s="144">
        <f t="shared" si="37"/>
        <v>29</v>
      </c>
      <c r="B36" s="287" t="str">
        <f>IF(ISBLANK('Item List'!B32),"",'Item List'!B32)</f>
        <v>Manholes to be Adjusted (AT&amp;T Manholes)</v>
      </c>
      <c r="C36" s="287" t="str">
        <f>IF(ISBLANK('Item List'!C32),"",'Item List'!C32)</f>
        <v>Each</v>
      </c>
      <c r="D36" s="288">
        <f>IF(ISBLANK('Item List'!AF32),0,'Item List'!AF32)</f>
        <v>6</v>
      </c>
      <c r="E36" s="145">
        <f>IF(ISBLANK('Item List'!AG32),0,'Item List'!AG32)</f>
        <v>3000</v>
      </c>
      <c r="F36" s="145">
        <f t="shared" si="20"/>
        <v>18000</v>
      </c>
      <c r="G36" s="167">
        <v>250</v>
      </c>
      <c r="H36" s="102">
        <f t="shared" si="21"/>
        <v>1500</v>
      </c>
      <c r="I36" s="168">
        <v>1400</v>
      </c>
      <c r="J36" s="102">
        <f t="shared" si="31"/>
        <v>8400</v>
      </c>
      <c r="K36" s="168"/>
      <c r="L36" s="102">
        <f t="shared" si="32"/>
        <v>0</v>
      </c>
      <c r="M36" s="168"/>
      <c r="N36" s="102">
        <f t="shared" si="33"/>
        <v>0</v>
      </c>
      <c r="O36" s="168"/>
      <c r="P36" s="102">
        <f t="shared" si="34"/>
        <v>0</v>
      </c>
      <c r="Q36" s="144">
        <f t="shared" si="38"/>
        <v>29</v>
      </c>
      <c r="R36" s="287" t="str">
        <f>IF(ISBLANK('Item List'!B32),"",'Item List'!B32)</f>
        <v>Manholes to be Adjusted (AT&amp;T Manholes)</v>
      </c>
      <c r="S36" s="287" t="str">
        <f>IF(ISBLANK('Item List'!C32),"",'Item List'!C32)</f>
        <v>Each</v>
      </c>
      <c r="T36" s="288">
        <f>IF(ISBLANK('Item List'!AF32),0,'Item List'!AF32)</f>
        <v>6</v>
      </c>
      <c r="U36" s="145">
        <f>IF(ISBLANK('Item List'!AG32),0,'Item List'!AG32)</f>
        <v>3000</v>
      </c>
      <c r="V36" s="145">
        <f t="shared" si="35"/>
        <v>18000</v>
      </c>
      <c r="W36" s="168"/>
      <c r="X36" s="102">
        <f t="shared" si="36"/>
        <v>0</v>
      </c>
      <c r="Y36" s="168"/>
      <c r="Z36" s="102">
        <f t="shared" si="36"/>
        <v>0</v>
      </c>
      <c r="AA36" s="168"/>
      <c r="AB36" s="102">
        <f t="shared" si="22"/>
        <v>0</v>
      </c>
      <c r="AC36" s="168"/>
      <c r="AD36" s="102">
        <f t="shared" si="23"/>
        <v>0</v>
      </c>
      <c r="AE36" s="144">
        <f t="shared" si="39"/>
        <v>29</v>
      </c>
      <c r="AF36" s="287" t="str">
        <f>IF(ISBLANK('Item List'!B32),"",'Item List'!B32)</f>
        <v>Manholes to be Adjusted (AT&amp;T Manholes)</v>
      </c>
      <c r="AG36" s="287" t="str">
        <f>IF(ISBLANK('Item List'!C32),"",'Item List'!C32)</f>
        <v>Each</v>
      </c>
      <c r="AH36" s="288">
        <f>IF(ISBLANK('Item List'!AF32),0,'Item List'!AF32)</f>
        <v>6</v>
      </c>
      <c r="AI36" s="145">
        <f>IF(ISBLANK('Item List'!AG32),0,'Item List'!AG32)</f>
        <v>3000</v>
      </c>
      <c r="AJ36" s="145">
        <f t="shared" si="24"/>
        <v>18000</v>
      </c>
      <c r="AK36" s="168"/>
      <c r="AL36" s="102">
        <f t="shared" si="25"/>
        <v>0</v>
      </c>
      <c r="AM36" s="168"/>
      <c r="AN36" s="102">
        <f t="shared" si="26"/>
        <v>0</v>
      </c>
      <c r="AO36" s="168"/>
      <c r="AP36" s="102">
        <f t="shared" si="27"/>
        <v>0</v>
      </c>
      <c r="AQ36" s="168"/>
      <c r="AR36" s="102">
        <f t="shared" si="28"/>
        <v>0</v>
      </c>
      <c r="AS36" s="168"/>
      <c r="AT36" s="102">
        <f t="shared" si="29"/>
        <v>0</v>
      </c>
      <c r="AU36" s="168"/>
      <c r="AV36" s="102">
        <f t="shared" si="30"/>
        <v>0</v>
      </c>
    </row>
    <row r="37" spans="1:48" s="224" customFormat="1" ht="24" customHeight="1" x14ac:dyDescent="0.2">
      <c r="A37" s="144">
        <f t="shared" si="37"/>
        <v>30</v>
      </c>
      <c r="B37" s="287" t="str">
        <f>IF(ISBLANK('Item List'!B33),"",'Item List'!B33)</f>
        <v>Manholes to be Adjusted with New Frame and Lid</v>
      </c>
      <c r="C37" s="287" t="str">
        <f>IF(ISBLANK('Item List'!C33),"",'Item List'!C33)</f>
        <v>Each</v>
      </c>
      <c r="D37" s="288">
        <f>IF(ISBLANK('Item List'!AF33),0,'Item List'!AF33)</f>
        <v>36</v>
      </c>
      <c r="E37" s="145">
        <f>IF(ISBLANK('Item List'!AG33),0,'Item List'!AG33)</f>
        <v>800</v>
      </c>
      <c r="F37" s="145">
        <f t="shared" si="20"/>
        <v>28800</v>
      </c>
      <c r="G37" s="167">
        <v>1200</v>
      </c>
      <c r="H37" s="102">
        <f t="shared" si="21"/>
        <v>43200</v>
      </c>
      <c r="I37" s="168">
        <v>1100</v>
      </c>
      <c r="J37" s="102">
        <f t="shared" si="31"/>
        <v>39600</v>
      </c>
      <c r="K37" s="168"/>
      <c r="L37" s="102">
        <f t="shared" si="32"/>
        <v>0</v>
      </c>
      <c r="M37" s="168"/>
      <c r="N37" s="102">
        <f t="shared" si="33"/>
        <v>0</v>
      </c>
      <c r="O37" s="168"/>
      <c r="P37" s="102">
        <f t="shared" si="34"/>
        <v>0</v>
      </c>
      <c r="Q37" s="144">
        <f t="shared" si="38"/>
        <v>30</v>
      </c>
      <c r="R37" s="287" t="str">
        <f>IF(ISBLANK('Item List'!B33),"",'Item List'!B33)</f>
        <v>Manholes to be Adjusted with New Frame and Lid</v>
      </c>
      <c r="S37" s="287" t="str">
        <f>IF(ISBLANK('Item List'!C33),"",'Item List'!C33)</f>
        <v>Each</v>
      </c>
      <c r="T37" s="288">
        <f>IF(ISBLANK('Item List'!AF33),0,'Item List'!AF33)</f>
        <v>36</v>
      </c>
      <c r="U37" s="145">
        <f>IF(ISBLANK('Item List'!AG33),0,'Item List'!AG33)</f>
        <v>800</v>
      </c>
      <c r="V37" s="145">
        <f t="shared" si="35"/>
        <v>28800</v>
      </c>
      <c r="W37" s="168"/>
      <c r="X37" s="102">
        <f t="shared" si="36"/>
        <v>0</v>
      </c>
      <c r="Y37" s="168"/>
      <c r="Z37" s="102">
        <f t="shared" si="36"/>
        <v>0</v>
      </c>
      <c r="AA37" s="168"/>
      <c r="AB37" s="102">
        <f t="shared" si="22"/>
        <v>0</v>
      </c>
      <c r="AC37" s="168"/>
      <c r="AD37" s="102">
        <f t="shared" si="23"/>
        <v>0</v>
      </c>
      <c r="AE37" s="144">
        <f t="shared" si="39"/>
        <v>30</v>
      </c>
      <c r="AF37" s="287" t="str">
        <f>IF(ISBLANK('Item List'!B33),"",'Item List'!B33)</f>
        <v>Manholes to be Adjusted with New Frame and Lid</v>
      </c>
      <c r="AG37" s="287" t="str">
        <f>IF(ISBLANK('Item List'!C33),"",'Item List'!C33)</f>
        <v>Each</v>
      </c>
      <c r="AH37" s="288">
        <f>IF(ISBLANK('Item List'!AF33),0,'Item List'!AF33)</f>
        <v>36</v>
      </c>
      <c r="AI37" s="145">
        <f>IF(ISBLANK('Item List'!AG33),0,'Item List'!AG33)</f>
        <v>800</v>
      </c>
      <c r="AJ37" s="145">
        <f t="shared" si="24"/>
        <v>28800</v>
      </c>
      <c r="AK37" s="168"/>
      <c r="AL37" s="102">
        <f t="shared" si="25"/>
        <v>0</v>
      </c>
      <c r="AM37" s="168"/>
      <c r="AN37" s="102">
        <f t="shared" si="26"/>
        <v>0</v>
      </c>
      <c r="AO37" s="168"/>
      <c r="AP37" s="102">
        <f t="shared" si="27"/>
        <v>0</v>
      </c>
      <c r="AQ37" s="168"/>
      <c r="AR37" s="102">
        <f t="shared" si="28"/>
        <v>0</v>
      </c>
      <c r="AS37" s="168"/>
      <c r="AT37" s="102">
        <f t="shared" si="29"/>
        <v>0</v>
      </c>
      <c r="AU37" s="168"/>
      <c r="AV37" s="102">
        <f t="shared" si="30"/>
        <v>0</v>
      </c>
    </row>
    <row r="38" spans="1:48" s="224" customFormat="1" ht="24" customHeight="1" x14ac:dyDescent="0.2">
      <c r="A38" s="144">
        <f t="shared" si="37"/>
        <v>31</v>
      </c>
      <c r="B38" s="287" t="str">
        <f>IF(ISBLANK('Item List'!B34),"",'Item List'!B34)</f>
        <v>Manholes to be Reconstructed</v>
      </c>
      <c r="C38" s="287" t="str">
        <f>IF(ISBLANK('Item List'!C34),"",'Item List'!C34)</f>
        <v>Each</v>
      </c>
      <c r="D38" s="288">
        <f>IF(ISBLANK('Item List'!AF34),0,'Item List'!AF34)</f>
        <v>1</v>
      </c>
      <c r="E38" s="145">
        <f>IF(ISBLANK('Item List'!AG34),0,'Item List'!AG34)</f>
        <v>1000</v>
      </c>
      <c r="F38" s="145">
        <f t="shared" si="20"/>
        <v>1000</v>
      </c>
      <c r="G38" s="167">
        <v>425</v>
      </c>
      <c r="H38" s="102">
        <f t="shared" si="21"/>
        <v>425</v>
      </c>
      <c r="I38" s="168">
        <v>1320</v>
      </c>
      <c r="J38" s="102">
        <f t="shared" si="31"/>
        <v>1320</v>
      </c>
      <c r="K38" s="168"/>
      <c r="L38" s="102">
        <f t="shared" si="32"/>
        <v>0</v>
      </c>
      <c r="M38" s="168"/>
      <c r="N38" s="102">
        <f t="shared" si="33"/>
        <v>0</v>
      </c>
      <c r="O38" s="168"/>
      <c r="P38" s="102">
        <f t="shared" si="34"/>
        <v>0</v>
      </c>
      <c r="Q38" s="144">
        <f t="shared" si="38"/>
        <v>31</v>
      </c>
      <c r="R38" s="287" t="str">
        <f>IF(ISBLANK('Item List'!B34),"",'Item List'!B34)</f>
        <v>Manholes to be Reconstructed</v>
      </c>
      <c r="S38" s="287" t="str">
        <f>IF(ISBLANK('Item List'!C34),"",'Item List'!C34)</f>
        <v>Each</v>
      </c>
      <c r="T38" s="288">
        <f>IF(ISBLANK('Item List'!AF34),0,'Item List'!AF34)</f>
        <v>1</v>
      </c>
      <c r="U38" s="145">
        <f>IF(ISBLANK('Item List'!AG34),0,'Item List'!AG34)</f>
        <v>1000</v>
      </c>
      <c r="V38" s="145">
        <f t="shared" si="35"/>
        <v>1000</v>
      </c>
      <c r="W38" s="168"/>
      <c r="X38" s="102">
        <f t="shared" si="36"/>
        <v>0</v>
      </c>
      <c r="Y38" s="168"/>
      <c r="Z38" s="102">
        <f t="shared" si="36"/>
        <v>0</v>
      </c>
      <c r="AA38" s="168"/>
      <c r="AB38" s="102">
        <f t="shared" si="22"/>
        <v>0</v>
      </c>
      <c r="AC38" s="168"/>
      <c r="AD38" s="102">
        <f t="shared" si="23"/>
        <v>0</v>
      </c>
      <c r="AE38" s="144">
        <f t="shared" si="39"/>
        <v>31</v>
      </c>
      <c r="AF38" s="287" t="str">
        <f>IF(ISBLANK('Item List'!B34),"",'Item List'!B34)</f>
        <v>Manholes to be Reconstructed</v>
      </c>
      <c r="AG38" s="287" t="str">
        <f>IF(ISBLANK('Item List'!C34),"",'Item List'!C34)</f>
        <v>Each</v>
      </c>
      <c r="AH38" s="288">
        <f>IF(ISBLANK('Item List'!AF34),0,'Item List'!AF34)</f>
        <v>1</v>
      </c>
      <c r="AI38" s="145">
        <f>IF(ISBLANK('Item List'!AG34),0,'Item List'!AG34)</f>
        <v>1000</v>
      </c>
      <c r="AJ38" s="145">
        <f t="shared" si="24"/>
        <v>1000</v>
      </c>
      <c r="AK38" s="168"/>
      <c r="AL38" s="102">
        <f t="shared" si="25"/>
        <v>0</v>
      </c>
      <c r="AM38" s="168"/>
      <c r="AN38" s="102">
        <f t="shared" si="26"/>
        <v>0</v>
      </c>
      <c r="AO38" s="168"/>
      <c r="AP38" s="102">
        <f t="shared" si="27"/>
        <v>0</v>
      </c>
      <c r="AQ38" s="168"/>
      <c r="AR38" s="102">
        <f t="shared" si="28"/>
        <v>0</v>
      </c>
      <c r="AS38" s="168"/>
      <c r="AT38" s="102">
        <f t="shared" si="29"/>
        <v>0</v>
      </c>
      <c r="AU38" s="168"/>
      <c r="AV38" s="102">
        <f t="shared" si="30"/>
        <v>0</v>
      </c>
    </row>
    <row r="39" spans="1:48" s="224" customFormat="1" ht="24" customHeight="1" x14ac:dyDescent="0.2">
      <c r="A39" s="144">
        <f t="shared" si="37"/>
        <v>32</v>
      </c>
      <c r="B39" s="287" t="str">
        <f>IF(ISBLANK('Item List'!B35),"",'Item List'!B35)</f>
        <v>Manholes to be Reconstructed with New Frame and Lid</v>
      </c>
      <c r="C39" s="287" t="str">
        <f>IF(ISBLANK('Item List'!C35),"",'Item List'!C35)</f>
        <v>Each</v>
      </c>
      <c r="D39" s="288">
        <f>IF(ISBLANK('Item List'!AF35),0,'Item List'!AF35)</f>
        <v>1</v>
      </c>
      <c r="E39" s="145">
        <f>IF(ISBLANK('Item List'!AG35),0,'Item List'!AG35)</f>
        <v>1300</v>
      </c>
      <c r="F39" s="145">
        <f t="shared" si="20"/>
        <v>1300</v>
      </c>
      <c r="G39" s="167">
        <v>1800</v>
      </c>
      <c r="H39" s="102">
        <f t="shared" si="21"/>
        <v>1800</v>
      </c>
      <c r="I39" s="168">
        <v>1700</v>
      </c>
      <c r="J39" s="102">
        <f t="shared" si="31"/>
        <v>1700</v>
      </c>
      <c r="K39" s="168"/>
      <c r="L39" s="102">
        <f t="shared" si="32"/>
        <v>0</v>
      </c>
      <c r="M39" s="168"/>
      <c r="N39" s="102">
        <f t="shared" si="33"/>
        <v>0</v>
      </c>
      <c r="O39" s="168"/>
      <c r="P39" s="102">
        <f t="shared" si="34"/>
        <v>0</v>
      </c>
      <c r="Q39" s="144">
        <f t="shared" si="38"/>
        <v>32</v>
      </c>
      <c r="R39" s="287" t="str">
        <f>IF(ISBLANK('Item List'!B35),"",'Item List'!B35)</f>
        <v>Manholes to be Reconstructed with New Frame and Lid</v>
      </c>
      <c r="S39" s="287" t="str">
        <f>IF(ISBLANK('Item List'!C35),"",'Item List'!C35)</f>
        <v>Each</v>
      </c>
      <c r="T39" s="288">
        <f>IF(ISBLANK('Item List'!AF35),0,'Item List'!AF35)</f>
        <v>1</v>
      </c>
      <c r="U39" s="145">
        <f>IF(ISBLANK('Item List'!AG35),0,'Item List'!AG35)</f>
        <v>1300</v>
      </c>
      <c r="V39" s="145">
        <f t="shared" si="35"/>
        <v>1300</v>
      </c>
      <c r="W39" s="168"/>
      <c r="X39" s="102">
        <f t="shared" si="36"/>
        <v>0</v>
      </c>
      <c r="Y39" s="168"/>
      <c r="Z39" s="102">
        <f t="shared" si="36"/>
        <v>0</v>
      </c>
      <c r="AA39" s="168"/>
      <c r="AB39" s="102">
        <f t="shared" si="22"/>
        <v>0</v>
      </c>
      <c r="AC39" s="168"/>
      <c r="AD39" s="102">
        <f t="shared" si="23"/>
        <v>0</v>
      </c>
      <c r="AE39" s="144">
        <f t="shared" si="39"/>
        <v>32</v>
      </c>
      <c r="AF39" s="287" t="str">
        <f>IF(ISBLANK('Item List'!B35),"",'Item List'!B35)</f>
        <v>Manholes to be Reconstructed with New Frame and Lid</v>
      </c>
      <c r="AG39" s="287" t="str">
        <f>IF(ISBLANK('Item List'!C35),"",'Item List'!C35)</f>
        <v>Each</v>
      </c>
      <c r="AH39" s="288">
        <f>IF(ISBLANK('Item List'!AF35),0,'Item List'!AF35)</f>
        <v>1</v>
      </c>
      <c r="AI39" s="145">
        <f>IF(ISBLANK('Item List'!AG35),0,'Item List'!AG35)</f>
        <v>1300</v>
      </c>
      <c r="AJ39" s="145">
        <f t="shared" si="24"/>
        <v>1300</v>
      </c>
      <c r="AK39" s="168"/>
      <c r="AL39" s="102">
        <f t="shared" si="25"/>
        <v>0</v>
      </c>
      <c r="AM39" s="168"/>
      <c r="AN39" s="102">
        <f t="shared" si="26"/>
        <v>0</v>
      </c>
      <c r="AO39" s="168"/>
      <c r="AP39" s="102">
        <f t="shared" si="27"/>
        <v>0</v>
      </c>
      <c r="AQ39" s="168"/>
      <c r="AR39" s="102">
        <f t="shared" si="28"/>
        <v>0</v>
      </c>
      <c r="AS39" s="168"/>
      <c r="AT39" s="102">
        <f t="shared" si="29"/>
        <v>0</v>
      </c>
      <c r="AU39" s="168"/>
      <c r="AV39" s="102">
        <f t="shared" si="30"/>
        <v>0</v>
      </c>
    </row>
    <row r="40" spans="1:48" s="224" customFormat="1" ht="24" customHeight="1" x14ac:dyDescent="0.2">
      <c r="A40" s="144">
        <f t="shared" si="37"/>
        <v>33</v>
      </c>
      <c r="B40" s="287" t="str">
        <f>IF(ISBLANK('Item List'!B36),"",'Item List'!B36)</f>
        <v>Inlets to be Adjusted</v>
      </c>
      <c r="C40" s="287" t="str">
        <f>IF(ISBLANK('Item List'!C36),"",'Item List'!C36)</f>
        <v>Each</v>
      </c>
      <c r="D40" s="288">
        <f>IF(ISBLANK('Item List'!AF36),0,'Item List'!AF36)</f>
        <v>32</v>
      </c>
      <c r="E40" s="145">
        <f>IF(ISBLANK('Item List'!AG36),0,'Item List'!AG36)</f>
        <v>1500</v>
      </c>
      <c r="F40" s="145">
        <f t="shared" si="20"/>
        <v>48000</v>
      </c>
      <c r="G40" s="167">
        <v>750</v>
      </c>
      <c r="H40" s="102">
        <f t="shared" si="21"/>
        <v>24000</v>
      </c>
      <c r="I40" s="168">
        <v>1200</v>
      </c>
      <c r="J40" s="102">
        <f t="shared" si="31"/>
        <v>38400</v>
      </c>
      <c r="K40" s="168"/>
      <c r="L40" s="102">
        <f t="shared" si="32"/>
        <v>0</v>
      </c>
      <c r="M40" s="168"/>
      <c r="N40" s="102">
        <f t="shared" si="33"/>
        <v>0</v>
      </c>
      <c r="O40" s="168"/>
      <c r="P40" s="102">
        <f t="shared" si="34"/>
        <v>0</v>
      </c>
      <c r="Q40" s="144">
        <f t="shared" si="38"/>
        <v>33</v>
      </c>
      <c r="R40" s="287" t="str">
        <f>IF(ISBLANK('Item List'!B36),"",'Item List'!B36)</f>
        <v>Inlets to be Adjusted</v>
      </c>
      <c r="S40" s="287" t="str">
        <f>IF(ISBLANK('Item List'!C36),"",'Item List'!C36)</f>
        <v>Each</v>
      </c>
      <c r="T40" s="288">
        <f>IF(ISBLANK('Item List'!AF36),0,'Item List'!AF36)</f>
        <v>32</v>
      </c>
      <c r="U40" s="145">
        <f>IF(ISBLANK('Item List'!AG36),0,'Item List'!AG36)</f>
        <v>1500</v>
      </c>
      <c r="V40" s="145">
        <f t="shared" si="35"/>
        <v>48000</v>
      </c>
      <c r="W40" s="168"/>
      <c r="X40" s="102">
        <f t="shared" si="36"/>
        <v>0</v>
      </c>
      <c r="Y40" s="168"/>
      <c r="Z40" s="102">
        <f t="shared" si="36"/>
        <v>0</v>
      </c>
      <c r="AA40" s="168"/>
      <c r="AB40" s="102">
        <f t="shared" si="22"/>
        <v>0</v>
      </c>
      <c r="AC40" s="168"/>
      <c r="AD40" s="102">
        <f t="shared" si="23"/>
        <v>0</v>
      </c>
      <c r="AE40" s="144">
        <f t="shared" si="39"/>
        <v>33</v>
      </c>
      <c r="AF40" s="287" t="str">
        <f>IF(ISBLANK('Item List'!B36),"",'Item List'!B36)</f>
        <v>Inlets to be Adjusted</v>
      </c>
      <c r="AG40" s="287" t="str">
        <f>IF(ISBLANK('Item List'!C36),"",'Item List'!C36)</f>
        <v>Each</v>
      </c>
      <c r="AH40" s="288">
        <f>IF(ISBLANK('Item List'!AF36),0,'Item List'!AF36)</f>
        <v>32</v>
      </c>
      <c r="AI40" s="145">
        <f>IF(ISBLANK('Item List'!AG36),0,'Item List'!AG36)</f>
        <v>1500</v>
      </c>
      <c r="AJ40" s="145">
        <f t="shared" si="24"/>
        <v>48000</v>
      </c>
      <c r="AK40" s="168"/>
      <c r="AL40" s="102">
        <f t="shared" si="25"/>
        <v>0</v>
      </c>
      <c r="AM40" s="168"/>
      <c r="AN40" s="102">
        <f t="shared" si="26"/>
        <v>0</v>
      </c>
      <c r="AO40" s="168"/>
      <c r="AP40" s="102">
        <f t="shared" si="27"/>
        <v>0</v>
      </c>
      <c r="AQ40" s="168"/>
      <c r="AR40" s="102">
        <f t="shared" si="28"/>
        <v>0</v>
      </c>
      <c r="AS40" s="168"/>
      <c r="AT40" s="102">
        <f t="shared" si="29"/>
        <v>0</v>
      </c>
      <c r="AU40" s="168"/>
      <c r="AV40" s="102">
        <f t="shared" si="30"/>
        <v>0</v>
      </c>
    </row>
    <row r="41" spans="1:48" s="224" customFormat="1" ht="24" customHeight="1" x14ac:dyDescent="0.2">
      <c r="A41" s="144">
        <f t="shared" si="37"/>
        <v>34</v>
      </c>
      <c r="B41" s="287" t="str">
        <f>IF(ISBLANK('Item List'!B37),"",'Item List'!B37)</f>
        <v>Inlets to be Adjusted with New Frame and Grate</v>
      </c>
      <c r="C41" s="287" t="str">
        <f>IF(ISBLANK('Item List'!C37),"",'Item List'!C37)</f>
        <v>Each</v>
      </c>
      <c r="D41" s="288">
        <f>IF(ISBLANK('Item List'!AF37),0,'Item List'!AF37)</f>
        <v>18</v>
      </c>
      <c r="E41" s="145">
        <f>IF(ISBLANK('Item List'!AG37),0,'Item List'!AG37)</f>
        <v>1600</v>
      </c>
      <c r="F41" s="145">
        <f t="shared" si="20"/>
        <v>28800</v>
      </c>
      <c r="G41" s="167">
        <v>500</v>
      </c>
      <c r="H41" s="102">
        <f t="shared" si="21"/>
        <v>9000</v>
      </c>
      <c r="I41" s="168">
        <v>1700</v>
      </c>
      <c r="J41" s="102">
        <f t="shared" si="31"/>
        <v>30600</v>
      </c>
      <c r="K41" s="168"/>
      <c r="L41" s="102">
        <f t="shared" si="32"/>
        <v>0</v>
      </c>
      <c r="M41" s="168"/>
      <c r="N41" s="102">
        <f t="shared" si="33"/>
        <v>0</v>
      </c>
      <c r="O41" s="168"/>
      <c r="P41" s="102">
        <f t="shared" si="34"/>
        <v>0</v>
      </c>
      <c r="Q41" s="144">
        <f t="shared" si="38"/>
        <v>34</v>
      </c>
      <c r="R41" s="287" t="str">
        <f>IF(ISBLANK('Item List'!B37),"",'Item List'!B37)</f>
        <v>Inlets to be Adjusted with New Frame and Grate</v>
      </c>
      <c r="S41" s="287" t="str">
        <f>IF(ISBLANK('Item List'!C37),"",'Item List'!C37)</f>
        <v>Each</v>
      </c>
      <c r="T41" s="288">
        <f>IF(ISBLANK('Item List'!AF37),0,'Item List'!AF37)</f>
        <v>18</v>
      </c>
      <c r="U41" s="145">
        <f>IF(ISBLANK('Item List'!AG37),0,'Item List'!AG37)</f>
        <v>1600</v>
      </c>
      <c r="V41" s="145">
        <f t="shared" si="35"/>
        <v>28800</v>
      </c>
      <c r="W41" s="168"/>
      <c r="X41" s="102">
        <f t="shared" si="36"/>
        <v>0</v>
      </c>
      <c r="Y41" s="168"/>
      <c r="Z41" s="102">
        <f t="shared" si="36"/>
        <v>0</v>
      </c>
      <c r="AA41" s="168"/>
      <c r="AB41" s="102">
        <f t="shared" si="22"/>
        <v>0</v>
      </c>
      <c r="AC41" s="168"/>
      <c r="AD41" s="102">
        <f t="shared" si="23"/>
        <v>0</v>
      </c>
      <c r="AE41" s="144">
        <f t="shared" si="39"/>
        <v>34</v>
      </c>
      <c r="AF41" s="287" t="str">
        <f>IF(ISBLANK('Item List'!B37),"",'Item List'!B37)</f>
        <v>Inlets to be Adjusted with New Frame and Grate</v>
      </c>
      <c r="AG41" s="287" t="str">
        <f>IF(ISBLANK('Item List'!C37),"",'Item List'!C37)</f>
        <v>Each</v>
      </c>
      <c r="AH41" s="288">
        <f>IF(ISBLANK('Item List'!AF37),0,'Item List'!AF37)</f>
        <v>18</v>
      </c>
      <c r="AI41" s="145">
        <f>IF(ISBLANK('Item List'!AG37),0,'Item List'!AG37)</f>
        <v>1600</v>
      </c>
      <c r="AJ41" s="145">
        <f t="shared" si="24"/>
        <v>28800</v>
      </c>
      <c r="AK41" s="168"/>
      <c r="AL41" s="102">
        <f t="shared" si="25"/>
        <v>0</v>
      </c>
      <c r="AM41" s="168"/>
      <c r="AN41" s="102">
        <f t="shared" si="26"/>
        <v>0</v>
      </c>
      <c r="AO41" s="168"/>
      <c r="AP41" s="102">
        <f t="shared" si="27"/>
        <v>0</v>
      </c>
      <c r="AQ41" s="168"/>
      <c r="AR41" s="102">
        <f t="shared" si="28"/>
        <v>0</v>
      </c>
      <c r="AS41" s="168"/>
      <c r="AT41" s="102">
        <f t="shared" si="29"/>
        <v>0</v>
      </c>
      <c r="AU41" s="168"/>
      <c r="AV41" s="102">
        <f t="shared" si="30"/>
        <v>0</v>
      </c>
    </row>
    <row r="42" spans="1:48" ht="24" customHeight="1" x14ac:dyDescent="0.2">
      <c r="A42" s="144">
        <f t="shared" si="37"/>
        <v>35</v>
      </c>
      <c r="B42" s="287" t="str">
        <f>IF(ISBLANK('Item List'!B38),"",'Item List'!B38)</f>
        <v xml:space="preserve">Inlets to be Reconstructed </v>
      </c>
      <c r="C42" s="287" t="str">
        <f>IF(ISBLANK('Item List'!C38),"",'Item List'!C38)</f>
        <v>Each</v>
      </c>
      <c r="D42" s="288">
        <f>IF(ISBLANK('Item List'!AF38),0,'Item List'!AF38)</f>
        <v>1</v>
      </c>
      <c r="E42" s="145">
        <f>IF(ISBLANK('Item List'!AG38),0,'Item List'!AG38)</f>
        <v>1500</v>
      </c>
      <c r="F42" s="145">
        <f t="shared" si="20"/>
        <v>1500</v>
      </c>
      <c r="G42" s="167">
        <v>600</v>
      </c>
      <c r="H42" s="102">
        <f t="shared" si="21"/>
        <v>600</v>
      </c>
      <c r="I42" s="169">
        <v>1400</v>
      </c>
      <c r="J42" s="102">
        <f t="shared" si="31"/>
        <v>1400</v>
      </c>
      <c r="K42" s="169"/>
      <c r="L42" s="102">
        <f t="shared" si="32"/>
        <v>0</v>
      </c>
      <c r="M42" s="169"/>
      <c r="N42" s="102">
        <f t="shared" si="33"/>
        <v>0</v>
      </c>
      <c r="O42" s="169"/>
      <c r="P42" s="102">
        <f t="shared" si="34"/>
        <v>0</v>
      </c>
      <c r="Q42" s="144">
        <f t="shared" si="38"/>
        <v>35</v>
      </c>
      <c r="R42" s="287" t="str">
        <f>IF(ISBLANK('Item List'!B38),"",'Item List'!B38)</f>
        <v xml:space="preserve">Inlets to be Reconstructed </v>
      </c>
      <c r="S42" s="287" t="str">
        <f>IF(ISBLANK('Item List'!C38),"",'Item List'!C38)</f>
        <v>Each</v>
      </c>
      <c r="T42" s="288">
        <f>IF(ISBLANK('Item List'!AF38),0,'Item List'!AF38)</f>
        <v>1</v>
      </c>
      <c r="U42" s="145">
        <f>IF(ISBLANK('Item List'!AG38),0,'Item List'!AG38)</f>
        <v>1500</v>
      </c>
      <c r="V42" s="145">
        <f t="shared" si="35"/>
        <v>1500</v>
      </c>
      <c r="W42" s="169"/>
      <c r="X42" s="102">
        <f t="shared" si="36"/>
        <v>0</v>
      </c>
      <c r="Y42" s="169"/>
      <c r="Z42" s="102">
        <f t="shared" si="36"/>
        <v>0</v>
      </c>
      <c r="AA42" s="169"/>
      <c r="AB42" s="102">
        <f t="shared" si="22"/>
        <v>0</v>
      </c>
      <c r="AC42" s="169"/>
      <c r="AD42" s="102">
        <f t="shared" si="23"/>
        <v>0</v>
      </c>
      <c r="AE42" s="144">
        <f t="shared" si="39"/>
        <v>35</v>
      </c>
      <c r="AF42" s="287" t="str">
        <f>IF(ISBLANK('Item List'!B38),"",'Item List'!B38)</f>
        <v xml:space="preserve">Inlets to be Reconstructed </v>
      </c>
      <c r="AG42" s="287" t="str">
        <f>IF(ISBLANK('Item List'!C38),"",'Item List'!C38)</f>
        <v>Each</v>
      </c>
      <c r="AH42" s="288">
        <f>IF(ISBLANK('Item List'!AF38),0,'Item List'!AF38)</f>
        <v>1</v>
      </c>
      <c r="AI42" s="145">
        <f>IF(ISBLANK('Item List'!AG38),0,'Item List'!AG38)</f>
        <v>1500</v>
      </c>
      <c r="AJ42" s="145">
        <f t="shared" si="24"/>
        <v>1500</v>
      </c>
      <c r="AK42" s="169"/>
      <c r="AL42" s="102">
        <f t="shared" si="25"/>
        <v>0</v>
      </c>
      <c r="AM42" s="169"/>
      <c r="AN42" s="102">
        <f t="shared" si="26"/>
        <v>0</v>
      </c>
      <c r="AO42" s="169"/>
      <c r="AP42" s="102">
        <f t="shared" si="27"/>
        <v>0</v>
      </c>
      <c r="AQ42" s="169"/>
      <c r="AR42" s="102">
        <f t="shared" si="28"/>
        <v>0</v>
      </c>
      <c r="AS42" s="169"/>
      <c r="AT42" s="102">
        <f t="shared" si="29"/>
        <v>0</v>
      </c>
      <c r="AU42" s="169"/>
      <c r="AV42" s="102">
        <f t="shared" si="30"/>
        <v>0</v>
      </c>
    </row>
    <row r="43" spans="1:48" ht="24" customHeight="1" x14ac:dyDescent="0.2">
      <c r="A43" s="144">
        <f t="shared" si="37"/>
        <v>36</v>
      </c>
      <c r="B43" s="287" t="str">
        <f>IF(ISBLANK('Item List'!B39),"",'Item List'!B39)</f>
        <v>Inlets to be Reconstructed with New Frame and Grate</v>
      </c>
      <c r="C43" s="287" t="str">
        <f>IF(ISBLANK('Item List'!C39),"",'Item List'!C39)</f>
        <v>Each</v>
      </c>
      <c r="D43" s="288">
        <f>IF(ISBLANK('Item List'!AF39),0,'Item List'!AF39)</f>
        <v>12</v>
      </c>
      <c r="E43" s="145">
        <f>IF(ISBLANK('Item List'!AG39),0,'Item List'!AG39)</f>
        <v>1900</v>
      </c>
      <c r="F43" s="145">
        <f t="shared" si="20"/>
        <v>22800</v>
      </c>
      <c r="G43" s="167">
        <v>800</v>
      </c>
      <c r="H43" s="102">
        <f t="shared" si="21"/>
        <v>9600</v>
      </c>
      <c r="I43" s="169">
        <v>1900</v>
      </c>
      <c r="J43" s="102">
        <f t="shared" si="31"/>
        <v>22800</v>
      </c>
      <c r="K43" s="169"/>
      <c r="L43" s="102">
        <f t="shared" si="32"/>
        <v>0</v>
      </c>
      <c r="M43" s="169"/>
      <c r="N43" s="102">
        <f t="shared" si="33"/>
        <v>0</v>
      </c>
      <c r="O43" s="169"/>
      <c r="P43" s="102">
        <f t="shared" si="34"/>
        <v>0</v>
      </c>
      <c r="Q43" s="144">
        <f t="shared" si="38"/>
        <v>36</v>
      </c>
      <c r="R43" s="287" t="str">
        <f>IF(ISBLANK('Item List'!B39),"",'Item List'!B39)</f>
        <v>Inlets to be Reconstructed with New Frame and Grate</v>
      </c>
      <c r="S43" s="287" t="str">
        <f>IF(ISBLANK('Item List'!C39),"",'Item List'!C39)</f>
        <v>Each</v>
      </c>
      <c r="T43" s="288">
        <f>IF(ISBLANK('Item List'!AF39),0,'Item List'!AF39)</f>
        <v>12</v>
      </c>
      <c r="U43" s="145">
        <f>IF(ISBLANK('Item List'!AG39),0,'Item List'!AG39)</f>
        <v>1900</v>
      </c>
      <c r="V43" s="145">
        <f t="shared" si="35"/>
        <v>22800</v>
      </c>
      <c r="W43" s="169"/>
      <c r="X43" s="102">
        <f t="shared" si="36"/>
        <v>0</v>
      </c>
      <c r="Y43" s="169"/>
      <c r="Z43" s="102">
        <f t="shared" si="36"/>
        <v>0</v>
      </c>
      <c r="AA43" s="169"/>
      <c r="AB43" s="102">
        <f t="shared" si="22"/>
        <v>0</v>
      </c>
      <c r="AC43" s="169"/>
      <c r="AD43" s="102">
        <f t="shared" si="23"/>
        <v>0</v>
      </c>
      <c r="AE43" s="144">
        <f t="shared" si="39"/>
        <v>36</v>
      </c>
      <c r="AF43" s="287" t="str">
        <f>IF(ISBLANK('Item List'!B39),"",'Item List'!B39)</f>
        <v>Inlets to be Reconstructed with New Frame and Grate</v>
      </c>
      <c r="AG43" s="287" t="str">
        <f>IF(ISBLANK('Item List'!C39),"",'Item List'!C39)</f>
        <v>Each</v>
      </c>
      <c r="AH43" s="288">
        <f>IF(ISBLANK('Item List'!AF39),0,'Item List'!AF39)</f>
        <v>12</v>
      </c>
      <c r="AI43" s="145">
        <f>IF(ISBLANK('Item List'!AG39),0,'Item List'!AG39)</f>
        <v>1900</v>
      </c>
      <c r="AJ43" s="145">
        <f t="shared" si="24"/>
        <v>22800</v>
      </c>
      <c r="AK43" s="169"/>
      <c r="AL43" s="102">
        <f t="shared" si="25"/>
        <v>0</v>
      </c>
      <c r="AM43" s="169"/>
      <c r="AN43" s="102">
        <f t="shared" si="26"/>
        <v>0</v>
      </c>
      <c r="AO43" s="169"/>
      <c r="AP43" s="102">
        <f t="shared" si="27"/>
        <v>0</v>
      </c>
      <c r="AQ43" s="169"/>
      <c r="AR43" s="102">
        <f t="shared" si="28"/>
        <v>0</v>
      </c>
      <c r="AS43" s="169"/>
      <c r="AT43" s="102">
        <f t="shared" si="29"/>
        <v>0</v>
      </c>
      <c r="AU43" s="169"/>
      <c r="AV43" s="102">
        <f t="shared" si="30"/>
        <v>0</v>
      </c>
    </row>
    <row r="44" spans="1:48" ht="24" customHeight="1" x14ac:dyDescent="0.2">
      <c r="A44" s="144">
        <f t="shared" si="37"/>
        <v>37</v>
      </c>
      <c r="B44" s="287" t="str">
        <f>IF(ISBLANK('Item List'!B40),"",'Item List'!B40)</f>
        <v>Inlet Special to be Repaired</v>
      </c>
      <c r="C44" s="287" t="str">
        <f>IF(ISBLANK('Item List'!C40),"",'Item List'!C40)</f>
        <v>Each</v>
      </c>
      <c r="D44" s="288">
        <f>IF(ISBLANK('Item List'!AF40),0,'Item List'!AF40)</f>
        <v>4</v>
      </c>
      <c r="E44" s="145">
        <f>IF(ISBLANK('Item List'!AG40),0,'Item List'!AG40)</f>
        <v>2200</v>
      </c>
      <c r="F44" s="145">
        <f t="shared" si="20"/>
        <v>8800</v>
      </c>
      <c r="G44" s="167">
        <v>1000</v>
      </c>
      <c r="H44" s="102">
        <f t="shared" si="21"/>
        <v>4000</v>
      </c>
      <c r="I44" s="169">
        <v>1320</v>
      </c>
      <c r="J44" s="102">
        <f t="shared" si="31"/>
        <v>5280</v>
      </c>
      <c r="K44" s="169"/>
      <c r="L44" s="102">
        <f t="shared" si="32"/>
        <v>0</v>
      </c>
      <c r="M44" s="169"/>
      <c r="N44" s="102">
        <f t="shared" si="33"/>
        <v>0</v>
      </c>
      <c r="O44" s="169"/>
      <c r="P44" s="102">
        <f t="shared" si="34"/>
        <v>0</v>
      </c>
      <c r="Q44" s="144">
        <f t="shared" si="38"/>
        <v>37</v>
      </c>
      <c r="R44" s="287" t="str">
        <f>IF(ISBLANK('Item List'!B40),"",'Item List'!B40)</f>
        <v>Inlet Special to be Repaired</v>
      </c>
      <c r="S44" s="287" t="str">
        <f>IF(ISBLANK('Item List'!C40),"",'Item List'!C40)</f>
        <v>Each</v>
      </c>
      <c r="T44" s="288">
        <f>IF(ISBLANK('Item List'!AF40),0,'Item List'!AF40)</f>
        <v>4</v>
      </c>
      <c r="U44" s="145">
        <f>IF(ISBLANK('Item List'!AG40),0,'Item List'!AG40)</f>
        <v>2200</v>
      </c>
      <c r="V44" s="145">
        <f t="shared" si="35"/>
        <v>8800</v>
      </c>
      <c r="W44" s="169"/>
      <c r="X44" s="102">
        <f t="shared" si="36"/>
        <v>0</v>
      </c>
      <c r="Y44" s="169"/>
      <c r="Z44" s="102">
        <f t="shared" si="36"/>
        <v>0</v>
      </c>
      <c r="AA44" s="169"/>
      <c r="AB44" s="102">
        <f t="shared" si="22"/>
        <v>0</v>
      </c>
      <c r="AC44" s="169"/>
      <c r="AD44" s="102">
        <f t="shared" si="23"/>
        <v>0</v>
      </c>
      <c r="AE44" s="144">
        <f t="shared" si="39"/>
        <v>37</v>
      </c>
      <c r="AF44" s="287" t="str">
        <f>IF(ISBLANK('Item List'!B40),"",'Item List'!B40)</f>
        <v>Inlet Special to be Repaired</v>
      </c>
      <c r="AG44" s="287" t="str">
        <f>IF(ISBLANK('Item List'!C40),"",'Item List'!C40)</f>
        <v>Each</v>
      </c>
      <c r="AH44" s="288">
        <f>IF(ISBLANK('Item List'!AF40),0,'Item List'!AF40)</f>
        <v>4</v>
      </c>
      <c r="AI44" s="145">
        <f>IF(ISBLANK('Item List'!AG40),0,'Item List'!AG40)</f>
        <v>2200</v>
      </c>
      <c r="AJ44" s="145">
        <f t="shared" si="24"/>
        <v>8800</v>
      </c>
      <c r="AK44" s="169"/>
      <c r="AL44" s="102">
        <f t="shared" si="25"/>
        <v>0</v>
      </c>
      <c r="AM44" s="169"/>
      <c r="AN44" s="102">
        <f t="shared" si="26"/>
        <v>0</v>
      </c>
      <c r="AO44" s="169"/>
      <c r="AP44" s="102">
        <f t="shared" si="27"/>
        <v>0</v>
      </c>
      <c r="AQ44" s="169"/>
      <c r="AR44" s="102">
        <f t="shared" si="28"/>
        <v>0</v>
      </c>
      <c r="AS44" s="169"/>
      <c r="AT44" s="102">
        <f t="shared" si="29"/>
        <v>0</v>
      </c>
      <c r="AU44" s="169"/>
      <c r="AV44" s="102">
        <f t="shared" si="30"/>
        <v>0</v>
      </c>
    </row>
    <row r="45" spans="1:48" ht="24" customHeight="1" x14ac:dyDescent="0.2">
      <c r="A45" s="144">
        <f t="shared" si="37"/>
        <v>38</v>
      </c>
      <c r="B45" s="287" t="str">
        <f>IF(ISBLANK('Item List'!B41),"",'Item List'!B41)</f>
        <v>Combination Concrete Curb and Gutter, Type M-6.18 (Modified)</v>
      </c>
      <c r="C45" s="287" t="str">
        <f>IF(ISBLANK('Item List'!C41),"",'Item List'!C41)</f>
        <v>L.F.</v>
      </c>
      <c r="D45" s="288">
        <f>IF(ISBLANK('Item List'!AF41),0,'Item List'!AF41)</f>
        <v>18305</v>
      </c>
      <c r="E45" s="145">
        <f>IF(ISBLANK('Item List'!AG41),0,'Item List'!AG41)</f>
        <v>25</v>
      </c>
      <c r="F45" s="145">
        <f t="shared" si="20"/>
        <v>457625</v>
      </c>
      <c r="G45" s="167">
        <v>25</v>
      </c>
      <c r="H45" s="102">
        <f t="shared" si="21"/>
        <v>457625</v>
      </c>
      <c r="I45" s="169">
        <v>36.5</v>
      </c>
      <c r="J45" s="102">
        <f t="shared" si="31"/>
        <v>668132.5</v>
      </c>
      <c r="K45" s="169"/>
      <c r="L45" s="102">
        <f t="shared" si="32"/>
        <v>0</v>
      </c>
      <c r="M45" s="169"/>
      <c r="N45" s="102">
        <f t="shared" si="33"/>
        <v>0</v>
      </c>
      <c r="O45" s="169"/>
      <c r="P45" s="102">
        <f t="shared" si="34"/>
        <v>0</v>
      </c>
      <c r="Q45" s="144">
        <f t="shared" si="38"/>
        <v>38</v>
      </c>
      <c r="R45" s="287" t="str">
        <f>IF(ISBLANK('Item List'!B41),"",'Item List'!B41)</f>
        <v>Combination Concrete Curb and Gutter, Type M-6.18 (Modified)</v>
      </c>
      <c r="S45" s="287" t="str">
        <f>IF(ISBLANK('Item List'!C41),"",'Item List'!C41)</f>
        <v>L.F.</v>
      </c>
      <c r="T45" s="288">
        <f>IF(ISBLANK('Item List'!AF41),0,'Item List'!AF41)</f>
        <v>18305</v>
      </c>
      <c r="U45" s="145">
        <f>IF(ISBLANK('Item List'!AG41),0,'Item List'!AG41)</f>
        <v>25</v>
      </c>
      <c r="V45" s="145">
        <f t="shared" si="35"/>
        <v>457625</v>
      </c>
      <c r="W45" s="169"/>
      <c r="X45" s="102">
        <f t="shared" si="36"/>
        <v>0</v>
      </c>
      <c r="Y45" s="169"/>
      <c r="Z45" s="102">
        <f t="shared" si="36"/>
        <v>0</v>
      </c>
      <c r="AA45" s="169"/>
      <c r="AB45" s="102">
        <f t="shared" si="22"/>
        <v>0</v>
      </c>
      <c r="AC45" s="169"/>
      <c r="AD45" s="102">
        <f t="shared" si="23"/>
        <v>0</v>
      </c>
      <c r="AE45" s="144">
        <f t="shared" si="39"/>
        <v>38</v>
      </c>
      <c r="AF45" s="287" t="str">
        <f>IF(ISBLANK('Item List'!B41),"",'Item List'!B41)</f>
        <v>Combination Concrete Curb and Gutter, Type M-6.18 (Modified)</v>
      </c>
      <c r="AG45" s="287" t="str">
        <f>IF(ISBLANK('Item List'!C41),"",'Item List'!C41)</f>
        <v>L.F.</v>
      </c>
      <c r="AH45" s="288">
        <f>IF(ISBLANK('Item List'!AF41),0,'Item List'!AF41)</f>
        <v>18305</v>
      </c>
      <c r="AI45" s="145">
        <f>IF(ISBLANK('Item List'!AG41),0,'Item List'!AG41)</f>
        <v>25</v>
      </c>
      <c r="AJ45" s="145">
        <f t="shared" si="24"/>
        <v>457625</v>
      </c>
      <c r="AK45" s="169"/>
      <c r="AL45" s="102">
        <f t="shared" si="25"/>
        <v>0</v>
      </c>
      <c r="AM45" s="169"/>
      <c r="AN45" s="102">
        <f t="shared" si="26"/>
        <v>0</v>
      </c>
      <c r="AO45" s="169"/>
      <c r="AP45" s="102">
        <f t="shared" si="27"/>
        <v>0</v>
      </c>
      <c r="AQ45" s="169"/>
      <c r="AR45" s="102">
        <f t="shared" si="28"/>
        <v>0</v>
      </c>
      <c r="AS45" s="169"/>
      <c r="AT45" s="102">
        <f t="shared" si="29"/>
        <v>0</v>
      </c>
      <c r="AU45" s="169"/>
      <c r="AV45" s="102">
        <f t="shared" si="30"/>
        <v>0</v>
      </c>
    </row>
    <row r="46" spans="1:48" ht="24" customHeight="1" x14ac:dyDescent="0.2">
      <c r="A46" s="144">
        <f t="shared" si="37"/>
        <v>39</v>
      </c>
      <c r="B46" s="287" t="str">
        <f>IF(ISBLANK('Item List'!B42),"",'Item List'!B42)</f>
        <v>Concrete "V" Gutter</v>
      </c>
      <c r="C46" s="287" t="str">
        <f>IF(ISBLANK('Item List'!C42),"",'Item List'!C42)</f>
        <v>L.F.</v>
      </c>
      <c r="D46" s="288">
        <f>IF(ISBLANK('Item List'!AF42),0,'Item List'!AF42)</f>
        <v>35</v>
      </c>
      <c r="E46" s="145">
        <f>IF(ISBLANK('Item List'!AG42),0,'Item List'!AG42)</f>
        <v>40</v>
      </c>
      <c r="F46" s="145">
        <f t="shared" si="20"/>
        <v>1400</v>
      </c>
      <c r="G46" s="167">
        <v>125</v>
      </c>
      <c r="H46" s="102">
        <f t="shared" si="21"/>
        <v>4375</v>
      </c>
      <c r="I46" s="169">
        <v>60</v>
      </c>
      <c r="J46" s="102">
        <f t="shared" si="31"/>
        <v>2100</v>
      </c>
      <c r="K46" s="169"/>
      <c r="L46" s="102">
        <f t="shared" si="32"/>
        <v>0</v>
      </c>
      <c r="M46" s="169"/>
      <c r="N46" s="102">
        <f t="shared" si="33"/>
        <v>0</v>
      </c>
      <c r="O46" s="169"/>
      <c r="P46" s="102">
        <f t="shared" si="34"/>
        <v>0</v>
      </c>
      <c r="Q46" s="144">
        <f t="shared" si="38"/>
        <v>39</v>
      </c>
      <c r="R46" s="287" t="str">
        <f>IF(ISBLANK('Item List'!B42),"",'Item List'!B42)</f>
        <v>Concrete "V" Gutter</v>
      </c>
      <c r="S46" s="287" t="str">
        <f>IF(ISBLANK('Item List'!C42),"",'Item List'!C42)</f>
        <v>L.F.</v>
      </c>
      <c r="T46" s="288">
        <f>IF(ISBLANK('Item List'!AF42),0,'Item List'!AF42)</f>
        <v>35</v>
      </c>
      <c r="U46" s="145">
        <f>IF(ISBLANK('Item List'!AG42),0,'Item List'!AG42)</f>
        <v>40</v>
      </c>
      <c r="V46" s="145">
        <f t="shared" si="35"/>
        <v>1400</v>
      </c>
      <c r="W46" s="169"/>
      <c r="X46" s="102">
        <f t="shared" si="36"/>
        <v>0</v>
      </c>
      <c r="Y46" s="169"/>
      <c r="Z46" s="102">
        <f t="shared" si="36"/>
        <v>0</v>
      </c>
      <c r="AA46" s="169"/>
      <c r="AB46" s="102">
        <f t="shared" si="22"/>
        <v>0</v>
      </c>
      <c r="AC46" s="169"/>
      <c r="AD46" s="102">
        <f t="shared" si="23"/>
        <v>0</v>
      </c>
      <c r="AE46" s="144">
        <f t="shared" si="39"/>
        <v>39</v>
      </c>
      <c r="AF46" s="287" t="str">
        <f>IF(ISBLANK('Item List'!B42),"",'Item List'!B42)</f>
        <v>Concrete "V" Gutter</v>
      </c>
      <c r="AG46" s="287" t="str">
        <f>IF(ISBLANK('Item List'!C42),"",'Item List'!C42)</f>
        <v>L.F.</v>
      </c>
      <c r="AH46" s="288">
        <f>IF(ISBLANK('Item List'!AF42),0,'Item List'!AF42)</f>
        <v>35</v>
      </c>
      <c r="AI46" s="145">
        <f>IF(ISBLANK('Item List'!AG42),0,'Item List'!AG42)</f>
        <v>40</v>
      </c>
      <c r="AJ46" s="145">
        <f t="shared" si="24"/>
        <v>1400</v>
      </c>
      <c r="AK46" s="169"/>
      <c r="AL46" s="102">
        <f t="shared" si="25"/>
        <v>0</v>
      </c>
      <c r="AM46" s="169"/>
      <c r="AN46" s="102">
        <f t="shared" si="26"/>
        <v>0</v>
      </c>
      <c r="AO46" s="169"/>
      <c r="AP46" s="102">
        <f t="shared" si="27"/>
        <v>0</v>
      </c>
      <c r="AQ46" s="169"/>
      <c r="AR46" s="102">
        <f t="shared" si="28"/>
        <v>0</v>
      </c>
      <c r="AS46" s="169"/>
      <c r="AT46" s="102">
        <f t="shared" si="29"/>
        <v>0</v>
      </c>
      <c r="AU46" s="169"/>
      <c r="AV46" s="102">
        <f t="shared" si="30"/>
        <v>0</v>
      </c>
    </row>
    <row r="47" spans="1:48" ht="24" customHeight="1" x14ac:dyDescent="0.2">
      <c r="A47" s="144">
        <f t="shared" si="37"/>
        <v>40</v>
      </c>
      <c r="B47" s="287" t="str">
        <f>IF(ISBLANK('Item List'!B43),"",'Item List'!B43)</f>
        <v>Traffic Control and Protection</v>
      </c>
      <c r="C47" s="287" t="str">
        <f>IF(ISBLANK('Item List'!C43),"",'Item List'!C43)</f>
        <v>Lsum</v>
      </c>
      <c r="D47" s="288">
        <f>IF(ISBLANK('Item List'!AF43),0,'Item List'!AF43)</f>
        <v>1</v>
      </c>
      <c r="E47" s="145">
        <f>IF(ISBLANK('Item List'!AG43),0,'Item List'!AG43)</f>
        <v>30000</v>
      </c>
      <c r="F47" s="145">
        <f t="shared" si="20"/>
        <v>30000</v>
      </c>
      <c r="G47" s="167">
        <v>5000</v>
      </c>
      <c r="H47" s="102">
        <f t="shared" si="21"/>
        <v>5000</v>
      </c>
      <c r="I47" s="169">
        <v>33500.79</v>
      </c>
      <c r="J47" s="102">
        <f t="shared" si="31"/>
        <v>33500.79</v>
      </c>
      <c r="K47" s="169"/>
      <c r="L47" s="102">
        <f t="shared" si="32"/>
        <v>0</v>
      </c>
      <c r="M47" s="169"/>
      <c r="N47" s="102">
        <f t="shared" si="33"/>
        <v>0</v>
      </c>
      <c r="O47" s="169"/>
      <c r="P47" s="102">
        <f t="shared" si="34"/>
        <v>0</v>
      </c>
      <c r="Q47" s="144">
        <f t="shared" si="38"/>
        <v>40</v>
      </c>
      <c r="R47" s="287" t="str">
        <f>IF(ISBLANK('Item List'!B43),"",'Item List'!B43)</f>
        <v>Traffic Control and Protection</v>
      </c>
      <c r="S47" s="287" t="str">
        <f>IF(ISBLANK('Item List'!C43),"",'Item List'!C43)</f>
        <v>Lsum</v>
      </c>
      <c r="T47" s="288">
        <f>IF(ISBLANK('Item List'!AF43),0,'Item List'!AF43)</f>
        <v>1</v>
      </c>
      <c r="U47" s="145">
        <f>IF(ISBLANK('Item List'!AG43),0,'Item List'!AG43)</f>
        <v>30000</v>
      </c>
      <c r="V47" s="145">
        <f t="shared" si="35"/>
        <v>30000</v>
      </c>
      <c r="W47" s="169"/>
      <c r="X47" s="102">
        <f t="shared" si="36"/>
        <v>0</v>
      </c>
      <c r="Y47" s="169"/>
      <c r="Z47" s="102">
        <f t="shared" si="36"/>
        <v>0</v>
      </c>
      <c r="AA47" s="169"/>
      <c r="AB47" s="102">
        <f t="shared" si="22"/>
        <v>0</v>
      </c>
      <c r="AC47" s="169"/>
      <c r="AD47" s="102">
        <f t="shared" si="23"/>
        <v>0</v>
      </c>
      <c r="AE47" s="144">
        <f t="shared" si="39"/>
        <v>40</v>
      </c>
      <c r="AF47" s="287" t="str">
        <f>IF(ISBLANK('Item List'!B43),"",'Item List'!B43)</f>
        <v>Traffic Control and Protection</v>
      </c>
      <c r="AG47" s="287" t="str">
        <f>IF(ISBLANK('Item List'!C43),"",'Item List'!C43)</f>
        <v>Lsum</v>
      </c>
      <c r="AH47" s="288">
        <f>IF(ISBLANK('Item List'!AF43),0,'Item List'!AF43)</f>
        <v>1</v>
      </c>
      <c r="AI47" s="145">
        <f>IF(ISBLANK('Item List'!AG43),0,'Item List'!AG43)</f>
        <v>30000</v>
      </c>
      <c r="AJ47" s="145">
        <f t="shared" si="24"/>
        <v>30000</v>
      </c>
      <c r="AK47" s="169"/>
      <c r="AL47" s="102">
        <f t="shared" si="25"/>
        <v>0</v>
      </c>
      <c r="AM47" s="169"/>
      <c r="AN47" s="102">
        <f t="shared" si="26"/>
        <v>0</v>
      </c>
      <c r="AO47" s="169"/>
      <c r="AP47" s="102">
        <f t="shared" si="27"/>
        <v>0</v>
      </c>
      <c r="AQ47" s="169"/>
      <c r="AR47" s="102">
        <f t="shared" si="28"/>
        <v>0</v>
      </c>
      <c r="AS47" s="169"/>
      <c r="AT47" s="102">
        <f t="shared" si="29"/>
        <v>0</v>
      </c>
      <c r="AU47" s="169"/>
      <c r="AV47" s="102">
        <f t="shared" si="30"/>
        <v>0</v>
      </c>
    </row>
    <row r="48" spans="1:48" ht="24" customHeight="1" x14ac:dyDescent="0.2">
      <c r="A48" s="144">
        <f t="shared" si="37"/>
        <v>41</v>
      </c>
      <c r="B48" s="287" t="str">
        <f>IF(ISBLANK('Item List'!B44),"",'Item List'!B44)</f>
        <v>Thermoplastic Pavement Markings, 4"</v>
      </c>
      <c r="C48" s="287" t="str">
        <f>IF(ISBLANK('Item List'!C44),"",'Item List'!C44)</f>
        <v>L.F.</v>
      </c>
      <c r="D48" s="288">
        <f>IF(ISBLANK('Item List'!AF44),0,'Item List'!AF44)</f>
        <v>530</v>
      </c>
      <c r="E48" s="145">
        <f>IF(ISBLANK('Item List'!AG44),0,'Item List'!AG44)</f>
        <v>2.5</v>
      </c>
      <c r="F48" s="145">
        <f t="shared" si="20"/>
        <v>1325</v>
      </c>
      <c r="G48" s="167">
        <v>1.7</v>
      </c>
      <c r="H48" s="102">
        <f t="shared" si="21"/>
        <v>901</v>
      </c>
      <c r="I48" s="169">
        <v>1.7</v>
      </c>
      <c r="J48" s="102">
        <f t="shared" si="31"/>
        <v>901</v>
      </c>
      <c r="K48" s="169"/>
      <c r="L48" s="102">
        <f t="shared" si="32"/>
        <v>0</v>
      </c>
      <c r="M48" s="169"/>
      <c r="N48" s="102">
        <f t="shared" si="33"/>
        <v>0</v>
      </c>
      <c r="O48" s="169"/>
      <c r="P48" s="102">
        <f t="shared" si="34"/>
        <v>0</v>
      </c>
      <c r="Q48" s="144">
        <f t="shared" si="38"/>
        <v>41</v>
      </c>
      <c r="R48" s="287" t="str">
        <f>IF(ISBLANK('Item List'!B44),"",'Item List'!B44)</f>
        <v>Thermoplastic Pavement Markings, 4"</v>
      </c>
      <c r="S48" s="287" t="str">
        <f>IF(ISBLANK('Item List'!C44),"",'Item List'!C44)</f>
        <v>L.F.</v>
      </c>
      <c r="T48" s="288">
        <f>IF(ISBLANK('Item List'!AF44),0,'Item List'!AF44)</f>
        <v>530</v>
      </c>
      <c r="U48" s="145">
        <f>IF(ISBLANK('Item List'!AG44),0,'Item List'!AG44)</f>
        <v>2.5</v>
      </c>
      <c r="V48" s="145">
        <f t="shared" si="35"/>
        <v>1325</v>
      </c>
      <c r="W48" s="169"/>
      <c r="X48" s="102">
        <f t="shared" si="36"/>
        <v>0</v>
      </c>
      <c r="Y48" s="169"/>
      <c r="Z48" s="102">
        <f t="shared" si="36"/>
        <v>0</v>
      </c>
      <c r="AA48" s="169"/>
      <c r="AB48" s="102">
        <f t="shared" si="22"/>
        <v>0</v>
      </c>
      <c r="AC48" s="169"/>
      <c r="AD48" s="102">
        <f t="shared" si="23"/>
        <v>0</v>
      </c>
      <c r="AE48" s="144">
        <f t="shared" si="39"/>
        <v>41</v>
      </c>
      <c r="AF48" s="287" t="str">
        <f>IF(ISBLANK('Item List'!B44),"",'Item List'!B44)</f>
        <v>Thermoplastic Pavement Markings, 4"</v>
      </c>
      <c r="AG48" s="287" t="str">
        <f>IF(ISBLANK('Item List'!C44),"",'Item List'!C44)</f>
        <v>L.F.</v>
      </c>
      <c r="AH48" s="288">
        <f>IF(ISBLANK('Item List'!AF44),0,'Item List'!AF44)</f>
        <v>530</v>
      </c>
      <c r="AI48" s="145">
        <f>IF(ISBLANK('Item List'!AG44),0,'Item List'!AG44)</f>
        <v>2.5</v>
      </c>
      <c r="AJ48" s="145">
        <f t="shared" si="24"/>
        <v>1325</v>
      </c>
      <c r="AK48" s="169"/>
      <c r="AL48" s="102">
        <f t="shared" si="25"/>
        <v>0</v>
      </c>
      <c r="AM48" s="169"/>
      <c r="AN48" s="102">
        <f t="shared" si="26"/>
        <v>0</v>
      </c>
      <c r="AO48" s="169"/>
      <c r="AP48" s="102">
        <f t="shared" si="27"/>
        <v>0</v>
      </c>
      <c r="AQ48" s="169"/>
      <c r="AR48" s="102">
        <f t="shared" si="28"/>
        <v>0</v>
      </c>
      <c r="AS48" s="169"/>
      <c r="AT48" s="102">
        <f t="shared" si="29"/>
        <v>0</v>
      </c>
      <c r="AU48" s="169"/>
      <c r="AV48" s="102">
        <f t="shared" si="30"/>
        <v>0</v>
      </c>
    </row>
    <row r="49" spans="1:48" ht="24" customHeight="1" x14ac:dyDescent="0.2">
      <c r="A49" s="144">
        <f t="shared" si="37"/>
        <v>42</v>
      </c>
      <c r="B49" s="287" t="str">
        <f>IF(ISBLANK('Item List'!B45),"",'Item List'!B45)</f>
        <v>Thermoplastic Pavement Markings, 6"</v>
      </c>
      <c r="C49" s="287" t="str">
        <f>IF(ISBLANK('Item List'!C45),"",'Item List'!C45)</f>
        <v>L.F.</v>
      </c>
      <c r="D49" s="288">
        <f>IF(ISBLANK('Item List'!AF45),0,'Item List'!AF45)</f>
        <v>664</v>
      </c>
      <c r="E49" s="145">
        <f>IF(ISBLANK('Item List'!AG45),0,'Item List'!AG45)</f>
        <v>4</v>
      </c>
      <c r="F49" s="145">
        <f t="shared" si="20"/>
        <v>2656</v>
      </c>
      <c r="G49" s="167">
        <v>2.5499999999999998</v>
      </c>
      <c r="H49" s="102">
        <f t="shared" si="21"/>
        <v>1693.1999999999998</v>
      </c>
      <c r="I49" s="169">
        <v>2.5499999999999998</v>
      </c>
      <c r="J49" s="102">
        <f t="shared" si="31"/>
        <v>1693.1999999999998</v>
      </c>
      <c r="K49" s="169"/>
      <c r="L49" s="102">
        <f t="shared" si="32"/>
        <v>0</v>
      </c>
      <c r="M49" s="169"/>
      <c r="N49" s="102">
        <f t="shared" si="33"/>
        <v>0</v>
      </c>
      <c r="O49" s="169"/>
      <c r="P49" s="102">
        <f t="shared" si="34"/>
        <v>0</v>
      </c>
      <c r="Q49" s="144">
        <f t="shared" si="38"/>
        <v>42</v>
      </c>
      <c r="R49" s="287" t="str">
        <f>IF(ISBLANK('Item List'!B45),"",'Item List'!B45)</f>
        <v>Thermoplastic Pavement Markings, 6"</v>
      </c>
      <c r="S49" s="287" t="str">
        <f>IF(ISBLANK('Item List'!C45),"",'Item List'!C45)</f>
        <v>L.F.</v>
      </c>
      <c r="T49" s="288">
        <f>IF(ISBLANK('Item List'!AF45),0,'Item List'!AF45)</f>
        <v>664</v>
      </c>
      <c r="U49" s="145">
        <f>IF(ISBLANK('Item List'!AG45),0,'Item List'!AG45)</f>
        <v>4</v>
      </c>
      <c r="V49" s="145">
        <f t="shared" si="35"/>
        <v>2656</v>
      </c>
      <c r="W49" s="169"/>
      <c r="X49" s="102">
        <f t="shared" si="36"/>
        <v>0</v>
      </c>
      <c r="Y49" s="169"/>
      <c r="Z49" s="102">
        <f t="shared" si="36"/>
        <v>0</v>
      </c>
      <c r="AA49" s="169"/>
      <c r="AB49" s="102">
        <f t="shared" si="22"/>
        <v>0</v>
      </c>
      <c r="AC49" s="169"/>
      <c r="AD49" s="102">
        <f t="shared" si="23"/>
        <v>0</v>
      </c>
      <c r="AE49" s="144">
        <f t="shared" si="39"/>
        <v>42</v>
      </c>
      <c r="AF49" s="287" t="str">
        <f>IF(ISBLANK('Item List'!B45),"",'Item List'!B45)</f>
        <v>Thermoplastic Pavement Markings, 6"</v>
      </c>
      <c r="AG49" s="287" t="str">
        <f>IF(ISBLANK('Item List'!C45),"",'Item List'!C45)</f>
        <v>L.F.</v>
      </c>
      <c r="AH49" s="288">
        <f>IF(ISBLANK('Item List'!AF45),0,'Item List'!AF45)</f>
        <v>664</v>
      </c>
      <c r="AI49" s="145">
        <f>IF(ISBLANK('Item List'!AG45),0,'Item List'!AG45)</f>
        <v>4</v>
      </c>
      <c r="AJ49" s="145">
        <f t="shared" si="24"/>
        <v>2656</v>
      </c>
      <c r="AK49" s="169"/>
      <c r="AL49" s="102">
        <f t="shared" si="25"/>
        <v>0</v>
      </c>
      <c r="AM49" s="169"/>
      <c r="AN49" s="102">
        <f t="shared" si="26"/>
        <v>0</v>
      </c>
      <c r="AO49" s="169"/>
      <c r="AP49" s="102">
        <f t="shared" si="27"/>
        <v>0</v>
      </c>
      <c r="AQ49" s="169"/>
      <c r="AR49" s="102">
        <f t="shared" si="28"/>
        <v>0</v>
      </c>
      <c r="AS49" s="169"/>
      <c r="AT49" s="102">
        <f t="shared" si="29"/>
        <v>0</v>
      </c>
      <c r="AU49" s="169"/>
      <c r="AV49" s="102">
        <f t="shared" si="30"/>
        <v>0</v>
      </c>
    </row>
    <row r="50" spans="1:48" ht="24" customHeight="1" x14ac:dyDescent="0.2">
      <c r="A50" s="144">
        <f t="shared" si="37"/>
        <v>43</v>
      </c>
      <c r="B50" s="287" t="str">
        <f>IF(ISBLANK('Item List'!B46),"",'Item List'!B46)</f>
        <v>Thermoplastic Pavement Markings, 24"</v>
      </c>
      <c r="C50" s="287" t="str">
        <f>IF(ISBLANK('Item List'!C46),"",'Item List'!C46)</f>
        <v>L.F.</v>
      </c>
      <c r="D50" s="288">
        <f>IF(ISBLANK('Item List'!AF46),0,'Item List'!AF46)</f>
        <v>150</v>
      </c>
      <c r="E50" s="145">
        <f>IF(ISBLANK('Item List'!AG46),0,'Item List'!AG46)</f>
        <v>12</v>
      </c>
      <c r="F50" s="145">
        <f t="shared" si="20"/>
        <v>1800</v>
      </c>
      <c r="G50" s="167">
        <v>10.199999999999999</v>
      </c>
      <c r="H50" s="102">
        <f t="shared" si="21"/>
        <v>1530</v>
      </c>
      <c r="I50" s="169">
        <v>10.199999999999999</v>
      </c>
      <c r="J50" s="102">
        <f t="shared" si="31"/>
        <v>1530</v>
      </c>
      <c r="K50" s="169"/>
      <c r="L50" s="102">
        <f t="shared" si="32"/>
        <v>0</v>
      </c>
      <c r="M50" s="169"/>
      <c r="N50" s="102">
        <f t="shared" si="33"/>
        <v>0</v>
      </c>
      <c r="O50" s="169"/>
      <c r="P50" s="102">
        <f t="shared" si="34"/>
        <v>0</v>
      </c>
      <c r="Q50" s="144">
        <f t="shared" si="38"/>
        <v>43</v>
      </c>
      <c r="R50" s="287" t="str">
        <f>IF(ISBLANK('Item List'!B46),"",'Item List'!B46)</f>
        <v>Thermoplastic Pavement Markings, 24"</v>
      </c>
      <c r="S50" s="287" t="str">
        <f>IF(ISBLANK('Item List'!C46),"",'Item List'!C46)</f>
        <v>L.F.</v>
      </c>
      <c r="T50" s="288">
        <f>IF(ISBLANK('Item List'!AF46),0,'Item List'!AF46)</f>
        <v>150</v>
      </c>
      <c r="U50" s="145">
        <f>IF(ISBLANK('Item List'!AG46),0,'Item List'!AG46)</f>
        <v>12</v>
      </c>
      <c r="V50" s="145">
        <f t="shared" si="35"/>
        <v>1800</v>
      </c>
      <c r="W50" s="169"/>
      <c r="X50" s="102">
        <f t="shared" si="36"/>
        <v>0</v>
      </c>
      <c r="Y50" s="169"/>
      <c r="Z50" s="102">
        <f t="shared" si="36"/>
        <v>0</v>
      </c>
      <c r="AA50" s="169"/>
      <c r="AB50" s="102">
        <f t="shared" si="22"/>
        <v>0</v>
      </c>
      <c r="AC50" s="169"/>
      <c r="AD50" s="102">
        <f t="shared" si="23"/>
        <v>0</v>
      </c>
      <c r="AE50" s="144">
        <f t="shared" si="39"/>
        <v>43</v>
      </c>
      <c r="AF50" s="287" t="str">
        <f>IF(ISBLANK('Item List'!B46),"",'Item List'!B46)</f>
        <v>Thermoplastic Pavement Markings, 24"</v>
      </c>
      <c r="AG50" s="287" t="str">
        <f>IF(ISBLANK('Item List'!C46),"",'Item List'!C46)</f>
        <v>L.F.</v>
      </c>
      <c r="AH50" s="288">
        <f>IF(ISBLANK('Item List'!AF46),0,'Item List'!AF46)</f>
        <v>150</v>
      </c>
      <c r="AI50" s="145">
        <f>IF(ISBLANK('Item List'!AG46),0,'Item List'!AG46)</f>
        <v>12</v>
      </c>
      <c r="AJ50" s="145">
        <f t="shared" si="24"/>
        <v>1800</v>
      </c>
      <c r="AK50" s="169"/>
      <c r="AL50" s="102">
        <f t="shared" si="25"/>
        <v>0</v>
      </c>
      <c r="AM50" s="169"/>
      <c r="AN50" s="102">
        <f t="shared" si="26"/>
        <v>0</v>
      </c>
      <c r="AO50" s="169"/>
      <c r="AP50" s="102">
        <f t="shared" si="27"/>
        <v>0</v>
      </c>
      <c r="AQ50" s="169"/>
      <c r="AR50" s="102">
        <f t="shared" si="28"/>
        <v>0</v>
      </c>
      <c r="AS50" s="169"/>
      <c r="AT50" s="102">
        <f t="shared" si="29"/>
        <v>0</v>
      </c>
      <c r="AU50" s="169"/>
      <c r="AV50" s="102">
        <f t="shared" si="30"/>
        <v>0</v>
      </c>
    </row>
    <row r="51" spans="1:48" ht="24" customHeight="1" x14ac:dyDescent="0.2">
      <c r="A51" s="144">
        <f t="shared" si="37"/>
        <v>44</v>
      </c>
      <c r="B51" s="287" t="str">
        <f>IF(ISBLANK('Item List'!B47),"",'Item List'!B47)</f>
        <v>Subgrade Undercutting</v>
      </c>
      <c r="C51" s="287" t="str">
        <f>IF(ISBLANK('Item List'!C47),"",'Item List'!C47)</f>
        <v>C.Y.</v>
      </c>
      <c r="D51" s="288">
        <f>IF(ISBLANK('Item List'!AF47),0,'Item List'!AF47)</f>
        <v>50</v>
      </c>
      <c r="E51" s="145">
        <f>IF(ISBLANK('Item List'!AG47),0,'Item List'!AG47)</f>
        <v>300</v>
      </c>
      <c r="F51" s="145">
        <f t="shared" si="20"/>
        <v>15000</v>
      </c>
      <c r="G51" s="167">
        <v>350</v>
      </c>
      <c r="H51" s="102">
        <f t="shared" si="21"/>
        <v>17500</v>
      </c>
      <c r="I51" s="169">
        <v>30</v>
      </c>
      <c r="J51" s="102">
        <f t="shared" si="31"/>
        <v>1500</v>
      </c>
      <c r="K51" s="169"/>
      <c r="L51" s="102">
        <f t="shared" si="32"/>
        <v>0</v>
      </c>
      <c r="M51" s="169"/>
      <c r="N51" s="102">
        <f t="shared" si="33"/>
        <v>0</v>
      </c>
      <c r="O51" s="169"/>
      <c r="P51" s="102">
        <f t="shared" si="34"/>
        <v>0</v>
      </c>
      <c r="Q51" s="144">
        <f t="shared" si="38"/>
        <v>44</v>
      </c>
      <c r="R51" s="287" t="str">
        <f>IF(ISBLANK('Item List'!B47),"",'Item List'!B47)</f>
        <v>Subgrade Undercutting</v>
      </c>
      <c r="S51" s="287" t="str">
        <f>IF(ISBLANK('Item List'!C47),"",'Item List'!C47)</f>
        <v>C.Y.</v>
      </c>
      <c r="T51" s="288">
        <f>IF(ISBLANK('Item List'!AF47),0,'Item List'!AF47)</f>
        <v>50</v>
      </c>
      <c r="U51" s="145">
        <f>IF(ISBLANK('Item List'!AG47),0,'Item List'!AG47)</f>
        <v>300</v>
      </c>
      <c r="V51" s="145">
        <f t="shared" si="35"/>
        <v>15000</v>
      </c>
      <c r="W51" s="169"/>
      <c r="X51" s="102">
        <f t="shared" si="36"/>
        <v>0</v>
      </c>
      <c r="Y51" s="169"/>
      <c r="Z51" s="102">
        <f t="shared" si="36"/>
        <v>0</v>
      </c>
      <c r="AA51" s="169"/>
      <c r="AB51" s="102">
        <f t="shared" si="22"/>
        <v>0</v>
      </c>
      <c r="AC51" s="169"/>
      <c r="AD51" s="102">
        <f t="shared" si="23"/>
        <v>0</v>
      </c>
      <c r="AE51" s="144">
        <f t="shared" si="39"/>
        <v>44</v>
      </c>
      <c r="AF51" s="287" t="str">
        <f>IF(ISBLANK('Item List'!B47),"",'Item List'!B47)</f>
        <v>Subgrade Undercutting</v>
      </c>
      <c r="AG51" s="287" t="str">
        <f>IF(ISBLANK('Item List'!C47),"",'Item List'!C47)</f>
        <v>C.Y.</v>
      </c>
      <c r="AH51" s="288">
        <f>IF(ISBLANK('Item List'!AF47),0,'Item List'!AF47)</f>
        <v>50</v>
      </c>
      <c r="AI51" s="145">
        <f>IF(ISBLANK('Item List'!AG47),0,'Item List'!AG47)</f>
        <v>300</v>
      </c>
      <c r="AJ51" s="145">
        <f t="shared" si="24"/>
        <v>15000</v>
      </c>
      <c r="AK51" s="169"/>
      <c r="AL51" s="102">
        <f t="shared" si="25"/>
        <v>0</v>
      </c>
      <c r="AM51" s="169"/>
      <c r="AN51" s="102">
        <f t="shared" si="26"/>
        <v>0</v>
      </c>
      <c r="AO51" s="169"/>
      <c r="AP51" s="102">
        <f t="shared" si="27"/>
        <v>0</v>
      </c>
      <c r="AQ51" s="169"/>
      <c r="AR51" s="102">
        <f t="shared" si="28"/>
        <v>0</v>
      </c>
      <c r="AS51" s="169"/>
      <c r="AT51" s="102">
        <f t="shared" si="29"/>
        <v>0</v>
      </c>
      <c r="AU51" s="169"/>
      <c r="AV51" s="102">
        <f t="shared" si="30"/>
        <v>0</v>
      </c>
    </row>
    <row r="52" spans="1:48" ht="24" customHeight="1" x14ac:dyDescent="0.2">
      <c r="A52" s="144" t="str">
        <f t="shared" si="37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List'!AF48),0,'Item List'!AF48)</f>
        <v/>
      </c>
      <c r="E52" s="145">
        <f>IF(ISBLANK('Item List'!AG48),0,'Item List'!AG48)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1"/>
        <v>0</v>
      </c>
      <c r="K52" s="169"/>
      <c r="L52" s="102">
        <f t="shared" si="32"/>
        <v>0</v>
      </c>
      <c r="M52" s="169"/>
      <c r="N52" s="102">
        <f t="shared" si="33"/>
        <v>0</v>
      </c>
      <c r="O52" s="169"/>
      <c r="P52" s="102">
        <f t="shared" si="34"/>
        <v>0</v>
      </c>
      <c r="Q52" s="144" t="str">
        <f t="shared" si="38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List'!AF48),0,'Item List'!AF48)</f>
        <v/>
      </c>
      <c r="U52" s="145">
        <f>IF(ISBLANK('Item List'!AG48),0,'Item List'!AG48)</f>
        <v>0</v>
      </c>
      <c r="V52" s="145">
        <f t="shared" si="35"/>
        <v>0</v>
      </c>
      <c r="W52" s="169"/>
      <c r="X52" s="102">
        <f t="shared" si="36"/>
        <v>0</v>
      </c>
      <c r="Y52" s="169"/>
      <c r="Z52" s="102">
        <f t="shared" si="36"/>
        <v>0</v>
      </c>
      <c r="AA52" s="169"/>
      <c r="AB52" s="102">
        <f t="shared" si="22"/>
        <v>0</v>
      </c>
      <c r="AC52" s="169"/>
      <c r="AD52" s="102">
        <f t="shared" si="23"/>
        <v>0</v>
      </c>
      <c r="AE52" s="144" t="str">
        <f t="shared" si="39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List'!AF48),0,'Item List'!AF48)</f>
        <v/>
      </c>
      <c r="AI52" s="145">
        <f>IF(ISBLANK('Item List'!AG48),0,'Item List'!AG48)</f>
        <v>0</v>
      </c>
      <c r="AJ52" s="145">
        <f t="shared" si="24"/>
        <v>0</v>
      </c>
      <c r="AK52" s="169"/>
      <c r="AL52" s="102">
        <f t="shared" si="25"/>
        <v>0</v>
      </c>
      <c r="AM52" s="169"/>
      <c r="AN52" s="102">
        <f t="shared" si="26"/>
        <v>0</v>
      </c>
      <c r="AO52" s="169"/>
      <c r="AP52" s="102">
        <f t="shared" si="27"/>
        <v>0</v>
      </c>
      <c r="AQ52" s="169"/>
      <c r="AR52" s="102">
        <f t="shared" si="28"/>
        <v>0</v>
      </c>
      <c r="AS52" s="169"/>
      <c r="AT52" s="102">
        <f t="shared" si="29"/>
        <v>0</v>
      </c>
      <c r="AU52" s="169"/>
      <c r="AV52" s="102">
        <f t="shared" si="30"/>
        <v>0</v>
      </c>
    </row>
    <row r="53" spans="1:48" ht="24" customHeight="1" x14ac:dyDescent="0.2">
      <c r="A53" s="144" t="str">
        <f t="shared" si="37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List'!AF49),0,'Item List'!AF49)</f>
        <v/>
      </c>
      <c r="E53" s="145">
        <f>IF(ISBLANK('Item List'!AG49),0,'Item List'!AG49)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1"/>
        <v>0</v>
      </c>
      <c r="K53" s="169"/>
      <c r="L53" s="102">
        <f t="shared" si="32"/>
        <v>0</v>
      </c>
      <c r="M53" s="169"/>
      <c r="N53" s="102">
        <f t="shared" si="33"/>
        <v>0</v>
      </c>
      <c r="O53" s="169"/>
      <c r="P53" s="102">
        <f t="shared" si="34"/>
        <v>0</v>
      </c>
      <c r="Q53" s="144" t="str">
        <f t="shared" si="38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List'!AF49),0,'Item List'!AF49)</f>
        <v/>
      </c>
      <c r="U53" s="145">
        <f>IF(ISBLANK('Item List'!AG49),0,'Item List'!AG49)</f>
        <v>0</v>
      </c>
      <c r="V53" s="145">
        <f t="shared" si="35"/>
        <v>0</v>
      </c>
      <c r="W53" s="169"/>
      <c r="X53" s="102">
        <f t="shared" si="36"/>
        <v>0</v>
      </c>
      <c r="Y53" s="169"/>
      <c r="Z53" s="102">
        <f t="shared" si="36"/>
        <v>0</v>
      </c>
      <c r="AA53" s="169"/>
      <c r="AB53" s="102">
        <f t="shared" si="22"/>
        <v>0</v>
      </c>
      <c r="AC53" s="169"/>
      <c r="AD53" s="102">
        <f t="shared" si="23"/>
        <v>0</v>
      </c>
      <c r="AE53" s="144" t="str">
        <f t="shared" si="39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List'!AF49),0,'Item List'!AF49)</f>
        <v/>
      </c>
      <c r="AI53" s="145">
        <f>IF(ISBLANK('Item List'!AG49),0,'Item List'!AG49)</f>
        <v>0</v>
      </c>
      <c r="AJ53" s="145">
        <f t="shared" si="24"/>
        <v>0</v>
      </c>
      <c r="AK53" s="169"/>
      <c r="AL53" s="102">
        <f t="shared" si="25"/>
        <v>0</v>
      </c>
      <c r="AM53" s="169"/>
      <c r="AN53" s="102">
        <f t="shared" si="26"/>
        <v>0</v>
      </c>
      <c r="AO53" s="169"/>
      <c r="AP53" s="102">
        <f t="shared" si="27"/>
        <v>0</v>
      </c>
      <c r="AQ53" s="169"/>
      <c r="AR53" s="102">
        <f t="shared" si="28"/>
        <v>0</v>
      </c>
      <c r="AS53" s="169"/>
      <c r="AT53" s="102">
        <f t="shared" si="29"/>
        <v>0</v>
      </c>
      <c r="AU53" s="169"/>
      <c r="AV53" s="102">
        <f t="shared" si="30"/>
        <v>0</v>
      </c>
    </row>
    <row r="54" spans="1:48" ht="24" customHeight="1" x14ac:dyDescent="0.2">
      <c r="A54" s="144" t="str">
        <f t="shared" si="37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List'!AF50),0,'Item List'!AF50)</f>
        <v/>
      </c>
      <c r="E54" s="145">
        <f>IF(ISBLANK('Item List'!AG50),0,'Item List'!AG50)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1"/>
        <v>0</v>
      </c>
      <c r="K54" s="169"/>
      <c r="L54" s="102">
        <f t="shared" si="32"/>
        <v>0</v>
      </c>
      <c r="M54" s="169"/>
      <c r="N54" s="102">
        <f t="shared" si="33"/>
        <v>0</v>
      </c>
      <c r="O54" s="169"/>
      <c r="P54" s="102">
        <f t="shared" si="34"/>
        <v>0</v>
      </c>
      <c r="Q54" s="144" t="str">
        <f t="shared" si="38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List'!AF50),0,'Item List'!AF50)</f>
        <v/>
      </c>
      <c r="U54" s="145">
        <f>IF(ISBLANK('Item List'!AG50),0,'Item List'!AG50)</f>
        <v>0</v>
      </c>
      <c r="V54" s="145">
        <f t="shared" si="35"/>
        <v>0</v>
      </c>
      <c r="W54" s="169"/>
      <c r="X54" s="102">
        <f t="shared" si="36"/>
        <v>0</v>
      </c>
      <c r="Y54" s="169"/>
      <c r="Z54" s="102">
        <f t="shared" si="36"/>
        <v>0</v>
      </c>
      <c r="AA54" s="169"/>
      <c r="AB54" s="102">
        <f t="shared" si="22"/>
        <v>0</v>
      </c>
      <c r="AC54" s="169"/>
      <c r="AD54" s="102">
        <f t="shared" si="23"/>
        <v>0</v>
      </c>
      <c r="AE54" s="144" t="str">
        <f t="shared" si="39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List'!AF50),0,'Item List'!AF50)</f>
        <v/>
      </c>
      <c r="AI54" s="145">
        <f>IF(ISBLANK('Item List'!AG50),0,'Item List'!AG50)</f>
        <v>0</v>
      </c>
      <c r="AJ54" s="145">
        <f t="shared" si="24"/>
        <v>0</v>
      </c>
      <c r="AK54" s="169"/>
      <c r="AL54" s="102">
        <f t="shared" si="25"/>
        <v>0</v>
      </c>
      <c r="AM54" s="169"/>
      <c r="AN54" s="102">
        <f t="shared" si="26"/>
        <v>0</v>
      </c>
      <c r="AO54" s="169"/>
      <c r="AP54" s="102">
        <f t="shared" si="27"/>
        <v>0</v>
      </c>
      <c r="AQ54" s="169"/>
      <c r="AR54" s="102">
        <f t="shared" si="28"/>
        <v>0</v>
      </c>
      <c r="AS54" s="169"/>
      <c r="AT54" s="102">
        <f t="shared" si="29"/>
        <v>0</v>
      </c>
      <c r="AU54" s="169"/>
      <c r="AV54" s="102">
        <f t="shared" si="30"/>
        <v>0</v>
      </c>
    </row>
    <row r="55" spans="1:48" ht="24" customHeight="1" thickBot="1" x14ac:dyDescent="0.25">
      <c r="A55" s="144" t="str">
        <f t="shared" si="37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List'!AF51),0,'Item List'!AF51)</f>
        <v/>
      </c>
      <c r="E55" s="145">
        <f>IF(ISBLANK('Item List'!AG51),0,'Item List'!AG51)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1"/>
        <v>0</v>
      </c>
      <c r="K55" s="169"/>
      <c r="L55" s="102">
        <f t="shared" si="32"/>
        <v>0</v>
      </c>
      <c r="M55" s="169"/>
      <c r="N55" s="102">
        <f t="shared" si="33"/>
        <v>0</v>
      </c>
      <c r="O55" s="169"/>
      <c r="P55" s="102">
        <f t="shared" si="34"/>
        <v>0</v>
      </c>
      <c r="Q55" s="144" t="str">
        <f t="shared" si="38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List'!AF51),0,'Item List'!AF51)</f>
        <v/>
      </c>
      <c r="U55" s="145">
        <f>IF(ISBLANK('Item List'!AG51),0,'Item List'!AG51)</f>
        <v>0</v>
      </c>
      <c r="V55" s="145">
        <f t="shared" si="35"/>
        <v>0</v>
      </c>
      <c r="W55" s="169"/>
      <c r="X55" s="102">
        <f t="shared" si="36"/>
        <v>0</v>
      </c>
      <c r="Y55" s="169"/>
      <c r="Z55" s="102">
        <f t="shared" si="36"/>
        <v>0</v>
      </c>
      <c r="AA55" s="169"/>
      <c r="AB55" s="102">
        <f t="shared" si="22"/>
        <v>0</v>
      </c>
      <c r="AC55" s="169"/>
      <c r="AD55" s="102">
        <f t="shared" si="23"/>
        <v>0</v>
      </c>
      <c r="AE55" s="144" t="str">
        <f t="shared" si="39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List'!AF51),0,'Item List'!AF51)</f>
        <v/>
      </c>
      <c r="AI55" s="145">
        <f>IF(ISBLANK('Item List'!AG51),0,'Item List'!AG51)</f>
        <v>0</v>
      </c>
      <c r="AJ55" s="145">
        <f t="shared" si="24"/>
        <v>0</v>
      </c>
      <c r="AK55" s="169"/>
      <c r="AL55" s="102">
        <f t="shared" si="25"/>
        <v>0</v>
      </c>
      <c r="AM55" s="169"/>
      <c r="AN55" s="102">
        <f t="shared" si="26"/>
        <v>0</v>
      </c>
      <c r="AO55" s="169"/>
      <c r="AP55" s="102">
        <f t="shared" si="27"/>
        <v>0</v>
      </c>
      <c r="AQ55" s="169"/>
      <c r="AR55" s="102">
        <f t="shared" si="28"/>
        <v>0</v>
      </c>
      <c r="AS55" s="169"/>
      <c r="AT55" s="102">
        <f t="shared" si="29"/>
        <v>0</v>
      </c>
      <c r="AU55" s="169"/>
      <c r="AV55" s="102">
        <f t="shared" si="30"/>
        <v>0</v>
      </c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2238395</v>
      </c>
      <c r="G56" s="149"/>
      <c r="H56" s="149">
        <f>IF(SUM(H32:H55)=0,"",SUM(H32:H55)+H30)</f>
        <v>2444544.21</v>
      </c>
      <c r="I56" s="149"/>
      <c r="J56" s="149">
        <f>IF(SUM(J32:J55)=0,"",SUM(J32:J55)+J30)</f>
        <v>3249897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6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2238395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2238395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TCI Concrete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2444544.21</v>
      </c>
      <c r="I57" s="104">
        <f>I56</f>
        <v>0</v>
      </c>
      <c r="J57" s="104">
        <f>J56</f>
        <v>3249897</v>
      </c>
      <c r="K57" s="104">
        <f>K56</f>
        <v>0</v>
      </c>
      <c r="L57" s="104" t="str">
        <f>L56</f>
        <v/>
      </c>
      <c r="M57" s="217"/>
      <c r="N57" s="104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TCI Concrete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TCI Concrete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List'!AF52),0,'Item List'!AF52)</f>
        <v/>
      </c>
      <c r="E58" s="145">
        <f>IF(ISBLANK('Item List'!AG52),0,'Item List'!AG52)</f>
        <v>0</v>
      </c>
      <c r="F58" s="145">
        <f t="shared" ref="F58:F81" si="40">IF(AND(ISNUMBER($D58),ISNUMBER(E58)),$D58*E58,0)</f>
        <v>0</v>
      </c>
      <c r="G58" s="385"/>
      <c r="H58" s="102">
        <f t="shared" ref="H58:H81" si="4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List'!AT46),"",'Item List'!AT46)</f>
        <v/>
      </c>
      <c r="S58" s="287" t="str">
        <f>IF(ISBLANK('Item List'!AU46),"",'Item List'!AU46)</f>
        <v/>
      </c>
      <c r="T58" s="288">
        <f>IF(ISBLANK('Item List'!AV46),0,'Item List'!AV46)</f>
        <v>0</v>
      </c>
      <c r="U58" s="145">
        <f>IF(ISBLANK('Item List'!AW46),0,'Item List'!AW46)</f>
        <v>0</v>
      </c>
      <c r="V58" s="145">
        <f t="shared" ref="V58:V81" si="42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3">IF(AND(ISNUMBER($D58),ISNUMBER(AA58)),$D58*AA58,0)</f>
        <v>0</v>
      </c>
      <c r="AC58" s="168"/>
      <c r="AD58" s="102">
        <f t="shared" ref="AD58:AD81" si="44">IF(AND(ISNUMBER($D58),ISNUMBER(AC58)),$D58*AC58,0)</f>
        <v>0</v>
      </c>
      <c r="AE58" s="144" t="str">
        <f>IF(AF58="","",AE55+1)</f>
        <v/>
      </c>
      <c r="AF58" s="287" t="str">
        <f>IF(ISBLANK('Item List'!BH46),"",'Item List'!BH46)</f>
        <v/>
      </c>
      <c r="AG58" s="287" t="str">
        <f>IF(ISBLANK('Item List'!BI46),"",'Item List'!BI46)</f>
        <v/>
      </c>
      <c r="AH58" s="288">
        <f>IF(ISBLANK('Item List'!BJ46),0,'Item List'!BJ46)</f>
        <v>0</v>
      </c>
      <c r="AI58" s="145">
        <f>IF(ISBLANK('Item List'!BK46),0,'Item List'!BK46)</f>
        <v>0</v>
      </c>
      <c r="AJ58" s="145">
        <f t="shared" ref="AJ58:AJ81" si="45">IF(AND(ISNUMBER($D58),ISNUMBER(AI58)),$D58*AI58,0)</f>
        <v>0</v>
      </c>
      <c r="AK58" s="168"/>
      <c r="AL58" s="102">
        <f t="shared" ref="AL58:AL81" si="46">IF(AND(ISNUMBER($D58),ISNUMBER(AK58)),$D58*AK58,0)</f>
        <v>0</v>
      </c>
      <c r="AM58" s="168"/>
      <c r="AN58" s="102">
        <f t="shared" ref="AN58:AN81" si="47">IF(AND(ISNUMBER($D58),ISNUMBER(AM58)),$D58*AM58,0)</f>
        <v>0</v>
      </c>
      <c r="AO58" s="168"/>
      <c r="AP58" s="102">
        <f t="shared" ref="AP58:AP81" si="48">IF(AND(ISNUMBER($D58),ISNUMBER(AO58)),$D58*AO58,0)</f>
        <v>0</v>
      </c>
      <c r="AQ58" s="168"/>
      <c r="AR58" s="102">
        <f t="shared" ref="AR58:AR81" si="49">IF(AND(ISNUMBER($D58),ISNUMBER(AQ58)),$D58*AQ58,0)</f>
        <v>0</v>
      </c>
      <c r="AS58" s="168"/>
      <c r="AT58" s="102">
        <f t="shared" ref="AT58:AT81" si="50">IF(AND(ISNUMBER($D58),ISNUMBER(AS58)),$D58*AS58,0)</f>
        <v>0</v>
      </c>
      <c r="AU58" s="168"/>
      <c r="AV58" s="102">
        <f t="shared" ref="AV58:AV81" si="51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List'!AF53),0,'Item List'!AF53)</f>
        <v/>
      </c>
      <c r="E59" s="145">
        <f>IF(ISBLANK('Item List'!AG53),0,'Item List'!AG53)</f>
        <v>0</v>
      </c>
      <c r="F59" s="145">
        <f t="shared" si="40"/>
        <v>0</v>
      </c>
      <c r="G59" s="385"/>
      <c r="H59" s="102">
        <f t="shared" si="41"/>
        <v>0</v>
      </c>
      <c r="I59" s="168"/>
      <c r="J59" s="102">
        <f t="shared" ref="J59:J81" si="52">IF(AND(ISNUMBER($D59),ISNUMBER(I59)),$D59*I59,0)</f>
        <v>0</v>
      </c>
      <c r="K59" s="168"/>
      <c r="L59" s="102">
        <f t="shared" ref="L59:L81" si="53">IF(AND(ISNUMBER($D59),ISNUMBER(K59)),$D59*K59,0)</f>
        <v>0</v>
      </c>
      <c r="M59" s="168"/>
      <c r="N59" s="102">
        <f t="shared" ref="N59:N81" si="54">IF(AND(ISNUMBER($D59),ISNUMBER(M59)),$D59*M59,0)</f>
        <v>0</v>
      </c>
      <c r="O59" s="168"/>
      <c r="P59" s="102">
        <f t="shared" ref="P59:P81" si="55">IF(AND(ISNUMBER($D59),ISNUMBER(O59)),$D59*O59,0)</f>
        <v>0</v>
      </c>
      <c r="Q59" s="144" t="str">
        <f>IF(R59="","",Q58+1)</f>
        <v/>
      </c>
      <c r="R59" s="287" t="str">
        <f>IF(ISBLANK('Item List'!AT47),"",'Item List'!AT47)</f>
        <v/>
      </c>
      <c r="S59" s="287" t="str">
        <f>IF(ISBLANK('Item List'!AU47),"",'Item List'!AU47)</f>
        <v/>
      </c>
      <c r="T59" s="288">
        <f>IF(ISBLANK('Item List'!AV47),0,'Item List'!AV47)</f>
        <v>0</v>
      </c>
      <c r="U59" s="145">
        <f>IF(ISBLANK('Item List'!AW47),0,'Item List'!AW47)</f>
        <v>0</v>
      </c>
      <c r="V59" s="145">
        <f t="shared" si="42"/>
        <v>0</v>
      </c>
      <c r="W59" s="168"/>
      <c r="X59" s="102">
        <f t="shared" ref="X59:Z81" si="56">IF(AND(ISNUMBER($D59),ISNUMBER(W59)),$D59*W59,0)</f>
        <v>0</v>
      </c>
      <c r="Y59" s="168"/>
      <c r="Z59" s="102">
        <f t="shared" si="56"/>
        <v>0</v>
      </c>
      <c r="AA59" s="168"/>
      <c r="AB59" s="102">
        <f t="shared" si="43"/>
        <v>0</v>
      </c>
      <c r="AC59" s="168"/>
      <c r="AD59" s="102">
        <f t="shared" si="44"/>
        <v>0</v>
      </c>
      <c r="AE59" s="144" t="str">
        <f>IF(AF59="","",AE58+1)</f>
        <v/>
      </c>
      <c r="AF59" s="287" t="str">
        <f>IF(ISBLANK('Item List'!BH47),"",'Item List'!BH47)</f>
        <v/>
      </c>
      <c r="AG59" s="287" t="str">
        <f>IF(ISBLANK('Item List'!BI47),"",'Item List'!BI47)</f>
        <v/>
      </c>
      <c r="AH59" s="288">
        <f>IF(ISBLANK('Item List'!BJ47),0,'Item List'!BJ47)</f>
        <v>0</v>
      </c>
      <c r="AI59" s="145">
        <f>IF(ISBLANK('Item List'!BK47),0,'Item List'!BK47)</f>
        <v>0</v>
      </c>
      <c r="AJ59" s="145">
        <f t="shared" si="45"/>
        <v>0</v>
      </c>
      <c r="AK59" s="168"/>
      <c r="AL59" s="102">
        <f t="shared" si="46"/>
        <v>0</v>
      </c>
      <c r="AM59" s="168"/>
      <c r="AN59" s="102">
        <f t="shared" si="47"/>
        <v>0</v>
      </c>
      <c r="AO59" s="168"/>
      <c r="AP59" s="102">
        <f t="shared" si="48"/>
        <v>0</v>
      </c>
      <c r="AQ59" s="168"/>
      <c r="AR59" s="102">
        <f t="shared" si="49"/>
        <v>0</v>
      </c>
      <c r="AS59" s="168"/>
      <c r="AT59" s="102">
        <f t="shared" si="50"/>
        <v>0</v>
      </c>
      <c r="AU59" s="168"/>
      <c r="AV59" s="102">
        <f t="shared" si="51"/>
        <v>0</v>
      </c>
    </row>
    <row r="60" spans="1:48" ht="24" customHeight="1" x14ac:dyDescent="0.2">
      <c r="A60" s="144" t="str">
        <f t="shared" ref="A60:A81" si="57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List'!AF54),0,'Item List'!AF54)</f>
        <v/>
      </c>
      <c r="E60" s="145">
        <f>IF(ISBLANK('Item List'!AG54),0,'Item List'!AG54)</f>
        <v>0</v>
      </c>
      <c r="F60" s="145">
        <f t="shared" si="40"/>
        <v>0</v>
      </c>
      <c r="G60" s="385"/>
      <c r="H60" s="102">
        <f t="shared" si="41"/>
        <v>0</v>
      </c>
      <c r="I60" s="168"/>
      <c r="J60" s="102">
        <f t="shared" si="52"/>
        <v>0</v>
      </c>
      <c r="K60" s="168"/>
      <c r="L60" s="102">
        <f t="shared" si="53"/>
        <v>0</v>
      </c>
      <c r="M60" s="168"/>
      <c r="N60" s="102">
        <f t="shared" si="54"/>
        <v>0</v>
      </c>
      <c r="O60" s="168"/>
      <c r="P60" s="102">
        <f t="shared" si="55"/>
        <v>0</v>
      </c>
      <c r="Q60" s="144" t="str">
        <f t="shared" ref="Q60:Q81" si="58">IF(R60="","",Q59+1)</f>
        <v/>
      </c>
      <c r="R60" s="287" t="str">
        <f>IF(ISBLANK('Item List'!AT48),"",'Item List'!AT48)</f>
        <v/>
      </c>
      <c r="S60" s="287" t="str">
        <f>IF(ISBLANK('Item List'!AU48),"",'Item List'!AU48)</f>
        <v/>
      </c>
      <c r="T60" s="288">
        <f>IF(ISBLANK('Item List'!AV48),0,'Item List'!AV48)</f>
        <v>0</v>
      </c>
      <c r="U60" s="145">
        <f>IF(ISBLANK('Item List'!AW48),0,'Item List'!AW48)</f>
        <v>0</v>
      </c>
      <c r="V60" s="145">
        <f t="shared" si="42"/>
        <v>0</v>
      </c>
      <c r="W60" s="168"/>
      <c r="X60" s="102">
        <f t="shared" si="56"/>
        <v>0</v>
      </c>
      <c r="Y60" s="168"/>
      <c r="Z60" s="102">
        <f t="shared" si="56"/>
        <v>0</v>
      </c>
      <c r="AA60" s="168"/>
      <c r="AB60" s="102">
        <f t="shared" si="43"/>
        <v>0</v>
      </c>
      <c r="AC60" s="168"/>
      <c r="AD60" s="102">
        <f t="shared" si="44"/>
        <v>0</v>
      </c>
      <c r="AE60" s="144" t="str">
        <f t="shared" ref="AE60:AE81" si="59">IF(AF60="","",AE59+1)</f>
        <v/>
      </c>
      <c r="AF60" s="287" t="str">
        <f>IF(ISBLANK('Item List'!BH48),"",'Item List'!BH48)</f>
        <v/>
      </c>
      <c r="AG60" s="287" t="str">
        <f>IF(ISBLANK('Item List'!BI48),"",'Item List'!BI48)</f>
        <v/>
      </c>
      <c r="AH60" s="288">
        <f>IF(ISBLANK('Item List'!BJ48),0,'Item List'!BJ48)</f>
        <v>0</v>
      </c>
      <c r="AI60" s="145">
        <f>IF(ISBLANK('Item List'!BK48),0,'Item List'!BK48)</f>
        <v>0</v>
      </c>
      <c r="AJ60" s="145">
        <f t="shared" si="45"/>
        <v>0</v>
      </c>
      <c r="AK60" s="168"/>
      <c r="AL60" s="102">
        <f t="shared" si="46"/>
        <v>0</v>
      </c>
      <c r="AM60" s="168"/>
      <c r="AN60" s="102">
        <f t="shared" si="47"/>
        <v>0</v>
      </c>
      <c r="AO60" s="168"/>
      <c r="AP60" s="102">
        <f t="shared" si="48"/>
        <v>0</v>
      </c>
      <c r="AQ60" s="168"/>
      <c r="AR60" s="102">
        <f t="shared" si="49"/>
        <v>0</v>
      </c>
      <c r="AS60" s="168"/>
      <c r="AT60" s="102">
        <f t="shared" si="50"/>
        <v>0</v>
      </c>
      <c r="AU60" s="168"/>
      <c r="AV60" s="102">
        <f t="shared" si="51"/>
        <v>0</v>
      </c>
    </row>
    <row r="61" spans="1:48" ht="24" customHeight="1" x14ac:dyDescent="0.2">
      <c r="A61" s="144" t="str">
        <f t="shared" si="57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List'!AF55),0,'Item List'!AF55)</f>
        <v/>
      </c>
      <c r="E61" s="145">
        <f>IF(ISBLANK('Item List'!AG55),0,'Item List'!AG55)</f>
        <v>0</v>
      </c>
      <c r="F61" s="145">
        <f t="shared" si="40"/>
        <v>0</v>
      </c>
      <c r="G61" s="385"/>
      <c r="H61" s="102">
        <f t="shared" si="41"/>
        <v>0</v>
      </c>
      <c r="I61" s="168"/>
      <c r="J61" s="102">
        <f t="shared" si="52"/>
        <v>0</v>
      </c>
      <c r="K61" s="168"/>
      <c r="L61" s="102">
        <f t="shared" si="53"/>
        <v>0</v>
      </c>
      <c r="M61" s="168"/>
      <c r="N61" s="102">
        <f t="shared" si="54"/>
        <v>0</v>
      </c>
      <c r="O61" s="168"/>
      <c r="P61" s="102">
        <f t="shared" si="55"/>
        <v>0</v>
      </c>
      <c r="Q61" s="144" t="str">
        <f t="shared" si="58"/>
        <v/>
      </c>
      <c r="R61" s="287" t="str">
        <f>IF(ISBLANK('Item List'!AT49),"",'Item List'!AT49)</f>
        <v/>
      </c>
      <c r="S61" s="287" t="str">
        <f>IF(ISBLANK('Item List'!AU49),"",'Item List'!AU49)</f>
        <v/>
      </c>
      <c r="T61" s="288">
        <f>IF(ISBLANK('Item List'!AV49),0,'Item List'!AV49)</f>
        <v>0</v>
      </c>
      <c r="U61" s="145">
        <f>IF(ISBLANK('Item List'!AW49),0,'Item List'!AW49)</f>
        <v>0</v>
      </c>
      <c r="V61" s="145">
        <f t="shared" si="42"/>
        <v>0</v>
      </c>
      <c r="W61" s="168"/>
      <c r="X61" s="102">
        <f t="shared" si="56"/>
        <v>0</v>
      </c>
      <c r="Y61" s="168"/>
      <c r="Z61" s="102">
        <f t="shared" si="56"/>
        <v>0</v>
      </c>
      <c r="AA61" s="168"/>
      <c r="AB61" s="102">
        <f t="shared" si="43"/>
        <v>0</v>
      </c>
      <c r="AC61" s="168"/>
      <c r="AD61" s="102">
        <f t="shared" si="44"/>
        <v>0</v>
      </c>
      <c r="AE61" s="144" t="str">
        <f t="shared" si="59"/>
        <v/>
      </c>
      <c r="AF61" s="287" t="str">
        <f>IF(ISBLANK('Item List'!BH49),"",'Item List'!BH49)</f>
        <v/>
      </c>
      <c r="AG61" s="287" t="str">
        <f>IF(ISBLANK('Item List'!BI49),"",'Item List'!BI49)</f>
        <v/>
      </c>
      <c r="AH61" s="288">
        <f>IF(ISBLANK('Item List'!BJ49),0,'Item List'!BJ49)</f>
        <v>0</v>
      </c>
      <c r="AI61" s="145">
        <f>IF(ISBLANK('Item List'!BK49),0,'Item List'!BK49)</f>
        <v>0</v>
      </c>
      <c r="AJ61" s="145">
        <f t="shared" si="45"/>
        <v>0</v>
      </c>
      <c r="AK61" s="168"/>
      <c r="AL61" s="102">
        <f t="shared" si="46"/>
        <v>0</v>
      </c>
      <c r="AM61" s="168"/>
      <c r="AN61" s="102">
        <f t="shared" si="47"/>
        <v>0</v>
      </c>
      <c r="AO61" s="168"/>
      <c r="AP61" s="102">
        <f t="shared" si="48"/>
        <v>0</v>
      </c>
      <c r="AQ61" s="168"/>
      <c r="AR61" s="102">
        <f t="shared" si="49"/>
        <v>0</v>
      </c>
      <c r="AS61" s="168"/>
      <c r="AT61" s="102">
        <f t="shared" si="50"/>
        <v>0</v>
      </c>
      <c r="AU61" s="168"/>
      <c r="AV61" s="102">
        <f t="shared" si="51"/>
        <v>0</v>
      </c>
    </row>
    <row r="62" spans="1:48" ht="24" customHeight="1" x14ac:dyDescent="0.2">
      <c r="A62" s="144" t="str">
        <f t="shared" si="57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List'!AF56),0,'Item List'!AF56)</f>
        <v/>
      </c>
      <c r="E62" s="145">
        <f>IF(ISBLANK('Item List'!AG56),0,'Item List'!AG56)</f>
        <v>0</v>
      </c>
      <c r="F62" s="145">
        <f t="shared" si="40"/>
        <v>0</v>
      </c>
      <c r="G62" s="385"/>
      <c r="H62" s="102">
        <f t="shared" si="41"/>
        <v>0</v>
      </c>
      <c r="I62" s="168"/>
      <c r="J62" s="102">
        <f t="shared" si="52"/>
        <v>0</v>
      </c>
      <c r="K62" s="168"/>
      <c r="L62" s="102">
        <f t="shared" si="53"/>
        <v>0</v>
      </c>
      <c r="M62" s="168"/>
      <c r="N62" s="102">
        <f t="shared" si="54"/>
        <v>0</v>
      </c>
      <c r="O62" s="168"/>
      <c r="P62" s="102">
        <f t="shared" si="55"/>
        <v>0</v>
      </c>
      <c r="Q62" s="144" t="str">
        <f t="shared" si="58"/>
        <v/>
      </c>
      <c r="R62" s="287" t="str">
        <f>IF(ISBLANK('Item List'!AT50),"",'Item List'!AT50)</f>
        <v/>
      </c>
      <c r="S62" s="287" t="str">
        <f>IF(ISBLANK('Item List'!AU50),"",'Item List'!AU50)</f>
        <v/>
      </c>
      <c r="T62" s="288">
        <f>IF(ISBLANK('Item List'!AV50),0,'Item List'!AV50)</f>
        <v>0</v>
      </c>
      <c r="U62" s="145">
        <f>IF(ISBLANK('Item List'!AW50),0,'Item List'!AW50)</f>
        <v>0</v>
      </c>
      <c r="V62" s="145">
        <f t="shared" si="42"/>
        <v>0</v>
      </c>
      <c r="W62" s="168"/>
      <c r="X62" s="102">
        <f t="shared" si="56"/>
        <v>0</v>
      </c>
      <c r="Y62" s="168"/>
      <c r="Z62" s="102">
        <f t="shared" si="56"/>
        <v>0</v>
      </c>
      <c r="AA62" s="168"/>
      <c r="AB62" s="102">
        <f t="shared" si="43"/>
        <v>0</v>
      </c>
      <c r="AC62" s="168"/>
      <c r="AD62" s="102">
        <f t="shared" si="44"/>
        <v>0</v>
      </c>
      <c r="AE62" s="144" t="str">
        <f t="shared" si="59"/>
        <v/>
      </c>
      <c r="AF62" s="287" t="str">
        <f>IF(ISBLANK('Item List'!BH50),"",'Item List'!BH50)</f>
        <v/>
      </c>
      <c r="AG62" s="287" t="str">
        <f>IF(ISBLANK('Item List'!BI50),"",'Item List'!BI50)</f>
        <v/>
      </c>
      <c r="AH62" s="288">
        <f>IF(ISBLANK('Item List'!BJ50),0,'Item List'!BJ50)</f>
        <v>0</v>
      </c>
      <c r="AI62" s="145">
        <f>IF(ISBLANK('Item List'!BK50),0,'Item List'!BK50)</f>
        <v>0</v>
      </c>
      <c r="AJ62" s="145">
        <f t="shared" si="45"/>
        <v>0</v>
      </c>
      <c r="AK62" s="168"/>
      <c r="AL62" s="102">
        <f t="shared" si="46"/>
        <v>0</v>
      </c>
      <c r="AM62" s="168"/>
      <c r="AN62" s="102">
        <f t="shared" si="47"/>
        <v>0</v>
      </c>
      <c r="AO62" s="168"/>
      <c r="AP62" s="102">
        <f t="shared" si="48"/>
        <v>0</v>
      </c>
      <c r="AQ62" s="168"/>
      <c r="AR62" s="102">
        <f t="shared" si="49"/>
        <v>0</v>
      </c>
      <c r="AS62" s="168"/>
      <c r="AT62" s="102">
        <f t="shared" si="50"/>
        <v>0</v>
      </c>
      <c r="AU62" s="168"/>
      <c r="AV62" s="102">
        <f t="shared" si="51"/>
        <v>0</v>
      </c>
    </row>
    <row r="63" spans="1:48" ht="24" customHeight="1" x14ac:dyDescent="0.2">
      <c r="A63" s="144" t="str">
        <f t="shared" si="57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List'!AF57),0,'Item List'!AF57)</f>
        <v/>
      </c>
      <c r="E63" s="145">
        <f>IF(ISBLANK('Item List'!AG57),0,'Item List'!AG57)</f>
        <v>0</v>
      </c>
      <c r="F63" s="145">
        <f t="shared" si="40"/>
        <v>0</v>
      </c>
      <c r="G63" s="385"/>
      <c r="H63" s="102">
        <f t="shared" si="41"/>
        <v>0</v>
      </c>
      <c r="I63" s="168"/>
      <c r="J63" s="102">
        <f t="shared" si="52"/>
        <v>0</v>
      </c>
      <c r="K63" s="168"/>
      <c r="L63" s="102">
        <f t="shared" si="53"/>
        <v>0</v>
      </c>
      <c r="M63" s="168"/>
      <c r="N63" s="102">
        <f t="shared" si="54"/>
        <v>0</v>
      </c>
      <c r="O63" s="168"/>
      <c r="P63" s="102">
        <f t="shared" si="55"/>
        <v>0</v>
      </c>
      <c r="Q63" s="144" t="str">
        <f t="shared" si="58"/>
        <v/>
      </c>
      <c r="R63" s="287" t="str">
        <f>IF(ISBLANK('Item List'!AT51),"",'Item List'!AT51)</f>
        <v/>
      </c>
      <c r="S63" s="287" t="str">
        <f>IF(ISBLANK('Item List'!AU51),"",'Item List'!AU51)</f>
        <v/>
      </c>
      <c r="T63" s="288">
        <f>IF(ISBLANK('Item List'!AV51),0,'Item List'!AV51)</f>
        <v>0</v>
      </c>
      <c r="U63" s="145">
        <f>IF(ISBLANK('Item List'!AW51),0,'Item List'!AW51)</f>
        <v>0</v>
      </c>
      <c r="V63" s="145">
        <f t="shared" si="42"/>
        <v>0</v>
      </c>
      <c r="W63" s="168"/>
      <c r="X63" s="102">
        <f t="shared" si="56"/>
        <v>0</v>
      </c>
      <c r="Y63" s="168"/>
      <c r="Z63" s="102">
        <f t="shared" si="56"/>
        <v>0</v>
      </c>
      <c r="AA63" s="168"/>
      <c r="AB63" s="102">
        <f t="shared" si="43"/>
        <v>0</v>
      </c>
      <c r="AC63" s="168"/>
      <c r="AD63" s="102">
        <f t="shared" si="44"/>
        <v>0</v>
      </c>
      <c r="AE63" s="144" t="str">
        <f t="shared" si="59"/>
        <v/>
      </c>
      <c r="AF63" s="287" t="str">
        <f>IF(ISBLANK('Item List'!BH51),"",'Item List'!BH51)</f>
        <v/>
      </c>
      <c r="AG63" s="287" t="str">
        <f>IF(ISBLANK('Item List'!BI51),"",'Item List'!BI51)</f>
        <v/>
      </c>
      <c r="AH63" s="288">
        <f>IF(ISBLANK('Item List'!BJ51),0,'Item List'!BJ51)</f>
        <v>0</v>
      </c>
      <c r="AI63" s="145">
        <f>IF(ISBLANK('Item List'!BK51),0,'Item List'!BK51)</f>
        <v>0</v>
      </c>
      <c r="AJ63" s="145">
        <f t="shared" si="45"/>
        <v>0</v>
      </c>
      <c r="AK63" s="168"/>
      <c r="AL63" s="102">
        <f t="shared" si="46"/>
        <v>0</v>
      </c>
      <c r="AM63" s="168"/>
      <c r="AN63" s="102">
        <f t="shared" si="47"/>
        <v>0</v>
      </c>
      <c r="AO63" s="168"/>
      <c r="AP63" s="102">
        <f t="shared" si="48"/>
        <v>0</v>
      </c>
      <c r="AQ63" s="168"/>
      <c r="AR63" s="102">
        <f t="shared" si="49"/>
        <v>0</v>
      </c>
      <c r="AS63" s="168"/>
      <c r="AT63" s="102">
        <f t="shared" si="50"/>
        <v>0</v>
      </c>
      <c r="AU63" s="168"/>
      <c r="AV63" s="102">
        <f t="shared" si="51"/>
        <v>0</v>
      </c>
    </row>
    <row r="64" spans="1:48" ht="24" customHeight="1" x14ac:dyDescent="0.2">
      <c r="A64" s="144" t="str">
        <f t="shared" si="57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List'!AF58),0,'Item List'!AF58)</f>
        <v/>
      </c>
      <c r="E64" s="145">
        <f>IF(ISBLANK('Item List'!AG58),0,'Item List'!AG58)</f>
        <v>0</v>
      </c>
      <c r="F64" s="145">
        <f t="shared" si="40"/>
        <v>0</v>
      </c>
      <c r="G64" s="385"/>
      <c r="H64" s="102">
        <f t="shared" si="41"/>
        <v>0</v>
      </c>
      <c r="I64" s="168"/>
      <c r="J64" s="102">
        <f t="shared" si="52"/>
        <v>0</v>
      </c>
      <c r="K64" s="168"/>
      <c r="L64" s="102">
        <f t="shared" si="53"/>
        <v>0</v>
      </c>
      <c r="M64" s="168"/>
      <c r="N64" s="102">
        <f t="shared" si="54"/>
        <v>0</v>
      </c>
      <c r="O64" s="168"/>
      <c r="P64" s="102">
        <f t="shared" si="55"/>
        <v>0</v>
      </c>
      <c r="Q64" s="144" t="str">
        <f t="shared" si="58"/>
        <v/>
      </c>
      <c r="R64" s="287" t="str">
        <f>IF(ISBLANK('Item List'!AT52),"",'Item List'!AT52)</f>
        <v/>
      </c>
      <c r="S64" s="287" t="str">
        <f>IF(ISBLANK('Item List'!AU52),"",'Item List'!AU52)</f>
        <v/>
      </c>
      <c r="T64" s="288">
        <f>IF(ISBLANK('Item List'!AV52),0,'Item List'!AV52)</f>
        <v>0</v>
      </c>
      <c r="U64" s="145">
        <f>IF(ISBLANK('Item List'!AW52),0,'Item List'!AW52)</f>
        <v>0</v>
      </c>
      <c r="V64" s="145">
        <f t="shared" si="42"/>
        <v>0</v>
      </c>
      <c r="W64" s="168"/>
      <c r="X64" s="102">
        <f t="shared" si="56"/>
        <v>0</v>
      </c>
      <c r="Y64" s="168"/>
      <c r="Z64" s="102">
        <f t="shared" si="56"/>
        <v>0</v>
      </c>
      <c r="AA64" s="168"/>
      <c r="AB64" s="102">
        <f t="shared" si="43"/>
        <v>0</v>
      </c>
      <c r="AC64" s="168"/>
      <c r="AD64" s="102">
        <f t="shared" si="44"/>
        <v>0</v>
      </c>
      <c r="AE64" s="144" t="str">
        <f t="shared" si="59"/>
        <v/>
      </c>
      <c r="AF64" s="287" t="str">
        <f>IF(ISBLANK('Item List'!BH52),"",'Item List'!BH52)</f>
        <v/>
      </c>
      <c r="AG64" s="287" t="str">
        <f>IF(ISBLANK('Item List'!BI52),"",'Item List'!BI52)</f>
        <v/>
      </c>
      <c r="AH64" s="288">
        <f>IF(ISBLANK('Item List'!BJ52),0,'Item List'!BJ52)</f>
        <v>0</v>
      </c>
      <c r="AI64" s="145">
        <f>IF(ISBLANK('Item List'!BK52),0,'Item List'!BK52)</f>
        <v>0</v>
      </c>
      <c r="AJ64" s="145">
        <f t="shared" si="45"/>
        <v>0</v>
      </c>
      <c r="AK64" s="168"/>
      <c r="AL64" s="102">
        <f t="shared" si="46"/>
        <v>0</v>
      </c>
      <c r="AM64" s="168"/>
      <c r="AN64" s="102">
        <f t="shared" si="47"/>
        <v>0</v>
      </c>
      <c r="AO64" s="168"/>
      <c r="AP64" s="102">
        <f t="shared" si="48"/>
        <v>0</v>
      </c>
      <c r="AQ64" s="168"/>
      <c r="AR64" s="102">
        <f t="shared" si="49"/>
        <v>0</v>
      </c>
      <c r="AS64" s="168"/>
      <c r="AT64" s="102">
        <f t="shared" si="50"/>
        <v>0</v>
      </c>
      <c r="AU64" s="168"/>
      <c r="AV64" s="102">
        <f t="shared" si="51"/>
        <v>0</v>
      </c>
    </row>
    <row r="65" spans="1:48" ht="24" customHeight="1" x14ac:dyDescent="0.2">
      <c r="A65" s="144" t="str">
        <f t="shared" si="57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List'!AF59),0,'Item List'!AF59)</f>
        <v/>
      </c>
      <c r="E65" s="145">
        <f>IF(ISBLANK('Item List'!AG59),0,'Item List'!AG59)</f>
        <v>0</v>
      </c>
      <c r="F65" s="145">
        <f t="shared" si="40"/>
        <v>0</v>
      </c>
      <c r="G65" s="385"/>
      <c r="H65" s="102">
        <f t="shared" si="41"/>
        <v>0</v>
      </c>
      <c r="I65" s="168"/>
      <c r="J65" s="102">
        <f t="shared" si="52"/>
        <v>0</v>
      </c>
      <c r="K65" s="168"/>
      <c r="L65" s="102">
        <f t="shared" si="53"/>
        <v>0</v>
      </c>
      <c r="M65" s="168"/>
      <c r="N65" s="102">
        <f t="shared" si="54"/>
        <v>0</v>
      </c>
      <c r="O65" s="168"/>
      <c r="P65" s="102">
        <f t="shared" si="55"/>
        <v>0</v>
      </c>
      <c r="Q65" s="144" t="str">
        <f t="shared" si="58"/>
        <v/>
      </c>
      <c r="R65" s="287" t="str">
        <f>IF(ISBLANK('Item List'!AT53),"",'Item List'!AT53)</f>
        <v/>
      </c>
      <c r="S65" s="287" t="str">
        <f>IF(ISBLANK('Item List'!AU53),"",'Item List'!AU53)</f>
        <v/>
      </c>
      <c r="T65" s="288">
        <f>IF(ISBLANK('Item List'!AV53),0,'Item List'!AV53)</f>
        <v>0</v>
      </c>
      <c r="U65" s="145">
        <f>IF(ISBLANK('Item List'!AW53),0,'Item List'!AW53)</f>
        <v>0</v>
      </c>
      <c r="V65" s="145">
        <f t="shared" si="42"/>
        <v>0</v>
      </c>
      <c r="W65" s="168"/>
      <c r="X65" s="102">
        <f t="shared" si="56"/>
        <v>0</v>
      </c>
      <c r="Y65" s="168"/>
      <c r="Z65" s="102">
        <f t="shared" si="56"/>
        <v>0</v>
      </c>
      <c r="AA65" s="168"/>
      <c r="AB65" s="102">
        <f t="shared" si="43"/>
        <v>0</v>
      </c>
      <c r="AC65" s="168"/>
      <c r="AD65" s="102">
        <f t="shared" si="44"/>
        <v>0</v>
      </c>
      <c r="AE65" s="144" t="str">
        <f t="shared" si="59"/>
        <v/>
      </c>
      <c r="AF65" s="287" t="str">
        <f>IF(ISBLANK('Item List'!BH53),"",'Item List'!BH53)</f>
        <v/>
      </c>
      <c r="AG65" s="287" t="str">
        <f>IF(ISBLANK('Item List'!BI53),"",'Item List'!BI53)</f>
        <v/>
      </c>
      <c r="AH65" s="288">
        <f>IF(ISBLANK('Item List'!BJ53),0,'Item List'!BJ53)</f>
        <v>0</v>
      </c>
      <c r="AI65" s="145">
        <f>IF(ISBLANK('Item List'!BK53),0,'Item List'!BK53)</f>
        <v>0</v>
      </c>
      <c r="AJ65" s="145">
        <f t="shared" si="45"/>
        <v>0</v>
      </c>
      <c r="AK65" s="168"/>
      <c r="AL65" s="102">
        <f t="shared" si="46"/>
        <v>0</v>
      </c>
      <c r="AM65" s="168"/>
      <c r="AN65" s="102">
        <f t="shared" si="47"/>
        <v>0</v>
      </c>
      <c r="AO65" s="168"/>
      <c r="AP65" s="102">
        <f t="shared" si="48"/>
        <v>0</v>
      </c>
      <c r="AQ65" s="168"/>
      <c r="AR65" s="102">
        <f t="shared" si="49"/>
        <v>0</v>
      </c>
      <c r="AS65" s="168"/>
      <c r="AT65" s="102">
        <f t="shared" si="50"/>
        <v>0</v>
      </c>
      <c r="AU65" s="168"/>
      <c r="AV65" s="102">
        <f t="shared" si="51"/>
        <v>0</v>
      </c>
    </row>
    <row r="66" spans="1:48" ht="24" customHeight="1" x14ac:dyDescent="0.2">
      <c r="A66" s="144" t="str">
        <f t="shared" si="57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List'!AF60),0,'Item List'!AF60)</f>
        <v/>
      </c>
      <c r="E66" s="145">
        <f>IF(ISBLANK('Item List'!AG60),0,'Item List'!AG60)</f>
        <v>0</v>
      </c>
      <c r="F66" s="145">
        <f t="shared" si="40"/>
        <v>0</v>
      </c>
      <c r="G66" s="385"/>
      <c r="H66" s="102">
        <f t="shared" si="41"/>
        <v>0</v>
      </c>
      <c r="I66" s="168"/>
      <c r="J66" s="102">
        <f t="shared" si="52"/>
        <v>0</v>
      </c>
      <c r="K66" s="168"/>
      <c r="L66" s="102">
        <f t="shared" si="53"/>
        <v>0</v>
      </c>
      <c r="M66" s="168"/>
      <c r="N66" s="102">
        <f t="shared" si="54"/>
        <v>0</v>
      </c>
      <c r="O66" s="168"/>
      <c r="P66" s="102">
        <f t="shared" si="55"/>
        <v>0</v>
      </c>
      <c r="Q66" s="144" t="str">
        <f t="shared" si="58"/>
        <v/>
      </c>
      <c r="R66" s="287" t="str">
        <f>IF(ISBLANK('Item List'!AT54),"",'Item List'!AT54)</f>
        <v/>
      </c>
      <c r="S66" s="287" t="str">
        <f>IF(ISBLANK('Item List'!AU54),"",'Item List'!AU54)</f>
        <v/>
      </c>
      <c r="T66" s="288">
        <f>IF(ISBLANK('Item List'!AV54),0,'Item List'!AV54)</f>
        <v>0</v>
      </c>
      <c r="U66" s="145">
        <f>IF(ISBLANK('Item List'!AW54),0,'Item List'!AW54)</f>
        <v>0</v>
      </c>
      <c r="V66" s="145">
        <f t="shared" si="42"/>
        <v>0</v>
      </c>
      <c r="W66" s="168"/>
      <c r="X66" s="102">
        <f t="shared" si="56"/>
        <v>0</v>
      </c>
      <c r="Y66" s="168"/>
      <c r="Z66" s="102">
        <f t="shared" si="56"/>
        <v>0</v>
      </c>
      <c r="AA66" s="168"/>
      <c r="AB66" s="102">
        <f t="shared" si="43"/>
        <v>0</v>
      </c>
      <c r="AC66" s="168"/>
      <c r="AD66" s="102">
        <f t="shared" si="44"/>
        <v>0</v>
      </c>
      <c r="AE66" s="144" t="str">
        <f t="shared" si="59"/>
        <v/>
      </c>
      <c r="AF66" s="287" t="str">
        <f>IF(ISBLANK('Item List'!BH54),"",'Item List'!BH54)</f>
        <v/>
      </c>
      <c r="AG66" s="287" t="str">
        <f>IF(ISBLANK('Item List'!BI54),"",'Item List'!BI54)</f>
        <v/>
      </c>
      <c r="AH66" s="288">
        <f>IF(ISBLANK('Item List'!BJ54),0,'Item List'!BJ54)</f>
        <v>0</v>
      </c>
      <c r="AI66" s="145">
        <f>IF(ISBLANK('Item List'!BK54),0,'Item List'!BK54)</f>
        <v>0</v>
      </c>
      <c r="AJ66" s="145">
        <f t="shared" si="45"/>
        <v>0</v>
      </c>
      <c r="AK66" s="168"/>
      <c r="AL66" s="102">
        <f t="shared" si="46"/>
        <v>0</v>
      </c>
      <c r="AM66" s="168"/>
      <c r="AN66" s="102">
        <f t="shared" si="47"/>
        <v>0</v>
      </c>
      <c r="AO66" s="168"/>
      <c r="AP66" s="102">
        <f t="shared" si="48"/>
        <v>0</v>
      </c>
      <c r="AQ66" s="168"/>
      <c r="AR66" s="102">
        <f t="shared" si="49"/>
        <v>0</v>
      </c>
      <c r="AS66" s="168"/>
      <c r="AT66" s="102">
        <f t="shared" si="50"/>
        <v>0</v>
      </c>
      <c r="AU66" s="168"/>
      <c r="AV66" s="102">
        <f t="shared" si="51"/>
        <v>0</v>
      </c>
    </row>
    <row r="67" spans="1:48" ht="24" customHeight="1" x14ac:dyDescent="0.2">
      <c r="A67" s="144" t="str">
        <f t="shared" si="57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List'!AF61),0,'Item List'!AF61)</f>
        <v/>
      </c>
      <c r="E67" s="145">
        <f>IF(ISBLANK('Item List'!AG61),0,'Item List'!AG61)</f>
        <v>0</v>
      </c>
      <c r="F67" s="145">
        <f t="shared" si="40"/>
        <v>0</v>
      </c>
      <c r="G67" s="385"/>
      <c r="H67" s="102">
        <f t="shared" si="41"/>
        <v>0</v>
      </c>
      <c r="I67" s="168"/>
      <c r="J67" s="102">
        <f t="shared" si="52"/>
        <v>0</v>
      </c>
      <c r="K67" s="168"/>
      <c r="L67" s="102">
        <f t="shared" si="53"/>
        <v>0</v>
      </c>
      <c r="M67" s="168"/>
      <c r="N67" s="102">
        <f t="shared" si="54"/>
        <v>0</v>
      </c>
      <c r="O67" s="168"/>
      <c r="P67" s="102">
        <f t="shared" si="55"/>
        <v>0</v>
      </c>
      <c r="Q67" s="144" t="str">
        <f t="shared" si="58"/>
        <v/>
      </c>
      <c r="R67" s="287" t="str">
        <f>IF(ISBLANK('Item List'!AT55),"",'Item List'!AT55)</f>
        <v/>
      </c>
      <c r="S67" s="287" t="str">
        <f>IF(ISBLANK('Item List'!AU55),"",'Item List'!AU55)</f>
        <v/>
      </c>
      <c r="T67" s="288">
        <f>IF(ISBLANK('Item List'!AV55),0,'Item List'!AV55)</f>
        <v>0</v>
      </c>
      <c r="U67" s="145">
        <f>IF(ISBLANK('Item List'!AW55),0,'Item List'!AW55)</f>
        <v>0</v>
      </c>
      <c r="V67" s="145">
        <f t="shared" si="42"/>
        <v>0</v>
      </c>
      <c r="W67" s="168"/>
      <c r="X67" s="102">
        <f t="shared" si="56"/>
        <v>0</v>
      </c>
      <c r="Y67" s="168"/>
      <c r="Z67" s="102">
        <f t="shared" si="56"/>
        <v>0</v>
      </c>
      <c r="AA67" s="168"/>
      <c r="AB67" s="102">
        <f t="shared" si="43"/>
        <v>0</v>
      </c>
      <c r="AC67" s="168"/>
      <c r="AD67" s="102">
        <f t="shared" si="44"/>
        <v>0</v>
      </c>
      <c r="AE67" s="144" t="str">
        <f t="shared" si="59"/>
        <v/>
      </c>
      <c r="AF67" s="287" t="str">
        <f>IF(ISBLANK('Item List'!BH55),"",'Item List'!BH55)</f>
        <v/>
      </c>
      <c r="AG67" s="287" t="str">
        <f>IF(ISBLANK('Item List'!BI55),"",'Item List'!BI55)</f>
        <v/>
      </c>
      <c r="AH67" s="288">
        <f>IF(ISBLANK('Item List'!BJ55),0,'Item List'!BJ55)</f>
        <v>0</v>
      </c>
      <c r="AI67" s="145">
        <f>IF(ISBLANK('Item List'!BK55),0,'Item List'!BK55)</f>
        <v>0</v>
      </c>
      <c r="AJ67" s="145">
        <f t="shared" si="45"/>
        <v>0</v>
      </c>
      <c r="AK67" s="168"/>
      <c r="AL67" s="102">
        <f t="shared" si="46"/>
        <v>0</v>
      </c>
      <c r="AM67" s="168"/>
      <c r="AN67" s="102">
        <f t="shared" si="47"/>
        <v>0</v>
      </c>
      <c r="AO67" s="168"/>
      <c r="AP67" s="102">
        <f t="shared" si="48"/>
        <v>0</v>
      </c>
      <c r="AQ67" s="168"/>
      <c r="AR67" s="102">
        <f t="shared" si="49"/>
        <v>0</v>
      </c>
      <c r="AS67" s="168"/>
      <c r="AT67" s="102">
        <f t="shared" si="50"/>
        <v>0</v>
      </c>
      <c r="AU67" s="168"/>
      <c r="AV67" s="102">
        <f t="shared" si="51"/>
        <v>0</v>
      </c>
    </row>
    <row r="68" spans="1:48" ht="24" customHeight="1" x14ac:dyDescent="0.2">
      <c r="A68" s="144" t="str">
        <f t="shared" si="57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List'!AF62),0,'Item List'!AF62)</f>
        <v/>
      </c>
      <c r="E68" s="145">
        <f>IF(ISBLANK('Item List'!AG62),0,'Item List'!AG62)</f>
        <v>0</v>
      </c>
      <c r="F68" s="145">
        <f t="shared" si="40"/>
        <v>0</v>
      </c>
      <c r="G68" s="385"/>
      <c r="H68" s="102">
        <f t="shared" si="41"/>
        <v>0</v>
      </c>
      <c r="I68" s="169"/>
      <c r="J68" s="102">
        <f t="shared" si="52"/>
        <v>0</v>
      </c>
      <c r="K68" s="169"/>
      <c r="L68" s="102">
        <f t="shared" si="53"/>
        <v>0</v>
      </c>
      <c r="M68" s="169"/>
      <c r="N68" s="102">
        <f t="shared" si="54"/>
        <v>0</v>
      </c>
      <c r="O68" s="169"/>
      <c r="P68" s="102">
        <f t="shared" si="55"/>
        <v>0</v>
      </c>
      <c r="Q68" s="144" t="str">
        <f t="shared" si="58"/>
        <v/>
      </c>
      <c r="R68" s="287" t="str">
        <f>IF(ISBLANK('Item List'!AT56),"",'Item List'!AT56)</f>
        <v/>
      </c>
      <c r="S68" s="287" t="str">
        <f>IF(ISBLANK('Item List'!AU56),"",'Item List'!AU56)</f>
        <v/>
      </c>
      <c r="T68" s="288">
        <f>IF(ISBLANK('Item List'!AV56),0,'Item List'!AV56)</f>
        <v>0</v>
      </c>
      <c r="U68" s="145">
        <f>IF(ISBLANK('Item List'!AW56),0,'Item List'!AW56)</f>
        <v>0</v>
      </c>
      <c r="V68" s="145">
        <f t="shared" si="42"/>
        <v>0</v>
      </c>
      <c r="W68" s="169"/>
      <c r="X68" s="102">
        <f t="shared" si="56"/>
        <v>0</v>
      </c>
      <c r="Y68" s="169"/>
      <c r="Z68" s="102">
        <f t="shared" si="56"/>
        <v>0</v>
      </c>
      <c r="AA68" s="169"/>
      <c r="AB68" s="102">
        <f t="shared" si="43"/>
        <v>0</v>
      </c>
      <c r="AC68" s="169"/>
      <c r="AD68" s="102">
        <f t="shared" si="44"/>
        <v>0</v>
      </c>
      <c r="AE68" s="144" t="str">
        <f t="shared" si="59"/>
        <v/>
      </c>
      <c r="AF68" s="287" t="str">
        <f>IF(ISBLANK('Item List'!BH56),"",'Item List'!BH56)</f>
        <v/>
      </c>
      <c r="AG68" s="287" t="str">
        <f>IF(ISBLANK('Item List'!BI56),"",'Item List'!BI56)</f>
        <v/>
      </c>
      <c r="AH68" s="288">
        <f>IF(ISBLANK('Item List'!BJ56),0,'Item List'!BJ56)</f>
        <v>0</v>
      </c>
      <c r="AI68" s="145">
        <f>IF(ISBLANK('Item List'!BK56),0,'Item List'!BK56)</f>
        <v>0</v>
      </c>
      <c r="AJ68" s="145">
        <f t="shared" si="45"/>
        <v>0</v>
      </c>
      <c r="AK68" s="169"/>
      <c r="AL68" s="102">
        <f t="shared" si="46"/>
        <v>0</v>
      </c>
      <c r="AM68" s="169"/>
      <c r="AN68" s="102">
        <f t="shared" si="47"/>
        <v>0</v>
      </c>
      <c r="AO68" s="169"/>
      <c r="AP68" s="102">
        <f t="shared" si="48"/>
        <v>0</v>
      </c>
      <c r="AQ68" s="169"/>
      <c r="AR68" s="102">
        <f t="shared" si="49"/>
        <v>0</v>
      </c>
      <c r="AS68" s="169"/>
      <c r="AT68" s="102">
        <f t="shared" si="50"/>
        <v>0</v>
      </c>
      <c r="AU68" s="169"/>
      <c r="AV68" s="102">
        <f t="shared" si="51"/>
        <v>0</v>
      </c>
    </row>
    <row r="69" spans="1:48" ht="24" customHeight="1" x14ac:dyDescent="0.2">
      <c r="A69" s="144" t="str">
        <f t="shared" si="57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List'!AF63),0,'Item List'!AF63)</f>
        <v/>
      </c>
      <c r="E69" s="145">
        <f>IF(ISBLANK('Item List'!AG63),0,'Item List'!AG63)</f>
        <v>0</v>
      </c>
      <c r="F69" s="145">
        <f t="shared" si="40"/>
        <v>0</v>
      </c>
      <c r="G69" s="385"/>
      <c r="H69" s="102">
        <f t="shared" si="41"/>
        <v>0</v>
      </c>
      <c r="I69" s="169"/>
      <c r="J69" s="102">
        <f t="shared" si="52"/>
        <v>0</v>
      </c>
      <c r="K69" s="169"/>
      <c r="L69" s="102">
        <f t="shared" si="53"/>
        <v>0</v>
      </c>
      <c r="M69" s="169"/>
      <c r="N69" s="102">
        <f t="shared" si="54"/>
        <v>0</v>
      </c>
      <c r="O69" s="169"/>
      <c r="P69" s="102">
        <f t="shared" si="55"/>
        <v>0</v>
      </c>
      <c r="Q69" s="144" t="str">
        <f t="shared" si="58"/>
        <v/>
      </c>
      <c r="R69" s="287" t="str">
        <f>IF(ISBLANK('Item List'!AT57),"",'Item List'!AT57)</f>
        <v/>
      </c>
      <c r="S69" s="287" t="str">
        <f>IF(ISBLANK('Item List'!AU57),"",'Item List'!AU57)</f>
        <v/>
      </c>
      <c r="T69" s="288">
        <f>IF(ISBLANK('Item List'!AV57),0,'Item List'!AV57)</f>
        <v>0</v>
      </c>
      <c r="U69" s="145">
        <f>IF(ISBLANK('Item List'!AW57),0,'Item List'!AW57)</f>
        <v>0</v>
      </c>
      <c r="V69" s="145">
        <f t="shared" si="42"/>
        <v>0</v>
      </c>
      <c r="W69" s="169"/>
      <c r="X69" s="102">
        <f t="shared" si="56"/>
        <v>0</v>
      </c>
      <c r="Y69" s="169"/>
      <c r="Z69" s="102">
        <f t="shared" si="56"/>
        <v>0</v>
      </c>
      <c r="AA69" s="169"/>
      <c r="AB69" s="102">
        <f t="shared" si="43"/>
        <v>0</v>
      </c>
      <c r="AC69" s="169"/>
      <c r="AD69" s="102">
        <f t="shared" si="44"/>
        <v>0</v>
      </c>
      <c r="AE69" s="144" t="str">
        <f t="shared" si="59"/>
        <v/>
      </c>
      <c r="AF69" s="287" t="str">
        <f>IF(ISBLANK('Item List'!BH57),"",'Item List'!BH57)</f>
        <v/>
      </c>
      <c r="AG69" s="287" t="str">
        <f>IF(ISBLANK('Item List'!BI57),"",'Item List'!BI57)</f>
        <v/>
      </c>
      <c r="AH69" s="288">
        <f>IF(ISBLANK('Item List'!BJ57),0,'Item List'!BJ57)</f>
        <v>0</v>
      </c>
      <c r="AI69" s="145">
        <f>IF(ISBLANK('Item List'!BK57),0,'Item List'!BK57)</f>
        <v>0</v>
      </c>
      <c r="AJ69" s="145">
        <f t="shared" si="45"/>
        <v>0</v>
      </c>
      <c r="AK69" s="169"/>
      <c r="AL69" s="102">
        <f t="shared" si="46"/>
        <v>0</v>
      </c>
      <c r="AM69" s="169"/>
      <c r="AN69" s="102">
        <f t="shared" si="47"/>
        <v>0</v>
      </c>
      <c r="AO69" s="169"/>
      <c r="AP69" s="102">
        <f t="shared" si="48"/>
        <v>0</v>
      </c>
      <c r="AQ69" s="169"/>
      <c r="AR69" s="102">
        <f t="shared" si="49"/>
        <v>0</v>
      </c>
      <c r="AS69" s="169"/>
      <c r="AT69" s="102">
        <f t="shared" si="50"/>
        <v>0</v>
      </c>
      <c r="AU69" s="169"/>
      <c r="AV69" s="102">
        <f t="shared" si="51"/>
        <v>0</v>
      </c>
    </row>
    <row r="70" spans="1:48" ht="24" customHeight="1" x14ac:dyDescent="0.2">
      <c r="A70" s="144" t="str">
        <f t="shared" si="57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List'!AF64),0,'Item List'!AF64)</f>
        <v>0</v>
      </c>
      <c r="E70" s="145">
        <f>IF(ISBLANK('Item List'!AG64),0,'Item List'!AG64)</f>
        <v>0</v>
      </c>
      <c r="F70" s="145">
        <f t="shared" si="40"/>
        <v>0</v>
      </c>
      <c r="G70" s="385"/>
      <c r="H70" s="102">
        <f t="shared" si="41"/>
        <v>0</v>
      </c>
      <c r="I70" s="169"/>
      <c r="J70" s="102">
        <f t="shared" si="52"/>
        <v>0</v>
      </c>
      <c r="K70" s="169"/>
      <c r="L70" s="102">
        <f t="shared" si="53"/>
        <v>0</v>
      </c>
      <c r="M70" s="169"/>
      <c r="N70" s="102">
        <f t="shared" si="54"/>
        <v>0</v>
      </c>
      <c r="O70" s="169"/>
      <c r="P70" s="102">
        <f t="shared" si="55"/>
        <v>0</v>
      </c>
      <c r="Q70" s="144" t="str">
        <f t="shared" si="58"/>
        <v/>
      </c>
      <c r="R70" s="287" t="str">
        <f>IF(ISBLANK('Item List'!AT58),"",'Item List'!AT58)</f>
        <v/>
      </c>
      <c r="S70" s="287" t="str">
        <f>IF(ISBLANK('Item List'!AU58),"",'Item List'!AU58)</f>
        <v/>
      </c>
      <c r="T70" s="288">
        <f>IF(ISBLANK('Item List'!AV58),0,'Item List'!AV58)</f>
        <v>0</v>
      </c>
      <c r="U70" s="145">
        <f>IF(ISBLANK('Item List'!AW58),0,'Item List'!AW58)</f>
        <v>0</v>
      </c>
      <c r="V70" s="145">
        <f t="shared" si="42"/>
        <v>0</v>
      </c>
      <c r="W70" s="169"/>
      <c r="X70" s="102">
        <f t="shared" si="56"/>
        <v>0</v>
      </c>
      <c r="Y70" s="169"/>
      <c r="Z70" s="102">
        <f t="shared" si="56"/>
        <v>0</v>
      </c>
      <c r="AA70" s="169"/>
      <c r="AB70" s="102">
        <f t="shared" si="43"/>
        <v>0</v>
      </c>
      <c r="AC70" s="169"/>
      <c r="AD70" s="102">
        <f t="shared" si="44"/>
        <v>0</v>
      </c>
      <c r="AE70" s="144" t="str">
        <f t="shared" si="59"/>
        <v/>
      </c>
      <c r="AF70" s="287" t="str">
        <f>IF(ISBLANK('Item List'!BH58),"",'Item List'!BH58)</f>
        <v/>
      </c>
      <c r="AG70" s="287" t="str">
        <f>IF(ISBLANK('Item List'!BI58),"",'Item List'!BI58)</f>
        <v/>
      </c>
      <c r="AH70" s="288">
        <f>IF(ISBLANK('Item List'!BJ58),0,'Item List'!BJ58)</f>
        <v>0</v>
      </c>
      <c r="AI70" s="145">
        <f>IF(ISBLANK('Item List'!BK58),0,'Item List'!BK58)</f>
        <v>0</v>
      </c>
      <c r="AJ70" s="145">
        <f t="shared" si="45"/>
        <v>0</v>
      </c>
      <c r="AK70" s="169"/>
      <c r="AL70" s="102">
        <f t="shared" si="46"/>
        <v>0</v>
      </c>
      <c r="AM70" s="169"/>
      <c r="AN70" s="102">
        <f t="shared" si="47"/>
        <v>0</v>
      </c>
      <c r="AO70" s="169"/>
      <c r="AP70" s="102">
        <f t="shared" si="48"/>
        <v>0</v>
      </c>
      <c r="AQ70" s="169"/>
      <c r="AR70" s="102">
        <f t="shared" si="49"/>
        <v>0</v>
      </c>
      <c r="AS70" s="169"/>
      <c r="AT70" s="102">
        <f t="shared" si="50"/>
        <v>0</v>
      </c>
      <c r="AU70" s="169"/>
      <c r="AV70" s="102">
        <f t="shared" si="51"/>
        <v>0</v>
      </c>
    </row>
    <row r="71" spans="1:48" ht="24" customHeight="1" x14ac:dyDescent="0.2">
      <c r="A71" s="144" t="str">
        <f t="shared" si="57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List'!AF65),0,'Item List'!AF65)</f>
        <v>0</v>
      </c>
      <c r="E71" s="145">
        <f>IF(ISBLANK('Item List'!AG65),0,'Item List'!AG65)</f>
        <v>0</v>
      </c>
      <c r="F71" s="145">
        <f t="shared" si="40"/>
        <v>0</v>
      </c>
      <c r="G71" s="385"/>
      <c r="H71" s="102">
        <f t="shared" si="41"/>
        <v>0</v>
      </c>
      <c r="I71" s="169"/>
      <c r="J71" s="102">
        <f t="shared" si="52"/>
        <v>0</v>
      </c>
      <c r="K71" s="169"/>
      <c r="L71" s="102">
        <f t="shared" si="53"/>
        <v>0</v>
      </c>
      <c r="M71" s="169"/>
      <c r="N71" s="102">
        <f t="shared" si="54"/>
        <v>0</v>
      </c>
      <c r="O71" s="169"/>
      <c r="P71" s="102">
        <f t="shared" si="55"/>
        <v>0</v>
      </c>
      <c r="Q71" s="144" t="str">
        <f t="shared" si="58"/>
        <v/>
      </c>
      <c r="R71" s="287" t="str">
        <f>IF(ISBLANK('Item List'!AT59),"",'Item List'!AT59)</f>
        <v/>
      </c>
      <c r="S71" s="287" t="str">
        <f>IF(ISBLANK('Item List'!AU59),"",'Item List'!AU59)</f>
        <v/>
      </c>
      <c r="T71" s="288">
        <f>IF(ISBLANK('Item List'!AV59),0,'Item List'!AV59)</f>
        <v>0</v>
      </c>
      <c r="U71" s="145">
        <f>IF(ISBLANK('Item List'!AW59),0,'Item List'!AW59)</f>
        <v>0</v>
      </c>
      <c r="V71" s="145">
        <f t="shared" si="42"/>
        <v>0</v>
      </c>
      <c r="W71" s="169"/>
      <c r="X71" s="102">
        <f t="shared" si="56"/>
        <v>0</v>
      </c>
      <c r="Y71" s="169"/>
      <c r="Z71" s="102">
        <f t="shared" si="56"/>
        <v>0</v>
      </c>
      <c r="AA71" s="169"/>
      <c r="AB71" s="102">
        <f t="shared" si="43"/>
        <v>0</v>
      </c>
      <c r="AC71" s="169"/>
      <c r="AD71" s="102">
        <f t="shared" si="44"/>
        <v>0</v>
      </c>
      <c r="AE71" s="144" t="str">
        <f t="shared" si="59"/>
        <v/>
      </c>
      <c r="AF71" s="287" t="str">
        <f>IF(ISBLANK('Item List'!BH59),"",'Item List'!BH59)</f>
        <v/>
      </c>
      <c r="AG71" s="287" t="str">
        <f>IF(ISBLANK('Item List'!BI59),"",'Item List'!BI59)</f>
        <v/>
      </c>
      <c r="AH71" s="288">
        <f>IF(ISBLANK('Item List'!BJ59),0,'Item List'!BJ59)</f>
        <v>0</v>
      </c>
      <c r="AI71" s="145">
        <f>IF(ISBLANK('Item List'!BK59),0,'Item List'!BK59)</f>
        <v>0</v>
      </c>
      <c r="AJ71" s="145">
        <f t="shared" si="45"/>
        <v>0</v>
      </c>
      <c r="AK71" s="169"/>
      <c r="AL71" s="102">
        <f t="shared" si="46"/>
        <v>0</v>
      </c>
      <c r="AM71" s="169"/>
      <c r="AN71" s="102">
        <f t="shared" si="47"/>
        <v>0</v>
      </c>
      <c r="AO71" s="169"/>
      <c r="AP71" s="102">
        <f t="shared" si="48"/>
        <v>0</v>
      </c>
      <c r="AQ71" s="169"/>
      <c r="AR71" s="102">
        <f t="shared" si="49"/>
        <v>0</v>
      </c>
      <c r="AS71" s="169"/>
      <c r="AT71" s="102">
        <f t="shared" si="50"/>
        <v>0</v>
      </c>
      <c r="AU71" s="169"/>
      <c r="AV71" s="102">
        <f t="shared" si="51"/>
        <v>0</v>
      </c>
    </row>
    <row r="72" spans="1:48" ht="24" customHeight="1" x14ac:dyDescent="0.2">
      <c r="A72" s="144" t="str">
        <f t="shared" si="57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List'!AF66),0,'Item List'!AF66)</f>
        <v>0</v>
      </c>
      <c r="E72" s="145">
        <f>IF(ISBLANK('Item List'!AG66),0,'Item List'!AG66)</f>
        <v>0</v>
      </c>
      <c r="F72" s="145">
        <f t="shared" si="40"/>
        <v>0</v>
      </c>
      <c r="G72" s="385"/>
      <c r="H72" s="102">
        <f t="shared" si="41"/>
        <v>0</v>
      </c>
      <c r="I72" s="169"/>
      <c r="J72" s="102">
        <f t="shared" si="52"/>
        <v>0</v>
      </c>
      <c r="K72" s="169"/>
      <c r="L72" s="102">
        <f t="shared" si="53"/>
        <v>0</v>
      </c>
      <c r="M72" s="169"/>
      <c r="N72" s="102">
        <f t="shared" si="54"/>
        <v>0</v>
      </c>
      <c r="O72" s="169"/>
      <c r="P72" s="102">
        <f t="shared" si="55"/>
        <v>0</v>
      </c>
      <c r="Q72" s="144" t="str">
        <f t="shared" si="58"/>
        <v/>
      </c>
      <c r="R72" s="287" t="str">
        <f>IF(ISBLANK('Item List'!AT60),"",'Item List'!AT60)</f>
        <v/>
      </c>
      <c r="S72" s="287" t="str">
        <f>IF(ISBLANK('Item List'!AU60),"",'Item List'!AU60)</f>
        <v/>
      </c>
      <c r="T72" s="288">
        <f>IF(ISBLANK('Item List'!AV60),0,'Item List'!AV60)</f>
        <v>0</v>
      </c>
      <c r="U72" s="145">
        <f>IF(ISBLANK('Item List'!AW60),0,'Item List'!AW60)</f>
        <v>0</v>
      </c>
      <c r="V72" s="145">
        <f t="shared" si="42"/>
        <v>0</v>
      </c>
      <c r="W72" s="169"/>
      <c r="X72" s="102">
        <f t="shared" si="56"/>
        <v>0</v>
      </c>
      <c r="Y72" s="169"/>
      <c r="Z72" s="102">
        <f t="shared" si="56"/>
        <v>0</v>
      </c>
      <c r="AA72" s="169"/>
      <c r="AB72" s="102">
        <f t="shared" si="43"/>
        <v>0</v>
      </c>
      <c r="AC72" s="169"/>
      <c r="AD72" s="102">
        <f t="shared" si="44"/>
        <v>0</v>
      </c>
      <c r="AE72" s="144" t="str">
        <f t="shared" si="59"/>
        <v/>
      </c>
      <c r="AF72" s="287" t="str">
        <f>IF(ISBLANK('Item List'!BH60),"",'Item List'!BH60)</f>
        <v/>
      </c>
      <c r="AG72" s="287" t="str">
        <f>IF(ISBLANK('Item List'!BI60),"",'Item List'!BI60)</f>
        <v/>
      </c>
      <c r="AH72" s="288">
        <f>IF(ISBLANK('Item List'!BJ60),0,'Item List'!BJ60)</f>
        <v>0</v>
      </c>
      <c r="AI72" s="145">
        <f>IF(ISBLANK('Item List'!BK60),0,'Item List'!BK60)</f>
        <v>0</v>
      </c>
      <c r="AJ72" s="145">
        <f t="shared" si="45"/>
        <v>0</v>
      </c>
      <c r="AK72" s="169"/>
      <c r="AL72" s="102">
        <f t="shared" si="46"/>
        <v>0</v>
      </c>
      <c r="AM72" s="169"/>
      <c r="AN72" s="102">
        <f t="shared" si="47"/>
        <v>0</v>
      </c>
      <c r="AO72" s="169"/>
      <c r="AP72" s="102">
        <f t="shared" si="48"/>
        <v>0</v>
      </c>
      <c r="AQ72" s="169"/>
      <c r="AR72" s="102">
        <f t="shared" si="49"/>
        <v>0</v>
      </c>
      <c r="AS72" s="169"/>
      <c r="AT72" s="102">
        <f t="shared" si="50"/>
        <v>0</v>
      </c>
      <c r="AU72" s="169"/>
      <c r="AV72" s="102">
        <f t="shared" si="51"/>
        <v>0</v>
      </c>
    </row>
    <row r="73" spans="1:48" ht="24" customHeight="1" x14ac:dyDescent="0.2">
      <c r="A73" s="144" t="str">
        <f t="shared" si="57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List'!AF67),0,'Item List'!AF67)</f>
        <v>0</v>
      </c>
      <c r="E73" s="145">
        <f>IF(ISBLANK('Item List'!AG67),0,'Item List'!AG67)</f>
        <v>0</v>
      </c>
      <c r="F73" s="145">
        <f t="shared" si="40"/>
        <v>0</v>
      </c>
      <c r="G73" s="385"/>
      <c r="H73" s="102">
        <f t="shared" si="41"/>
        <v>0</v>
      </c>
      <c r="I73" s="169"/>
      <c r="J73" s="102">
        <f t="shared" si="52"/>
        <v>0</v>
      </c>
      <c r="K73" s="169"/>
      <c r="L73" s="102">
        <f t="shared" si="53"/>
        <v>0</v>
      </c>
      <c r="M73" s="169"/>
      <c r="N73" s="102">
        <f t="shared" si="54"/>
        <v>0</v>
      </c>
      <c r="O73" s="169"/>
      <c r="P73" s="102">
        <f t="shared" si="55"/>
        <v>0</v>
      </c>
      <c r="Q73" s="144" t="str">
        <f t="shared" si="58"/>
        <v/>
      </c>
      <c r="R73" s="287" t="str">
        <f>IF(ISBLANK('Item List'!AT61),"",'Item List'!AT61)</f>
        <v/>
      </c>
      <c r="S73" s="287" t="str">
        <f>IF(ISBLANK('Item List'!AU61),"",'Item List'!AU61)</f>
        <v/>
      </c>
      <c r="T73" s="288">
        <f>IF(ISBLANK('Item List'!AV61),0,'Item List'!AV61)</f>
        <v>0</v>
      </c>
      <c r="U73" s="145">
        <f>IF(ISBLANK('Item List'!AW61),0,'Item List'!AW61)</f>
        <v>0</v>
      </c>
      <c r="V73" s="145">
        <f t="shared" si="42"/>
        <v>0</v>
      </c>
      <c r="W73" s="169"/>
      <c r="X73" s="102">
        <f t="shared" si="56"/>
        <v>0</v>
      </c>
      <c r="Y73" s="169"/>
      <c r="Z73" s="102">
        <f t="shared" si="56"/>
        <v>0</v>
      </c>
      <c r="AA73" s="169"/>
      <c r="AB73" s="102">
        <f t="shared" si="43"/>
        <v>0</v>
      </c>
      <c r="AC73" s="169"/>
      <c r="AD73" s="102">
        <f t="shared" si="44"/>
        <v>0</v>
      </c>
      <c r="AE73" s="144" t="str">
        <f t="shared" si="59"/>
        <v/>
      </c>
      <c r="AF73" s="287" t="str">
        <f>IF(ISBLANK('Item List'!BH61),"",'Item List'!BH61)</f>
        <v/>
      </c>
      <c r="AG73" s="287" t="str">
        <f>IF(ISBLANK('Item List'!BI61),"",'Item List'!BI61)</f>
        <v/>
      </c>
      <c r="AH73" s="288">
        <f>IF(ISBLANK('Item List'!BJ61),0,'Item List'!BJ61)</f>
        <v>0</v>
      </c>
      <c r="AI73" s="145">
        <f>IF(ISBLANK('Item List'!BK61),0,'Item List'!BK61)</f>
        <v>0</v>
      </c>
      <c r="AJ73" s="145">
        <f t="shared" si="45"/>
        <v>0</v>
      </c>
      <c r="AK73" s="169"/>
      <c r="AL73" s="102">
        <f t="shared" si="46"/>
        <v>0</v>
      </c>
      <c r="AM73" s="169"/>
      <c r="AN73" s="102">
        <f t="shared" si="47"/>
        <v>0</v>
      </c>
      <c r="AO73" s="169"/>
      <c r="AP73" s="102">
        <f t="shared" si="48"/>
        <v>0</v>
      </c>
      <c r="AQ73" s="169"/>
      <c r="AR73" s="102">
        <f t="shared" si="49"/>
        <v>0</v>
      </c>
      <c r="AS73" s="169"/>
      <c r="AT73" s="102">
        <f t="shared" si="50"/>
        <v>0</v>
      </c>
      <c r="AU73" s="169"/>
      <c r="AV73" s="102">
        <f t="shared" si="51"/>
        <v>0</v>
      </c>
    </row>
    <row r="74" spans="1:48" ht="24" customHeight="1" x14ac:dyDescent="0.2">
      <c r="A74" s="144" t="str">
        <f t="shared" si="57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List'!AF68),0,'Item List'!AF68)</f>
        <v>0</v>
      </c>
      <c r="E74" s="145">
        <f>IF(ISBLANK('Item List'!AG68),0,'Item List'!AG68)</f>
        <v>0</v>
      </c>
      <c r="F74" s="145">
        <f t="shared" si="40"/>
        <v>0</v>
      </c>
      <c r="G74" s="385"/>
      <c r="H74" s="102">
        <f t="shared" si="41"/>
        <v>0</v>
      </c>
      <c r="I74" s="169"/>
      <c r="J74" s="102">
        <f t="shared" si="52"/>
        <v>0</v>
      </c>
      <c r="K74" s="169"/>
      <c r="L74" s="102">
        <f t="shared" si="53"/>
        <v>0</v>
      </c>
      <c r="M74" s="169"/>
      <c r="N74" s="102">
        <f t="shared" si="54"/>
        <v>0</v>
      </c>
      <c r="O74" s="169"/>
      <c r="P74" s="102">
        <f t="shared" si="55"/>
        <v>0</v>
      </c>
      <c r="Q74" s="144" t="str">
        <f t="shared" si="58"/>
        <v/>
      </c>
      <c r="R74" s="287" t="str">
        <f>IF(ISBLANK('Item List'!AT62),"",'Item List'!AT62)</f>
        <v/>
      </c>
      <c r="S74" s="287" t="str">
        <f>IF(ISBLANK('Item List'!AU62),"",'Item List'!AU62)</f>
        <v/>
      </c>
      <c r="T74" s="288">
        <f>IF(ISBLANK('Item List'!AV62),0,'Item List'!AV62)</f>
        <v>0</v>
      </c>
      <c r="U74" s="145">
        <f>IF(ISBLANK('Item List'!AW62),0,'Item List'!AW62)</f>
        <v>0</v>
      </c>
      <c r="V74" s="145">
        <f t="shared" si="42"/>
        <v>0</v>
      </c>
      <c r="W74" s="169"/>
      <c r="X74" s="102">
        <f t="shared" si="56"/>
        <v>0</v>
      </c>
      <c r="Y74" s="169"/>
      <c r="Z74" s="102">
        <f t="shared" si="56"/>
        <v>0</v>
      </c>
      <c r="AA74" s="169"/>
      <c r="AB74" s="102">
        <f t="shared" si="43"/>
        <v>0</v>
      </c>
      <c r="AC74" s="169"/>
      <c r="AD74" s="102">
        <f t="shared" si="44"/>
        <v>0</v>
      </c>
      <c r="AE74" s="144" t="str">
        <f t="shared" si="59"/>
        <v/>
      </c>
      <c r="AF74" s="287" t="str">
        <f>IF(ISBLANK('Item List'!BH62),"",'Item List'!BH62)</f>
        <v/>
      </c>
      <c r="AG74" s="287" t="str">
        <f>IF(ISBLANK('Item List'!BI62),"",'Item List'!BI62)</f>
        <v/>
      </c>
      <c r="AH74" s="288">
        <f>IF(ISBLANK('Item List'!BJ62),0,'Item List'!BJ62)</f>
        <v>0</v>
      </c>
      <c r="AI74" s="145">
        <f>IF(ISBLANK('Item List'!BK62),0,'Item List'!BK62)</f>
        <v>0</v>
      </c>
      <c r="AJ74" s="145">
        <f t="shared" si="45"/>
        <v>0</v>
      </c>
      <c r="AK74" s="169"/>
      <c r="AL74" s="102">
        <f t="shared" si="46"/>
        <v>0</v>
      </c>
      <c r="AM74" s="169"/>
      <c r="AN74" s="102">
        <f t="shared" si="47"/>
        <v>0</v>
      </c>
      <c r="AO74" s="169"/>
      <c r="AP74" s="102">
        <f t="shared" si="48"/>
        <v>0</v>
      </c>
      <c r="AQ74" s="169"/>
      <c r="AR74" s="102">
        <f t="shared" si="49"/>
        <v>0</v>
      </c>
      <c r="AS74" s="169"/>
      <c r="AT74" s="102">
        <f t="shared" si="50"/>
        <v>0</v>
      </c>
      <c r="AU74" s="169"/>
      <c r="AV74" s="102">
        <f t="shared" si="51"/>
        <v>0</v>
      </c>
    </row>
    <row r="75" spans="1:48" ht="24" customHeight="1" x14ac:dyDescent="0.2">
      <c r="A75" s="144" t="str">
        <f t="shared" si="57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List'!AF69),0,'Item List'!AF69)</f>
        <v>0</v>
      </c>
      <c r="E75" s="145">
        <f>IF(ISBLANK('Item List'!AG69),0,'Item List'!AG69)</f>
        <v>0</v>
      </c>
      <c r="F75" s="145">
        <f t="shared" si="40"/>
        <v>0</v>
      </c>
      <c r="G75" s="385"/>
      <c r="H75" s="102">
        <f t="shared" si="41"/>
        <v>0</v>
      </c>
      <c r="I75" s="169"/>
      <c r="J75" s="102">
        <f t="shared" si="52"/>
        <v>0</v>
      </c>
      <c r="K75" s="169"/>
      <c r="L75" s="102">
        <f t="shared" si="53"/>
        <v>0</v>
      </c>
      <c r="M75" s="169"/>
      <c r="N75" s="102">
        <f t="shared" si="54"/>
        <v>0</v>
      </c>
      <c r="O75" s="169"/>
      <c r="P75" s="102">
        <f t="shared" si="55"/>
        <v>0</v>
      </c>
      <c r="Q75" s="144" t="str">
        <f t="shared" si="58"/>
        <v/>
      </c>
      <c r="R75" s="287" t="str">
        <f>IF(ISBLANK('Item List'!AT63),"",'Item List'!AT63)</f>
        <v/>
      </c>
      <c r="S75" s="287" t="str">
        <f>IF(ISBLANK('Item List'!AU63),"",'Item List'!AU63)</f>
        <v/>
      </c>
      <c r="T75" s="288">
        <f>IF(ISBLANK('Item List'!AV63),0,'Item List'!AV63)</f>
        <v>0</v>
      </c>
      <c r="U75" s="145">
        <f>IF(ISBLANK('Item List'!AW63),0,'Item List'!AW63)</f>
        <v>0</v>
      </c>
      <c r="V75" s="145">
        <f t="shared" si="42"/>
        <v>0</v>
      </c>
      <c r="W75" s="169"/>
      <c r="X75" s="102">
        <f t="shared" si="56"/>
        <v>0</v>
      </c>
      <c r="Y75" s="169"/>
      <c r="Z75" s="102">
        <f t="shared" si="56"/>
        <v>0</v>
      </c>
      <c r="AA75" s="169"/>
      <c r="AB75" s="102">
        <f t="shared" si="43"/>
        <v>0</v>
      </c>
      <c r="AC75" s="169"/>
      <c r="AD75" s="102">
        <f t="shared" si="44"/>
        <v>0</v>
      </c>
      <c r="AE75" s="144" t="str">
        <f t="shared" si="59"/>
        <v/>
      </c>
      <c r="AF75" s="287" t="str">
        <f>IF(ISBLANK('Item List'!BH63),"",'Item List'!BH63)</f>
        <v/>
      </c>
      <c r="AG75" s="287" t="str">
        <f>IF(ISBLANK('Item List'!BI63),"",'Item List'!BI63)</f>
        <v/>
      </c>
      <c r="AH75" s="288">
        <f>IF(ISBLANK('Item List'!BJ63),0,'Item List'!BJ63)</f>
        <v>0</v>
      </c>
      <c r="AI75" s="145">
        <f>IF(ISBLANK('Item List'!BK63),0,'Item List'!BK63)</f>
        <v>0</v>
      </c>
      <c r="AJ75" s="145">
        <f t="shared" si="45"/>
        <v>0</v>
      </c>
      <c r="AK75" s="169"/>
      <c r="AL75" s="102">
        <f t="shared" si="46"/>
        <v>0</v>
      </c>
      <c r="AM75" s="169"/>
      <c r="AN75" s="102">
        <f t="shared" si="47"/>
        <v>0</v>
      </c>
      <c r="AO75" s="169"/>
      <c r="AP75" s="102">
        <f t="shared" si="48"/>
        <v>0</v>
      </c>
      <c r="AQ75" s="169"/>
      <c r="AR75" s="102">
        <f t="shared" si="49"/>
        <v>0</v>
      </c>
      <c r="AS75" s="169"/>
      <c r="AT75" s="102">
        <f t="shared" si="50"/>
        <v>0</v>
      </c>
      <c r="AU75" s="169"/>
      <c r="AV75" s="102">
        <f t="shared" si="51"/>
        <v>0</v>
      </c>
    </row>
    <row r="76" spans="1:48" ht="24" customHeight="1" x14ac:dyDescent="0.2">
      <c r="A76" s="144" t="str">
        <f t="shared" si="57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List'!AF70),0,'Item List'!AF70)</f>
        <v>0</v>
      </c>
      <c r="E76" s="145">
        <f>IF(ISBLANK('Item List'!AG70),0,'Item List'!AG70)</f>
        <v>0</v>
      </c>
      <c r="F76" s="145">
        <f t="shared" si="40"/>
        <v>0</v>
      </c>
      <c r="G76" s="385"/>
      <c r="H76" s="102">
        <f t="shared" si="41"/>
        <v>0</v>
      </c>
      <c r="I76" s="169"/>
      <c r="J76" s="102">
        <f t="shared" si="52"/>
        <v>0</v>
      </c>
      <c r="K76" s="169"/>
      <c r="L76" s="102">
        <f t="shared" si="53"/>
        <v>0</v>
      </c>
      <c r="M76" s="169"/>
      <c r="N76" s="102">
        <f t="shared" si="54"/>
        <v>0</v>
      </c>
      <c r="O76" s="169"/>
      <c r="P76" s="102">
        <f t="shared" si="55"/>
        <v>0</v>
      </c>
      <c r="Q76" s="144" t="str">
        <f t="shared" si="58"/>
        <v/>
      </c>
      <c r="R76" s="287" t="str">
        <f>IF(ISBLANK('Item List'!AT64),"",'Item List'!AT64)</f>
        <v/>
      </c>
      <c r="S76" s="287" t="str">
        <f>IF(ISBLANK('Item List'!AU64),"",'Item List'!AU64)</f>
        <v/>
      </c>
      <c r="T76" s="288">
        <f>IF(ISBLANK('Item List'!AV64),0,'Item List'!AV64)</f>
        <v>0</v>
      </c>
      <c r="U76" s="145">
        <f>IF(ISBLANK('Item List'!AW64),0,'Item List'!AW64)</f>
        <v>0</v>
      </c>
      <c r="V76" s="145">
        <f t="shared" si="42"/>
        <v>0</v>
      </c>
      <c r="W76" s="169"/>
      <c r="X76" s="102">
        <f t="shared" si="56"/>
        <v>0</v>
      </c>
      <c r="Y76" s="169"/>
      <c r="Z76" s="102">
        <f t="shared" si="56"/>
        <v>0</v>
      </c>
      <c r="AA76" s="169"/>
      <c r="AB76" s="102">
        <f t="shared" si="43"/>
        <v>0</v>
      </c>
      <c r="AC76" s="169"/>
      <c r="AD76" s="102">
        <f t="shared" si="44"/>
        <v>0</v>
      </c>
      <c r="AE76" s="144" t="str">
        <f t="shared" si="59"/>
        <v/>
      </c>
      <c r="AF76" s="287" t="str">
        <f>IF(ISBLANK('Item List'!BH64),"",'Item List'!BH64)</f>
        <v/>
      </c>
      <c r="AG76" s="287" t="str">
        <f>IF(ISBLANK('Item List'!BI64),"",'Item List'!BI64)</f>
        <v/>
      </c>
      <c r="AH76" s="288">
        <f>IF(ISBLANK('Item List'!BJ64),0,'Item List'!BJ64)</f>
        <v>0</v>
      </c>
      <c r="AI76" s="145">
        <f>IF(ISBLANK('Item List'!BK64),0,'Item List'!BK64)</f>
        <v>0</v>
      </c>
      <c r="AJ76" s="145">
        <f t="shared" si="45"/>
        <v>0</v>
      </c>
      <c r="AK76" s="169"/>
      <c r="AL76" s="102">
        <f t="shared" si="46"/>
        <v>0</v>
      </c>
      <c r="AM76" s="169"/>
      <c r="AN76" s="102">
        <f t="shared" si="47"/>
        <v>0</v>
      </c>
      <c r="AO76" s="169"/>
      <c r="AP76" s="102">
        <f t="shared" si="48"/>
        <v>0</v>
      </c>
      <c r="AQ76" s="169"/>
      <c r="AR76" s="102">
        <f t="shared" si="49"/>
        <v>0</v>
      </c>
      <c r="AS76" s="169"/>
      <c r="AT76" s="102">
        <f t="shared" si="50"/>
        <v>0</v>
      </c>
      <c r="AU76" s="169"/>
      <c r="AV76" s="102">
        <f t="shared" si="51"/>
        <v>0</v>
      </c>
    </row>
    <row r="77" spans="1:48" ht="24" customHeight="1" x14ac:dyDescent="0.2">
      <c r="A77" s="144" t="str">
        <f t="shared" si="57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List'!AF71),0,'Item List'!AF71)</f>
        <v>0</v>
      </c>
      <c r="E77" s="145">
        <f>IF(ISBLANK('Item List'!AG71),0,'Item List'!AG71)</f>
        <v>0</v>
      </c>
      <c r="F77" s="145">
        <f t="shared" si="40"/>
        <v>0</v>
      </c>
      <c r="G77" s="385"/>
      <c r="H77" s="102">
        <f t="shared" si="41"/>
        <v>0</v>
      </c>
      <c r="I77" s="169"/>
      <c r="J77" s="102">
        <f t="shared" si="52"/>
        <v>0</v>
      </c>
      <c r="K77" s="169"/>
      <c r="L77" s="102">
        <f t="shared" si="53"/>
        <v>0</v>
      </c>
      <c r="M77" s="169"/>
      <c r="N77" s="102">
        <f t="shared" si="54"/>
        <v>0</v>
      </c>
      <c r="O77" s="169"/>
      <c r="P77" s="102">
        <f t="shared" si="55"/>
        <v>0</v>
      </c>
      <c r="Q77" s="144" t="str">
        <f t="shared" si="58"/>
        <v/>
      </c>
      <c r="R77" s="287" t="str">
        <f>IF(ISBLANK('Item List'!AT65),"",'Item List'!AT65)</f>
        <v/>
      </c>
      <c r="S77" s="287" t="str">
        <f>IF(ISBLANK('Item List'!AU65),"",'Item List'!AU65)</f>
        <v/>
      </c>
      <c r="T77" s="288">
        <f>IF(ISBLANK('Item List'!AV65),0,'Item List'!AV65)</f>
        <v>0</v>
      </c>
      <c r="U77" s="145">
        <f>IF(ISBLANK('Item List'!AW65),0,'Item List'!AW65)</f>
        <v>0</v>
      </c>
      <c r="V77" s="145">
        <f t="shared" si="42"/>
        <v>0</v>
      </c>
      <c r="W77" s="169"/>
      <c r="X77" s="102">
        <f t="shared" si="56"/>
        <v>0</v>
      </c>
      <c r="Y77" s="169"/>
      <c r="Z77" s="102">
        <f t="shared" si="56"/>
        <v>0</v>
      </c>
      <c r="AA77" s="169"/>
      <c r="AB77" s="102">
        <f t="shared" si="43"/>
        <v>0</v>
      </c>
      <c r="AC77" s="169"/>
      <c r="AD77" s="102">
        <f t="shared" si="44"/>
        <v>0</v>
      </c>
      <c r="AE77" s="144" t="str">
        <f t="shared" si="59"/>
        <v/>
      </c>
      <c r="AF77" s="287" t="str">
        <f>IF(ISBLANK('Item List'!BH65),"",'Item List'!BH65)</f>
        <v/>
      </c>
      <c r="AG77" s="287" t="str">
        <f>IF(ISBLANK('Item List'!BI65),"",'Item List'!BI65)</f>
        <v/>
      </c>
      <c r="AH77" s="288">
        <f>IF(ISBLANK('Item List'!BJ65),0,'Item List'!BJ65)</f>
        <v>0</v>
      </c>
      <c r="AI77" s="145">
        <f>IF(ISBLANK('Item List'!BK65),0,'Item List'!BK65)</f>
        <v>0</v>
      </c>
      <c r="AJ77" s="145">
        <f t="shared" si="45"/>
        <v>0</v>
      </c>
      <c r="AK77" s="169"/>
      <c r="AL77" s="102">
        <f t="shared" si="46"/>
        <v>0</v>
      </c>
      <c r="AM77" s="169"/>
      <c r="AN77" s="102">
        <f t="shared" si="47"/>
        <v>0</v>
      </c>
      <c r="AO77" s="169"/>
      <c r="AP77" s="102">
        <f t="shared" si="48"/>
        <v>0</v>
      </c>
      <c r="AQ77" s="169"/>
      <c r="AR77" s="102">
        <f t="shared" si="49"/>
        <v>0</v>
      </c>
      <c r="AS77" s="169"/>
      <c r="AT77" s="102">
        <f t="shared" si="50"/>
        <v>0</v>
      </c>
      <c r="AU77" s="169"/>
      <c r="AV77" s="102">
        <f t="shared" si="51"/>
        <v>0</v>
      </c>
    </row>
    <row r="78" spans="1:48" ht="24" customHeight="1" x14ac:dyDescent="0.2">
      <c r="A78" s="144" t="str">
        <f t="shared" si="57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List'!AF72),0,'Item List'!AF72)</f>
        <v>0</v>
      </c>
      <c r="E78" s="145">
        <f>IF(ISBLANK('Item List'!AG72),0,'Item List'!AG72)</f>
        <v>0</v>
      </c>
      <c r="F78" s="145">
        <f t="shared" si="40"/>
        <v>0</v>
      </c>
      <c r="G78" s="385"/>
      <c r="H78" s="102">
        <f t="shared" si="41"/>
        <v>0</v>
      </c>
      <c r="I78" s="169"/>
      <c r="J78" s="102">
        <f t="shared" si="52"/>
        <v>0</v>
      </c>
      <c r="K78" s="169"/>
      <c r="L78" s="102">
        <f t="shared" si="53"/>
        <v>0</v>
      </c>
      <c r="M78" s="169"/>
      <c r="N78" s="102">
        <f t="shared" si="54"/>
        <v>0</v>
      </c>
      <c r="O78" s="169"/>
      <c r="P78" s="102">
        <f t="shared" si="55"/>
        <v>0</v>
      </c>
      <c r="Q78" s="144" t="str">
        <f t="shared" si="58"/>
        <v/>
      </c>
      <c r="R78" s="287" t="str">
        <f>IF(ISBLANK('Item List'!AT66),"",'Item List'!AT66)</f>
        <v/>
      </c>
      <c r="S78" s="287" t="str">
        <f>IF(ISBLANK('Item List'!AU66),"",'Item List'!AU66)</f>
        <v/>
      </c>
      <c r="T78" s="288">
        <f>IF(ISBLANK('Item List'!AV66),0,'Item List'!AV66)</f>
        <v>0</v>
      </c>
      <c r="U78" s="145">
        <f>IF(ISBLANK('Item List'!AW66),0,'Item List'!AW66)</f>
        <v>0</v>
      </c>
      <c r="V78" s="145">
        <f t="shared" si="42"/>
        <v>0</v>
      </c>
      <c r="W78" s="169"/>
      <c r="X78" s="102">
        <f t="shared" si="56"/>
        <v>0</v>
      </c>
      <c r="Y78" s="169"/>
      <c r="Z78" s="102">
        <f t="shared" si="56"/>
        <v>0</v>
      </c>
      <c r="AA78" s="169"/>
      <c r="AB78" s="102">
        <f t="shared" si="43"/>
        <v>0</v>
      </c>
      <c r="AC78" s="169"/>
      <c r="AD78" s="102">
        <f t="shared" si="44"/>
        <v>0</v>
      </c>
      <c r="AE78" s="144" t="str">
        <f t="shared" si="59"/>
        <v/>
      </c>
      <c r="AF78" s="287" t="str">
        <f>IF(ISBLANK('Item List'!BH66),"",'Item List'!BH66)</f>
        <v/>
      </c>
      <c r="AG78" s="287" t="str">
        <f>IF(ISBLANK('Item List'!BI66),"",'Item List'!BI66)</f>
        <v/>
      </c>
      <c r="AH78" s="288">
        <f>IF(ISBLANK('Item List'!BJ66),0,'Item List'!BJ66)</f>
        <v>0</v>
      </c>
      <c r="AI78" s="145">
        <f>IF(ISBLANK('Item List'!BK66),0,'Item List'!BK66)</f>
        <v>0</v>
      </c>
      <c r="AJ78" s="145">
        <f t="shared" si="45"/>
        <v>0</v>
      </c>
      <c r="AK78" s="169"/>
      <c r="AL78" s="102">
        <f t="shared" si="46"/>
        <v>0</v>
      </c>
      <c r="AM78" s="169"/>
      <c r="AN78" s="102">
        <f t="shared" si="47"/>
        <v>0</v>
      </c>
      <c r="AO78" s="169"/>
      <c r="AP78" s="102">
        <f t="shared" si="48"/>
        <v>0</v>
      </c>
      <c r="AQ78" s="169"/>
      <c r="AR78" s="102">
        <f t="shared" si="49"/>
        <v>0</v>
      </c>
      <c r="AS78" s="169"/>
      <c r="AT78" s="102">
        <f t="shared" si="50"/>
        <v>0</v>
      </c>
      <c r="AU78" s="169"/>
      <c r="AV78" s="102">
        <f t="shared" si="51"/>
        <v>0</v>
      </c>
    </row>
    <row r="79" spans="1:48" ht="24" customHeight="1" x14ac:dyDescent="0.2">
      <c r="A79" s="144" t="str">
        <f t="shared" si="57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List'!AF73),0,'Item List'!AF73)</f>
        <v>0</v>
      </c>
      <c r="E79" s="145">
        <f>IF(ISBLANK('Item List'!AG73),0,'Item List'!AG73)</f>
        <v>0</v>
      </c>
      <c r="F79" s="145">
        <f t="shared" si="40"/>
        <v>0</v>
      </c>
      <c r="G79" s="385"/>
      <c r="H79" s="102">
        <f t="shared" si="41"/>
        <v>0</v>
      </c>
      <c r="I79" s="169"/>
      <c r="J79" s="102">
        <f t="shared" si="52"/>
        <v>0</v>
      </c>
      <c r="K79" s="169"/>
      <c r="L79" s="102">
        <f t="shared" si="53"/>
        <v>0</v>
      </c>
      <c r="M79" s="169"/>
      <c r="N79" s="102">
        <f t="shared" si="54"/>
        <v>0</v>
      </c>
      <c r="O79" s="169"/>
      <c r="P79" s="102">
        <f t="shared" si="55"/>
        <v>0</v>
      </c>
      <c r="Q79" s="144" t="str">
        <f t="shared" si="58"/>
        <v/>
      </c>
      <c r="R79" s="287" t="str">
        <f>IF(ISBLANK('Item List'!AT67),"",'Item List'!AT67)</f>
        <v/>
      </c>
      <c r="S79" s="287" t="str">
        <f>IF(ISBLANK('Item List'!AU67),"",'Item List'!AU67)</f>
        <v/>
      </c>
      <c r="T79" s="288">
        <f>IF(ISBLANK('Item List'!AV67),0,'Item List'!AV67)</f>
        <v>0</v>
      </c>
      <c r="U79" s="145">
        <f>IF(ISBLANK('Item List'!AW67),0,'Item List'!AW67)</f>
        <v>0</v>
      </c>
      <c r="V79" s="145">
        <f t="shared" si="42"/>
        <v>0</v>
      </c>
      <c r="W79" s="169"/>
      <c r="X79" s="102">
        <f t="shared" si="56"/>
        <v>0</v>
      </c>
      <c r="Y79" s="169"/>
      <c r="Z79" s="102">
        <f t="shared" si="56"/>
        <v>0</v>
      </c>
      <c r="AA79" s="169"/>
      <c r="AB79" s="102">
        <f t="shared" si="43"/>
        <v>0</v>
      </c>
      <c r="AC79" s="169"/>
      <c r="AD79" s="102">
        <f t="shared" si="44"/>
        <v>0</v>
      </c>
      <c r="AE79" s="144" t="str">
        <f t="shared" si="59"/>
        <v/>
      </c>
      <c r="AF79" s="287" t="str">
        <f>IF(ISBLANK('Item List'!BH67),"",'Item List'!BH67)</f>
        <v/>
      </c>
      <c r="AG79" s="287" t="str">
        <f>IF(ISBLANK('Item List'!BI67),"",'Item List'!BI67)</f>
        <v/>
      </c>
      <c r="AH79" s="288">
        <f>IF(ISBLANK('Item List'!BJ67),0,'Item List'!BJ67)</f>
        <v>0</v>
      </c>
      <c r="AI79" s="145">
        <f>IF(ISBLANK('Item List'!BK67),0,'Item List'!BK67)</f>
        <v>0</v>
      </c>
      <c r="AJ79" s="145">
        <f t="shared" si="45"/>
        <v>0</v>
      </c>
      <c r="AK79" s="169"/>
      <c r="AL79" s="102">
        <f t="shared" si="46"/>
        <v>0</v>
      </c>
      <c r="AM79" s="169"/>
      <c r="AN79" s="102">
        <f t="shared" si="47"/>
        <v>0</v>
      </c>
      <c r="AO79" s="169"/>
      <c r="AP79" s="102">
        <f t="shared" si="48"/>
        <v>0</v>
      </c>
      <c r="AQ79" s="169"/>
      <c r="AR79" s="102">
        <f t="shared" si="49"/>
        <v>0</v>
      </c>
      <c r="AS79" s="169"/>
      <c r="AT79" s="102">
        <f t="shared" si="50"/>
        <v>0</v>
      </c>
      <c r="AU79" s="169"/>
      <c r="AV79" s="102">
        <f t="shared" si="51"/>
        <v>0</v>
      </c>
    </row>
    <row r="80" spans="1:48" ht="24" customHeight="1" x14ac:dyDescent="0.2">
      <c r="A80" s="144" t="str">
        <f t="shared" si="57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List'!AF74),0,'Item List'!AF74)</f>
        <v>0</v>
      </c>
      <c r="E80" s="145">
        <f>IF(ISBLANK('Item List'!AG74),0,'Item List'!AG74)</f>
        <v>0</v>
      </c>
      <c r="F80" s="145">
        <f t="shared" si="40"/>
        <v>0</v>
      </c>
      <c r="G80" s="385"/>
      <c r="H80" s="102">
        <f t="shared" si="41"/>
        <v>0</v>
      </c>
      <c r="I80" s="169"/>
      <c r="J80" s="102">
        <f t="shared" si="52"/>
        <v>0</v>
      </c>
      <c r="K80" s="169"/>
      <c r="L80" s="102">
        <f t="shared" si="53"/>
        <v>0</v>
      </c>
      <c r="M80" s="169"/>
      <c r="N80" s="102">
        <f t="shared" si="54"/>
        <v>0</v>
      </c>
      <c r="O80" s="169"/>
      <c r="P80" s="102">
        <f t="shared" si="55"/>
        <v>0</v>
      </c>
      <c r="Q80" s="144" t="str">
        <f t="shared" si="58"/>
        <v/>
      </c>
      <c r="R80" s="287" t="str">
        <f>IF(ISBLANK('Item List'!AT68),"",'Item List'!AT68)</f>
        <v/>
      </c>
      <c r="S80" s="287" t="str">
        <f>IF(ISBLANK('Item List'!AU68),"",'Item List'!AU68)</f>
        <v/>
      </c>
      <c r="T80" s="288">
        <f>IF(ISBLANK('Item List'!AV68),0,'Item List'!AV68)</f>
        <v>0</v>
      </c>
      <c r="U80" s="145">
        <f>IF(ISBLANK('Item List'!AW68),0,'Item List'!AW68)</f>
        <v>0</v>
      </c>
      <c r="V80" s="145">
        <f t="shared" si="42"/>
        <v>0</v>
      </c>
      <c r="W80" s="169"/>
      <c r="X80" s="102">
        <f t="shared" si="56"/>
        <v>0</v>
      </c>
      <c r="Y80" s="169"/>
      <c r="Z80" s="102">
        <f t="shared" si="56"/>
        <v>0</v>
      </c>
      <c r="AA80" s="169"/>
      <c r="AB80" s="102">
        <f t="shared" si="43"/>
        <v>0</v>
      </c>
      <c r="AC80" s="169"/>
      <c r="AD80" s="102">
        <f t="shared" si="44"/>
        <v>0</v>
      </c>
      <c r="AE80" s="144" t="str">
        <f t="shared" si="59"/>
        <v/>
      </c>
      <c r="AF80" s="287" t="str">
        <f>IF(ISBLANK('Item List'!BH68),"",'Item List'!BH68)</f>
        <v/>
      </c>
      <c r="AG80" s="287" t="str">
        <f>IF(ISBLANK('Item List'!BI68),"",'Item List'!BI68)</f>
        <v/>
      </c>
      <c r="AH80" s="288">
        <f>IF(ISBLANK('Item List'!BJ68),0,'Item List'!BJ68)</f>
        <v>0</v>
      </c>
      <c r="AI80" s="145">
        <f>IF(ISBLANK('Item List'!BK68),0,'Item List'!BK68)</f>
        <v>0</v>
      </c>
      <c r="AJ80" s="145">
        <f t="shared" si="45"/>
        <v>0</v>
      </c>
      <c r="AK80" s="169"/>
      <c r="AL80" s="102">
        <f t="shared" si="46"/>
        <v>0</v>
      </c>
      <c r="AM80" s="169"/>
      <c r="AN80" s="102">
        <f t="shared" si="47"/>
        <v>0</v>
      </c>
      <c r="AO80" s="169"/>
      <c r="AP80" s="102">
        <f t="shared" si="48"/>
        <v>0</v>
      </c>
      <c r="AQ80" s="169"/>
      <c r="AR80" s="102">
        <f t="shared" si="49"/>
        <v>0</v>
      </c>
      <c r="AS80" s="169"/>
      <c r="AT80" s="102">
        <f t="shared" si="50"/>
        <v>0</v>
      </c>
      <c r="AU80" s="169"/>
      <c r="AV80" s="102">
        <f t="shared" si="51"/>
        <v>0</v>
      </c>
    </row>
    <row r="81" spans="1:48" ht="24" customHeight="1" thickBot="1" x14ac:dyDescent="0.25">
      <c r="A81" s="144" t="str">
        <f t="shared" si="57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List'!AF75),0,'Item List'!AF75)</f>
        <v>0</v>
      </c>
      <c r="E81" s="145">
        <f>IF(ISBLANK('Item List'!AG75),0,'Item List'!AG75)</f>
        <v>0</v>
      </c>
      <c r="F81" s="145">
        <f t="shared" si="40"/>
        <v>0</v>
      </c>
      <c r="G81" s="385"/>
      <c r="H81" s="102">
        <f t="shared" si="41"/>
        <v>0</v>
      </c>
      <c r="I81" s="169"/>
      <c r="J81" s="102">
        <f t="shared" si="52"/>
        <v>0</v>
      </c>
      <c r="K81" s="169"/>
      <c r="L81" s="102">
        <f t="shared" si="53"/>
        <v>0</v>
      </c>
      <c r="M81" s="169"/>
      <c r="N81" s="102">
        <f t="shared" si="54"/>
        <v>0</v>
      </c>
      <c r="O81" s="169"/>
      <c r="P81" s="102">
        <f t="shared" si="55"/>
        <v>0</v>
      </c>
      <c r="Q81" s="144" t="str">
        <f t="shared" si="58"/>
        <v/>
      </c>
      <c r="R81" s="287" t="str">
        <f>IF(ISBLANK('Item List'!AT69),"",'Item List'!AT69)</f>
        <v/>
      </c>
      <c r="S81" s="287" t="str">
        <f>IF(ISBLANK('Item List'!AU69),"",'Item List'!AU69)</f>
        <v/>
      </c>
      <c r="T81" s="288">
        <f>IF(ISBLANK('Item List'!AV69),0,'Item List'!AV69)</f>
        <v>0</v>
      </c>
      <c r="U81" s="145">
        <f>IF(ISBLANK('Item List'!AW69),0,'Item List'!AW69)</f>
        <v>0</v>
      </c>
      <c r="V81" s="145">
        <f t="shared" si="42"/>
        <v>0</v>
      </c>
      <c r="W81" s="169"/>
      <c r="X81" s="102">
        <f t="shared" si="56"/>
        <v>0</v>
      </c>
      <c r="Y81" s="169"/>
      <c r="Z81" s="102">
        <f t="shared" si="56"/>
        <v>0</v>
      </c>
      <c r="AA81" s="169"/>
      <c r="AB81" s="102">
        <f t="shared" si="43"/>
        <v>0</v>
      </c>
      <c r="AC81" s="169"/>
      <c r="AD81" s="102">
        <f t="shared" si="44"/>
        <v>0</v>
      </c>
      <c r="AE81" s="144" t="str">
        <f t="shared" si="59"/>
        <v/>
      </c>
      <c r="AF81" s="287" t="str">
        <f>IF(ISBLANK('Item List'!BH69),"",'Item List'!BH69)</f>
        <v/>
      </c>
      <c r="AG81" s="287" t="str">
        <f>IF(ISBLANK('Item List'!BI69),"",'Item List'!BI69)</f>
        <v/>
      </c>
      <c r="AH81" s="288">
        <f>IF(ISBLANK('Item List'!BJ69),0,'Item List'!BJ69)</f>
        <v>0</v>
      </c>
      <c r="AI81" s="145">
        <f>IF(ISBLANK('Item List'!BK69),0,'Item List'!BK69)</f>
        <v>0</v>
      </c>
      <c r="AJ81" s="145">
        <f t="shared" si="45"/>
        <v>0</v>
      </c>
      <c r="AK81" s="169"/>
      <c r="AL81" s="102">
        <f t="shared" si="46"/>
        <v>0</v>
      </c>
      <c r="AM81" s="169"/>
      <c r="AN81" s="102">
        <f t="shared" si="47"/>
        <v>0</v>
      </c>
      <c r="AO81" s="169"/>
      <c r="AP81" s="102">
        <f t="shared" si="48"/>
        <v>0</v>
      </c>
      <c r="AQ81" s="169"/>
      <c r="AR81" s="102">
        <f t="shared" si="49"/>
        <v>0</v>
      </c>
      <c r="AS81" s="169"/>
      <c r="AT81" s="102">
        <f t="shared" si="50"/>
        <v>0</v>
      </c>
      <c r="AU81" s="169"/>
      <c r="AV81" s="102">
        <f t="shared" si="51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TCI Concrete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TCI Concrete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TCI Concrete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List'!AG70),0,'Item List'!AG70)</f>
        <v>0</v>
      </c>
      <c r="F84" s="145">
        <f t="shared" ref="F84:F107" si="60">IF(AND(ISNUMBER($D84),ISNUMBER(E84)),$D84*E84,0)</f>
        <v>0</v>
      </c>
      <c r="G84" s="167"/>
      <c r="H84" s="102">
        <f t="shared" ref="H84:H107" si="61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List'!AT70),"",'Item List'!AT70)</f>
        <v/>
      </c>
      <c r="S84" s="287" t="str">
        <f>IF(ISBLANK('Item List'!AU70),"",'Item List'!AU70)</f>
        <v/>
      </c>
      <c r="T84" s="288">
        <f>IF(ISBLANK('Item List'!AV70),0,'Item List'!AV70)</f>
        <v>0</v>
      </c>
      <c r="U84" s="145">
        <f>IF(ISBLANK('Item List'!AW70),0,'Item List'!AW70)</f>
        <v>0</v>
      </c>
      <c r="V84" s="145">
        <f t="shared" ref="V84:V107" si="62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3">IF(AND(ISNUMBER($D84),ISNUMBER(AA84)),$D84*AA84,0)</f>
        <v>0</v>
      </c>
      <c r="AC84" s="168"/>
      <c r="AD84" s="102">
        <f t="shared" ref="AD84:AD107" si="64">IF(AND(ISNUMBER($D84),ISNUMBER(AC84)),$D84*AC84,0)</f>
        <v>0</v>
      </c>
      <c r="AE84" s="144" t="str">
        <f>IF(AF84="","",AE81+1)</f>
        <v/>
      </c>
      <c r="AF84" s="287" t="str">
        <f>IF(ISBLANK('Item List'!BH70),"",'Item List'!BH70)</f>
        <v/>
      </c>
      <c r="AG84" s="287" t="str">
        <f>IF(ISBLANK('Item List'!BI70),"",'Item List'!BI70)</f>
        <v/>
      </c>
      <c r="AH84" s="288">
        <f>IF(ISBLANK('Item List'!BJ70),0,'Item List'!BJ70)</f>
        <v>0</v>
      </c>
      <c r="AI84" s="145">
        <f>IF(ISBLANK('Item List'!BK70),0,'Item List'!BK70)</f>
        <v>0</v>
      </c>
      <c r="AJ84" s="145">
        <f t="shared" ref="AJ84:AJ107" si="65">IF(AND(ISNUMBER($D84),ISNUMBER(AI84)),$D84*AI84,0)</f>
        <v>0</v>
      </c>
      <c r="AK84" s="168"/>
      <c r="AL84" s="102">
        <f t="shared" ref="AL84:AL107" si="66">IF(AND(ISNUMBER($D84),ISNUMBER(AK84)),$D84*AK84,0)</f>
        <v>0</v>
      </c>
      <c r="AM84" s="168"/>
      <c r="AN84" s="102">
        <f t="shared" ref="AN84:AN107" si="67">IF(AND(ISNUMBER($D84),ISNUMBER(AM84)),$D84*AM84,0)</f>
        <v>0</v>
      </c>
      <c r="AO84" s="168"/>
      <c r="AP84" s="102">
        <f t="shared" ref="AP84:AP107" si="68">IF(AND(ISNUMBER($D84),ISNUMBER(AO84)),$D84*AO84,0)</f>
        <v>0</v>
      </c>
      <c r="AQ84" s="168"/>
      <c r="AR84" s="102">
        <f t="shared" ref="AR84:AR107" si="69">IF(AND(ISNUMBER($D84),ISNUMBER(AQ84)),$D84*AQ84,0)</f>
        <v>0</v>
      </c>
      <c r="AS84" s="168"/>
      <c r="AT84" s="102">
        <f t="shared" ref="AT84:AT107" si="70">IF(AND(ISNUMBER($D84),ISNUMBER(AS84)),$D84*AS84,0)</f>
        <v>0</v>
      </c>
      <c r="AU84" s="168"/>
      <c r="AV84" s="102">
        <f t="shared" ref="AV84:AV107" si="71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List'!AG71),0,'Item List'!AG71)</f>
        <v>0</v>
      </c>
      <c r="F85" s="145">
        <f t="shared" si="60"/>
        <v>0</v>
      </c>
      <c r="G85" s="167"/>
      <c r="H85" s="102">
        <f t="shared" si="61"/>
        <v>0</v>
      </c>
      <c r="I85" s="168"/>
      <c r="J85" s="102">
        <f t="shared" ref="J85:J107" si="72">IF(AND(ISNUMBER($D85),ISNUMBER(I85)),$D85*I85,0)</f>
        <v>0</v>
      </c>
      <c r="K85" s="168"/>
      <c r="L85" s="102">
        <f t="shared" ref="L85:L107" si="73">IF(AND(ISNUMBER($D85),ISNUMBER(K85)),$D85*K85,0)</f>
        <v>0</v>
      </c>
      <c r="M85" s="168"/>
      <c r="N85" s="102">
        <f t="shared" ref="N85:N107" si="74">IF(AND(ISNUMBER($D85),ISNUMBER(M85)),$D85*M85,0)</f>
        <v>0</v>
      </c>
      <c r="O85" s="168"/>
      <c r="P85" s="102">
        <f t="shared" ref="P85:P107" si="75">IF(AND(ISNUMBER($D85),ISNUMBER(O85)),$D85*O85,0)</f>
        <v>0</v>
      </c>
      <c r="Q85" s="144" t="str">
        <f>IF(R85="","",Q84+1)</f>
        <v/>
      </c>
      <c r="R85" s="287" t="str">
        <f>IF(ISBLANK('Item List'!AT71),"",'Item List'!AT71)</f>
        <v/>
      </c>
      <c r="S85" s="287" t="str">
        <f>IF(ISBLANK('Item List'!AU71),"",'Item List'!AU71)</f>
        <v/>
      </c>
      <c r="T85" s="288">
        <f>IF(ISBLANK('Item List'!AV71),0,'Item List'!AV71)</f>
        <v>0</v>
      </c>
      <c r="U85" s="145">
        <f>IF(ISBLANK('Item List'!AW71),0,'Item List'!AW71)</f>
        <v>0</v>
      </c>
      <c r="V85" s="145">
        <f t="shared" si="62"/>
        <v>0</v>
      </c>
      <c r="W85" s="168"/>
      <c r="X85" s="102">
        <f t="shared" ref="X85:Z107" si="76">IF(AND(ISNUMBER($D85),ISNUMBER(W85)),$D85*W85,0)</f>
        <v>0</v>
      </c>
      <c r="Y85" s="168"/>
      <c r="Z85" s="102">
        <f t="shared" si="76"/>
        <v>0</v>
      </c>
      <c r="AA85" s="168"/>
      <c r="AB85" s="102">
        <f t="shared" si="63"/>
        <v>0</v>
      </c>
      <c r="AC85" s="168"/>
      <c r="AD85" s="102">
        <f t="shared" si="64"/>
        <v>0</v>
      </c>
      <c r="AE85" s="144" t="str">
        <f>IF(AF85="","",AE84+1)</f>
        <v/>
      </c>
      <c r="AF85" s="287" t="str">
        <f>IF(ISBLANK('Item List'!BH71),"",'Item List'!BH71)</f>
        <v/>
      </c>
      <c r="AG85" s="287" t="str">
        <f>IF(ISBLANK('Item List'!BI71),"",'Item List'!BI71)</f>
        <v/>
      </c>
      <c r="AH85" s="288">
        <f>IF(ISBLANK('Item List'!BJ71),0,'Item List'!BJ71)</f>
        <v>0</v>
      </c>
      <c r="AI85" s="145">
        <f>IF(ISBLANK('Item List'!BK71),0,'Item List'!BK71)</f>
        <v>0</v>
      </c>
      <c r="AJ85" s="145">
        <f t="shared" si="65"/>
        <v>0</v>
      </c>
      <c r="AK85" s="168"/>
      <c r="AL85" s="102">
        <f t="shared" si="66"/>
        <v>0</v>
      </c>
      <c r="AM85" s="168"/>
      <c r="AN85" s="102">
        <f t="shared" si="67"/>
        <v>0</v>
      </c>
      <c r="AO85" s="168"/>
      <c r="AP85" s="102">
        <f t="shared" si="68"/>
        <v>0</v>
      </c>
      <c r="AQ85" s="168"/>
      <c r="AR85" s="102">
        <f t="shared" si="69"/>
        <v>0</v>
      </c>
      <c r="AS85" s="168"/>
      <c r="AT85" s="102">
        <f t="shared" si="70"/>
        <v>0</v>
      </c>
      <c r="AU85" s="168"/>
      <c r="AV85" s="102">
        <f t="shared" si="71"/>
        <v>0</v>
      </c>
    </row>
    <row r="86" spans="1:48" ht="24" customHeight="1" x14ac:dyDescent="0.2">
      <c r="A86" s="144" t="str">
        <f t="shared" ref="A86:A107" si="77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List'!AG72),0,'Item List'!AG72)</f>
        <v>0</v>
      </c>
      <c r="F86" s="145">
        <f t="shared" si="60"/>
        <v>0</v>
      </c>
      <c r="G86" s="167"/>
      <c r="H86" s="102">
        <f t="shared" si="61"/>
        <v>0</v>
      </c>
      <c r="I86" s="168"/>
      <c r="J86" s="102">
        <f t="shared" si="72"/>
        <v>0</v>
      </c>
      <c r="K86" s="168"/>
      <c r="L86" s="102">
        <f t="shared" si="73"/>
        <v>0</v>
      </c>
      <c r="M86" s="168"/>
      <c r="N86" s="102">
        <f t="shared" si="74"/>
        <v>0</v>
      </c>
      <c r="O86" s="168"/>
      <c r="P86" s="102">
        <f t="shared" si="75"/>
        <v>0</v>
      </c>
      <c r="Q86" s="144" t="str">
        <f t="shared" ref="Q86:Q107" si="78">IF(R86="","",Q85+1)</f>
        <v/>
      </c>
      <c r="R86" s="287" t="str">
        <f>IF(ISBLANK('Item List'!AT72),"",'Item List'!AT72)</f>
        <v/>
      </c>
      <c r="S86" s="287" t="str">
        <f>IF(ISBLANK('Item List'!AU72),"",'Item List'!AU72)</f>
        <v/>
      </c>
      <c r="T86" s="288">
        <f>IF(ISBLANK('Item List'!AV72),0,'Item List'!AV72)</f>
        <v>0</v>
      </c>
      <c r="U86" s="145">
        <f>IF(ISBLANK('Item List'!AW72),0,'Item List'!AW72)</f>
        <v>0</v>
      </c>
      <c r="V86" s="145">
        <f t="shared" si="62"/>
        <v>0</v>
      </c>
      <c r="W86" s="168"/>
      <c r="X86" s="102">
        <f t="shared" si="76"/>
        <v>0</v>
      </c>
      <c r="Y86" s="168"/>
      <c r="Z86" s="102">
        <f t="shared" si="76"/>
        <v>0</v>
      </c>
      <c r="AA86" s="168"/>
      <c r="AB86" s="102">
        <f t="shared" si="63"/>
        <v>0</v>
      </c>
      <c r="AC86" s="168"/>
      <c r="AD86" s="102">
        <f t="shared" si="64"/>
        <v>0</v>
      </c>
      <c r="AE86" s="144" t="str">
        <f t="shared" ref="AE86:AE107" si="79">IF(AF86="","",AE85+1)</f>
        <v/>
      </c>
      <c r="AF86" s="287" t="str">
        <f>IF(ISBLANK('Item List'!BH72),"",'Item List'!BH72)</f>
        <v/>
      </c>
      <c r="AG86" s="287" t="str">
        <f>IF(ISBLANK('Item List'!BI72),"",'Item List'!BI72)</f>
        <v/>
      </c>
      <c r="AH86" s="288">
        <f>IF(ISBLANK('Item List'!BJ72),0,'Item List'!BJ72)</f>
        <v>0</v>
      </c>
      <c r="AI86" s="145">
        <f>IF(ISBLANK('Item List'!BK72),0,'Item List'!BK72)</f>
        <v>0</v>
      </c>
      <c r="AJ86" s="145">
        <f t="shared" si="65"/>
        <v>0</v>
      </c>
      <c r="AK86" s="168"/>
      <c r="AL86" s="102">
        <f t="shared" si="66"/>
        <v>0</v>
      </c>
      <c r="AM86" s="168"/>
      <c r="AN86" s="102">
        <f t="shared" si="67"/>
        <v>0</v>
      </c>
      <c r="AO86" s="168"/>
      <c r="AP86" s="102">
        <f t="shared" si="68"/>
        <v>0</v>
      </c>
      <c r="AQ86" s="168"/>
      <c r="AR86" s="102">
        <f t="shared" si="69"/>
        <v>0</v>
      </c>
      <c r="AS86" s="168"/>
      <c r="AT86" s="102">
        <f t="shared" si="70"/>
        <v>0</v>
      </c>
      <c r="AU86" s="168"/>
      <c r="AV86" s="102">
        <f t="shared" si="71"/>
        <v>0</v>
      </c>
    </row>
    <row r="87" spans="1:48" ht="24" customHeight="1" x14ac:dyDescent="0.2">
      <c r="A87" s="144" t="str">
        <f t="shared" si="77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List'!AG73),0,'Item List'!AG73)</f>
        <v>0</v>
      </c>
      <c r="F87" s="145">
        <f t="shared" si="60"/>
        <v>0</v>
      </c>
      <c r="G87" s="167"/>
      <c r="H87" s="102">
        <f t="shared" si="61"/>
        <v>0</v>
      </c>
      <c r="I87" s="168"/>
      <c r="J87" s="102">
        <f t="shared" si="72"/>
        <v>0</v>
      </c>
      <c r="K87" s="168"/>
      <c r="L87" s="102">
        <f t="shared" si="73"/>
        <v>0</v>
      </c>
      <c r="M87" s="168"/>
      <c r="N87" s="102">
        <f t="shared" si="74"/>
        <v>0</v>
      </c>
      <c r="O87" s="168"/>
      <c r="P87" s="102">
        <f t="shared" si="75"/>
        <v>0</v>
      </c>
      <c r="Q87" s="144" t="str">
        <f t="shared" si="78"/>
        <v/>
      </c>
      <c r="R87" s="287" t="str">
        <f>IF(ISBLANK('Item List'!AT73),"",'Item List'!AT73)</f>
        <v/>
      </c>
      <c r="S87" s="287" t="str">
        <f>IF(ISBLANK('Item List'!AU73),"",'Item List'!AU73)</f>
        <v/>
      </c>
      <c r="T87" s="288">
        <f>IF(ISBLANK('Item List'!AV73),0,'Item List'!AV73)</f>
        <v>0</v>
      </c>
      <c r="U87" s="145">
        <f>IF(ISBLANK('Item List'!AW73),0,'Item List'!AW73)</f>
        <v>0</v>
      </c>
      <c r="V87" s="145">
        <f t="shared" si="62"/>
        <v>0</v>
      </c>
      <c r="W87" s="168"/>
      <c r="X87" s="102">
        <f t="shared" si="76"/>
        <v>0</v>
      </c>
      <c r="Y87" s="168"/>
      <c r="Z87" s="102">
        <f t="shared" si="76"/>
        <v>0</v>
      </c>
      <c r="AA87" s="168"/>
      <c r="AB87" s="102">
        <f t="shared" si="63"/>
        <v>0</v>
      </c>
      <c r="AC87" s="168"/>
      <c r="AD87" s="102">
        <f t="shared" si="64"/>
        <v>0</v>
      </c>
      <c r="AE87" s="144" t="str">
        <f t="shared" si="79"/>
        <v/>
      </c>
      <c r="AF87" s="287" t="str">
        <f>IF(ISBLANK('Item List'!BH73),"",'Item List'!BH73)</f>
        <v/>
      </c>
      <c r="AG87" s="287" t="str">
        <f>IF(ISBLANK('Item List'!BI73),"",'Item List'!BI73)</f>
        <v/>
      </c>
      <c r="AH87" s="288">
        <f>IF(ISBLANK('Item List'!BJ73),0,'Item List'!BJ73)</f>
        <v>0</v>
      </c>
      <c r="AI87" s="145">
        <f>IF(ISBLANK('Item List'!BK73),0,'Item List'!BK73)</f>
        <v>0</v>
      </c>
      <c r="AJ87" s="145">
        <f t="shared" si="65"/>
        <v>0</v>
      </c>
      <c r="AK87" s="168"/>
      <c r="AL87" s="102">
        <f t="shared" si="66"/>
        <v>0</v>
      </c>
      <c r="AM87" s="168"/>
      <c r="AN87" s="102">
        <f t="shared" si="67"/>
        <v>0</v>
      </c>
      <c r="AO87" s="168"/>
      <c r="AP87" s="102">
        <f t="shared" si="68"/>
        <v>0</v>
      </c>
      <c r="AQ87" s="168"/>
      <c r="AR87" s="102">
        <f t="shared" si="69"/>
        <v>0</v>
      </c>
      <c r="AS87" s="168"/>
      <c r="AT87" s="102">
        <f t="shared" si="70"/>
        <v>0</v>
      </c>
      <c r="AU87" s="168"/>
      <c r="AV87" s="102">
        <f t="shared" si="71"/>
        <v>0</v>
      </c>
    </row>
    <row r="88" spans="1:48" ht="24" customHeight="1" x14ac:dyDescent="0.2">
      <c r="A88" s="144" t="str">
        <f t="shared" si="77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List'!AG74),0,'Item List'!AG74)</f>
        <v>0</v>
      </c>
      <c r="F88" s="145">
        <f t="shared" si="60"/>
        <v>0</v>
      </c>
      <c r="G88" s="167"/>
      <c r="H88" s="102">
        <f t="shared" si="61"/>
        <v>0</v>
      </c>
      <c r="I88" s="168"/>
      <c r="J88" s="102">
        <f t="shared" si="72"/>
        <v>0</v>
      </c>
      <c r="K88" s="168"/>
      <c r="L88" s="102">
        <f t="shared" si="73"/>
        <v>0</v>
      </c>
      <c r="M88" s="168"/>
      <c r="N88" s="102">
        <f t="shared" si="74"/>
        <v>0</v>
      </c>
      <c r="O88" s="168"/>
      <c r="P88" s="102">
        <f t="shared" si="75"/>
        <v>0</v>
      </c>
      <c r="Q88" s="144" t="str">
        <f t="shared" si="78"/>
        <v/>
      </c>
      <c r="R88" s="287" t="str">
        <f>IF(ISBLANK('Item List'!AT74),"",'Item List'!AT74)</f>
        <v/>
      </c>
      <c r="S88" s="287" t="str">
        <f>IF(ISBLANK('Item List'!AU74),"",'Item List'!AU74)</f>
        <v/>
      </c>
      <c r="T88" s="288">
        <f>IF(ISBLANK('Item List'!AV74),0,'Item List'!AV74)</f>
        <v>0</v>
      </c>
      <c r="U88" s="145">
        <f>IF(ISBLANK('Item List'!AW74),0,'Item List'!AW74)</f>
        <v>0</v>
      </c>
      <c r="V88" s="145">
        <f t="shared" si="62"/>
        <v>0</v>
      </c>
      <c r="W88" s="168"/>
      <c r="X88" s="102">
        <f t="shared" si="76"/>
        <v>0</v>
      </c>
      <c r="Y88" s="168"/>
      <c r="Z88" s="102">
        <f t="shared" si="76"/>
        <v>0</v>
      </c>
      <c r="AA88" s="168"/>
      <c r="AB88" s="102">
        <f t="shared" si="63"/>
        <v>0</v>
      </c>
      <c r="AC88" s="168"/>
      <c r="AD88" s="102">
        <f t="shared" si="64"/>
        <v>0</v>
      </c>
      <c r="AE88" s="144" t="str">
        <f t="shared" si="79"/>
        <v/>
      </c>
      <c r="AF88" s="287" t="str">
        <f>IF(ISBLANK('Item List'!BH74),"",'Item List'!BH74)</f>
        <v/>
      </c>
      <c r="AG88" s="287" t="str">
        <f>IF(ISBLANK('Item List'!BI74),"",'Item List'!BI74)</f>
        <v/>
      </c>
      <c r="AH88" s="288">
        <f>IF(ISBLANK('Item List'!BJ74),0,'Item List'!BJ74)</f>
        <v>0</v>
      </c>
      <c r="AI88" s="145">
        <f>IF(ISBLANK('Item List'!BK74),0,'Item List'!BK74)</f>
        <v>0</v>
      </c>
      <c r="AJ88" s="145">
        <f t="shared" si="65"/>
        <v>0</v>
      </c>
      <c r="AK88" s="168"/>
      <c r="AL88" s="102">
        <f t="shared" si="66"/>
        <v>0</v>
      </c>
      <c r="AM88" s="168"/>
      <c r="AN88" s="102">
        <f t="shared" si="67"/>
        <v>0</v>
      </c>
      <c r="AO88" s="168"/>
      <c r="AP88" s="102">
        <f t="shared" si="68"/>
        <v>0</v>
      </c>
      <c r="AQ88" s="168"/>
      <c r="AR88" s="102">
        <f t="shared" si="69"/>
        <v>0</v>
      </c>
      <c r="AS88" s="168"/>
      <c r="AT88" s="102">
        <f t="shared" si="70"/>
        <v>0</v>
      </c>
      <c r="AU88" s="168"/>
      <c r="AV88" s="102">
        <f t="shared" si="71"/>
        <v>0</v>
      </c>
    </row>
    <row r="89" spans="1:48" ht="24" customHeight="1" x14ac:dyDescent="0.2">
      <c r="A89" s="144" t="str">
        <f t="shared" si="77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List'!AG75),0,'Item List'!AG75)</f>
        <v>0</v>
      </c>
      <c r="F89" s="145">
        <f t="shared" si="60"/>
        <v>0</v>
      </c>
      <c r="G89" s="167"/>
      <c r="H89" s="102">
        <f t="shared" si="61"/>
        <v>0</v>
      </c>
      <c r="I89" s="168"/>
      <c r="J89" s="102">
        <f t="shared" si="72"/>
        <v>0</v>
      </c>
      <c r="K89" s="168"/>
      <c r="L89" s="102">
        <f t="shared" si="73"/>
        <v>0</v>
      </c>
      <c r="M89" s="168"/>
      <c r="N89" s="102">
        <f t="shared" si="74"/>
        <v>0</v>
      </c>
      <c r="O89" s="168"/>
      <c r="P89" s="102">
        <f t="shared" si="75"/>
        <v>0</v>
      </c>
      <c r="Q89" s="144" t="str">
        <f t="shared" si="78"/>
        <v/>
      </c>
      <c r="R89" s="287" t="str">
        <f>IF(ISBLANK('Item List'!AT75),"",'Item List'!AT75)</f>
        <v/>
      </c>
      <c r="S89" s="287" t="str">
        <f>IF(ISBLANK('Item List'!AU75),"",'Item List'!AU75)</f>
        <v/>
      </c>
      <c r="T89" s="288">
        <f>IF(ISBLANK('Item List'!AV75),0,'Item List'!AV75)</f>
        <v>0</v>
      </c>
      <c r="U89" s="145">
        <f>IF(ISBLANK('Item List'!AW75),0,'Item List'!AW75)</f>
        <v>0</v>
      </c>
      <c r="V89" s="145">
        <f t="shared" si="62"/>
        <v>0</v>
      </c>
      <c r="W89" s="168"/>
      <c r="X89" s="102">
        <f t="shared" si="76"/>
        <v>0</v>
      </c>
      <c r="Y89" s="168"/>
      <c r="Z89" s="102">
        <f t="shared" si="76"/>
        <v>0</v>
      </c>
      <c r="AA89" s="168"/>
      <c r="AB89" s="102">
        <f t="shared" si="63"/>
        <v>0</v>
      </c>
      <c r="AC89" s="168"/>
      <c r="AD89" s="102">
        <f t="shared" si="64"/>
        <v>0</v>
      </c>
      <c r="AE89" s="144" t="str">
        <f t="shared" si="79"/>
        <v/>
      </c>
      <c r="AF89" s="287" t="str">
        <f>IF(ISBLANK('Item List'!BH75),"",'Item List'!BH75)</f>
        <v/>
      </c>
      <c r="AG89" s="287" t="str">
        <f>IF(ISBLANK('Item List'!BI75),"",'Item List'!BI75)</f>
        <v/>
      </c>
      <c r="AH89" s="288">
        <f>IF(ISBLANK('Item List'!BJ75),0,'Item List'!BJ75)</f>
        <v>0</v>
      </c>
      <c r="AI89" s="145">
        <f>IF(ISBLANK('Item List'!BK75),0,'Item List'!BK75)</f>
        <v>0</v>
      </c>
      <c r="AJ89" s="145">
        <f t="shared" si="65"/>
        <v>0</v>
      </c>
      <c r="AK89" s="168"/>
      <c r="AL89" s="102">
        <f t="shared" si="66"/>
        <v>0</v>
      </c>
      <c r="AM89" s="168"/>
      <c r="AN89" s="102">
        <f t="shared" si="67"/>
        <v>0</v>
      </c>
      <c r="AO89" s="168"/>
      <c r="AP89" s="102">
        <f t="shared" si="68"/>
        <v>0</v>
      </c>
      <c r="AQ89" s="168"/>
      <c r="AR89" s="102">
        <f t="shared" si="69"/>
        <v>0</v>
      </c>
      <c r="AS89" s="168"/>
      <c r="AT89" s="102">
        <f t="shared" si="70"/>
        <v>0</v>
      </c>
      <c r="AU89" s="168"/>
      <c r="AV89" s="102">
        <f t="shared" si="71"/>
        <v>0</v>
      </c>
    </row>
    <row r="90" spans="1:48" ht="24" customHeight="1" x14ac:dyDescent="0.2">
      <c r="A90" s="144" t="str">
        <f t="shared" si="77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List'!AG76),0,'Item List'!AG76)</f>
        <v>0</v>
      </c>
      <c r="F90" s="145">
        <f t="shared" si="60"/>
        <v>0</v>
      </c>
      <c r="G90" s="167"/>
      <c r="H90" s="102">
        <f t="shared" si="61"/>
        <v>0</v>
      </c>
      <c r="I90" s="168"/>
      <c r="J90" s="102">
        <f t="shared" si="72"/>
        <v>0</v>
      </c>
      <c r="K90" s="168"/>
      <c r="L90" s="102">
        <f t="shared" si="73"/>
        <v>0</v>
      </c>
      <c r="M90" s="168"/>
      <c r="N90" s="102">
        <f t="shared" si="74"/>
        <v>0</v>
      </c>
      <c r="O90" s="168"/>
      <c r="P90" s="102">
        <f t="shared" si="75"/>
        <v>0</v>
      </c>
      <c r="Q90" s="144" t="str">
        <f t="shared" si="78"/>
        <v/>
      </c>
      <c r="R90" s="287" t="str">
        <f>IF(ISBLANK('Item List'!AT76),"",'Item List'!AT76)</f>
        <v/>
      </c>
      <c r="S90" s="287" t="str">
        <f>IF(ISBLANK('Item List'!AU76),"",'Item List'!AU76)</f>
        <v/>
      </c>
      <c r="T90" s="288">
        <f>IF(ISBLANK('Item List'!AV76),0,'Item List'!AV76)</f>
        <v>0</v>
      </c>
      <c r="U90" s="145">
        <f>IF(ISBLANK('Item List'!AW76),0,'Item List'!AW76)</f>
        <v>0</v>
      </c>
      <c r="V90" s="145">
        <f t="shared" si="62"/>
        <v>0</v>
      </c>
      <c r="W90" s="168"/>
      <c r="X90" s="102">
        <f t="shared" si="76"/>
        <v>0</v>
      </c>
      <c r="Y90" s="168"/>
      <c r="Z90" s="102">
        <f t="shared" si="76"/>
        <v>0</v>
      </c>
      <c r="AA90" s="168"/>
      <c r="AB90" s="102">
        <f t="shared" si="63"/>
        <v>0</v>
      </c>
      <c r="AC90" s="168"/>
      <c r="AD90" s="102">
        <f t="shared" si="64"/>
        <v>0</v>
      </c>
      <c r="AE90" s="144" t="str">
        <f t="shared" si="79"/>
        <v/>
      </c>
      <c r="AF90" s="287" t="str">
        <f>IF(ISBLANK('Item List'!BH76),"",'Item List'!BH76)</f>
        <v/>
      </c>
      <c r="AG90" s="287" t="str">
        <f>IF(ISBLANK('Item List'!BI76),"",'Item List'!BI76)</f>
        <v/>
      </c>
      <c r="AH90" s="288">
        <f>IF(ISBLANK('Item List'!BJ76),0,'Item List'!BJ76)</f>
        <v>0</v>
      </c>
      <c r="AI90" s="145">
        <f>IF(ISBLANK('Item List'!BK76),0,'Item List'!BK76)</f>
        <v>0</v>
      </c>
      <c r="AJ90" s="145">
        <f t="shared" si="65"/>
        <v>0</v>
      </c>
      <c r="AK90" s="168"/>
      <c r="AL90" s="102">
        <f t="shared" si="66"/>
        <v>0</v>
      </c>
      <c r="AM90" s="168"/>
      <c r="AN90" s="102">
        <f t="shared" si="67"/>
        <v>0</v>
      </c>
      <c r="AO90" s="168"/>
      <c r="AP90" s="102">
        <f t="shared" si="68"/>
        <v>0</v>
      </c>
      <c r="AQ90" s="168"/>
      <c r="AR90" s="102">
        <f t="shared" si="69"/>
        <v>0</v>
      </c>
      <c r="AS90" s="168"/>
      <c r="AT90" s="102">
        <f t="shared" si="70"/>
        <v>0</v>
      </c>
      <c r="AU90" s="168"/>
      <c r="AV90" s="102">
        <f t="shared" si="71"/>
        <v>0</v>
      </c>
    </row>
    <row r="91" spans="1:48" ht="24" customHeight="1" x14ac:dyDescent="0.2">
      <c r="A91" s="144" t="str">
        <f t="shared" si="77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List'!AG77),0,'Item List'!AG77)</f>
        <v>0</v>
      </c>
      <c r="F91" s="145">
        <f t="shared" si="60"/>
        <v>0</v>
      </c>
      <c r="G91" s="167"/>
      <c r="H91" s="102">
        <f t="shared" si="61"/>
        <v>0</v>
      </c>
      <c r="I91" s="168"/>
      <c r="J91" s="102">
        <f t="shared" si="72"/>
        <v>0</v>
      </c>
      <c r="K91" s="168"/>
      <c r="L91" s="102">
        <f t="shared" si="73"/>
        <v>0</v>
      </c>
      <c r="M91" s="168"/>
      <c r="N91" s="102">
        <f t="shared" si="74"/>
        <v>0</v>
      </c>
      <c r="O91" s="168"/>
      <c r="P91" s="102">
        <f t="shared" si="75"/>
        <v>0</v>
      </c>
      <c r="Q91" s="144" t="str">
        <f t="shared" si="78"/>
        <v/>
      </c>
      <c r="R91" s="287" t="str">
        <f>IF(ISBLANK('Item List'!AT77),"",'Item List'!AT77)</f>
        <v/>
      </c>
      <c r="S91" s="287" t="str">
        <f>IF(ISBLANK('Item List'!AU77),"",'Item List'!AU77)</f>
        <v/>
      </c>
      <c r="T91" s="288">
        <f>IF(ISBLANK('Item List'!AV77),0,'Item List'!AV77)</f>
        <v>0</v>
      </c>
      <c r="U91" s="145">
        <f>IF(ISBLANK('Item List'!AW77),0,'Item List'!AW77)</f>
        <v>0</v>
      </c>
      <c r="V91" s="145">
        <f t="shared" si="62"/>
        <v>0</v>
      </c>
      <c r="W91" s="168"/>
      <c r="X91" s="102">
        <f t="shared" si="76"/>
        <v>0</v>
      </c>
      <c r="Y91" s="168"/>
      <c r="Z91" s="102">
        <f t="shared" si="76"/>
        <v>0</v>
      </c>
      <c r="AA91" s="168"/>
      <c r="AB91" s="102">
        <f t="shared" si="63"/>
        <v>0</v>
      </c>
      <c r="AC91" s="168"/>
      <c r="AD91" s="102">
        <f t="shared" si="64"/>
        <v>0</v>
      </c>
      <c r="AE91" s="144" t="str">
        <f t="shared" si="79"/>
        <v/>
      </c>
      <c r="AF91" s="287" t="str">
        <f>IF(ISBLANK('Item List'!BH77),"",'Item List'!BH77)</f>
        <v/>
      </c>
      <c r="AG91" s="287" t="str">
        <f>IF(ISBLANK('Item List'!BI77),"",'Item List'!BI77)</f>
        <v/>
      </c>
      <c r="AH91" s="288">
        <f>IF(ISBLANK('Item List'!BJ77),0,'Item List'!BJ77)</f>
        <v>0</v>
      </c>
      <c r="AI91" s="145">
        <f>IF(ISBLANK('Item List'!BK77),0,'Item List'!BK77)</f>
        <v>0</v>
      </c>
      <c r="AJ91" s="145">
        <f t="shared" si="65"/>
        <v>0</v>
      </c>
      <c r="AK91" s="168"/>
      <c r="AL91" s="102">
        <f t="shared" si="66"/>
        <v>0</v>
      </c>
      <c r="AM91" s="168"/>
      <c r="AN91" s="102">
        <f t="shared" si="67"/>
        <v>0</v>
      </c>
      <c r="AO91" s="168"/>
      <c r="AP91" s="102">
        <f t="shared" si="68"/>
        <v>0</v>
      </c>
      <c r="AQ91" s="168"/>
      <c r="AR91" s="102">
        <f t="shared" si="69"/>
        <v>0</v>
      </c>
      <c r="AS91" s="168"/>
      <c r="AT91" s="102">
        <f t="shared" si="70"/>
        <v>0</v>
      </c>
      <c r="AU91" s="168"/>
      <c r="AV91" s="102">
        <f t="shared" si="71"/>
        <v>0</v>
      </c>
    </row>
    <row r="92" spans="1:48" ht="24" customHeight="1" x14ac:dyDescent="0.2">
      <c r="A92" s="144" t="str">
        <f t="shared" si="77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List'!AG78),0,'Item List'!AG78)</f>
        <v>0</v>
      </c>
      <c r="F92" s="145">
        <f t="shared" si="60"/>
        <v>0</v>
      </c>
      <c r="G92" s="167"/>
      <c r="H92" s="102">
        <f t="shared" si="61"/>
        <v>0</v>
      </c>
      <c r="I92" s="168"/>
      <c r="J92" s="102">
        <f t="shared" si="72"/>
        <v>0</v>
      </c>
      <c r="K92" s="168"/>
      <c r="L92" s="102">
        <f t="shared" si="73"/>
        <v>0</v>
      </c>
      <c r="M92" s="168"/>
      <c r="N92" s="102">
        <f t="shared" si="74"/>
        <v>0</v>
      </c>
      <c r="O92" s="168"/>
      <c r="P92" s="102">
        <f t="shared" si="75"/>
        <v>0</v>
      </c>
      <c r="Q92" s="144" t="str">
        <f t="shared" si="78"/>
        <v/>
      </c>
      <c r="R92" s="287" t="str">
        <f>IF(ISBLANK('Item List'!AT78),"",'Item List'!AT78)</f>
        <v/>
      </c>
      <c r="S92" s="287" t="str">
        <f>IF(ISBLANK('Item List'!AU78),"",'Item List'!AU78)</f>
        <v/>
      </c>
      <c r="T92" s="288">
        <f>IF(ISBLANK('Item List'!AV78),0,'Item List'!AV78)</f>
        <v>0</v>
      </c>
      <c r="U92" s="145">
        <f>IF(ISBLANK('Item List'!AW78),0,'Item List'!AW78)</f>
        <v>0</v>
      </c>
      <c r="V92" s="145">
        <f t="shared" si="62"/>
        <v>0</v>
      </c>
      <c r="W92" s="168"/>
      <c r="X92" s="102">
        <f t="shared" si="76"/>
        <v>0</v>
      </c>
      <c r="Y92" s="168"/>
      <c r="Z92" s="102">
        <f t="shared" si="76"/>
        <v>0</v>
      </c>
      <c r="AA92" s="168"/>
      <c r="AB92" s="102">
        <f t="shared" si="63"/>
        <v>0</v>
      </c>
      <c r="AC92" s="168"/>
      <c r="AD92" s="102">
        <f t="shared" si="64"/>
        <v>0</v>
      </c>
      <c r="AE92" s="144" t="str">
        <f t="shared" si="79"/>
        <v/>
      </c>
      <c r="AF92" s="287" t="str">
        <f>IF(ISBLANK('Item List'!BH78),"",'Item List'!BH78)</f>
        <v/>
      </c>
      <c r="AG92" s="287" t="str">
        <f>IF(ISBLANK('Item List'!BI78),"",'Item List'!BI78)</f>
        <v/>
      </c>
      <c r="AH92" s="288">
        <f>IF(ISBLANK('Item List'!BJ78),0,'Item List'!BJ78)</f>
        <v>0</v>
      </c>
      <c r="AI92" s="145">
        <f>IF(ISBLANK('Item List'!BK78),0,'Item List'!BK78)</f>
        <v>0</v>
      </c>
      <c r="AJ92" s="145">
        <f t="shared" si="65"/>
        <v>0</v>
      </c>
      <c r="AK92" s="168"/>
      <c r="AL92" s="102">
        <f t="shared" si="66"/>
        <v>0</v>
      </c>
      <c r="AM92" s="168"/>
      <c r="AN92" s="102">
        <f t="shared" si="67"/>
        <v>0</v>
      </c>
      <c r="AO92" s="168"/>
      <c r="AP92" s="102">
        <f t="shared" si="68"/>
        <v>0</v>
      </c>
      <c r="AQ92" s="168"/>
      <c r="AR92" s="102">
        <f t="shared" si="69"/>
        <v>0</v>
      </c>
      <c r="AS92" s="168"/>
      <c r="AT92" s="102">
        <f t="shared" si="70"/>
        <v>0</v>
      </c>
      <c r="AU92" s="168"/>
      <c r="AV92" s="102">
        <f t="shared" si="71"/>
        <v>0</v>
      </c>
    </row>
    <row r="93" spans="1:48" ht="24" customHeight="1" x14ac:dyDescent="0.2">
      <c r="A93" s="144" t="str">
        <f t="shared" si="77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List'!AG79),0,'Item List'!AG79)</f>
        <v>0</v>
      </c>
      <c r="F93" s="145">
        <f t="shared" si="60"/>
        <v>0</v>
      </c>
      <c r="G93" s="167"/>
      <c r="H93" s="102">
        <f t="shared" si="61"/>
        <v>0</v>
      </c>
      <c r="I93" s="168"/>
      <c r="J93" s="102">
        <f t="shared" si="72"/>
        <v>0</v>
      </c>
      <c r="K93" s="168"/>
      <c r="L93" s="102">
        <f t="shared" si="73"/>
        <v>0</v>
      </c>
      <c r="M93" s="168"/>
      <c r="N93" s="102">
        <f t="shared" si="74"/>
        <v>0</v>
      </c>
      <c r="O93" s="168"/>
      <c r="P93" s="102">
        <f t="shared" si="75"/>
        <v>0</v>
      </c>
      <c r="Q93" s="144" t="str">
        <f t="shared" si="78"/>
        <v/>
      </c>
      <c r="R93" s="287" t="str">
        <f>IF(ISBLANK('Item List'!AT79),"",'Item List'!AT79)</f>
        <v/>
      </c>
      <c r="S93" s="287" t="str">
        <f>IF(ISBLANK('Item List'!AU79),"",'Item List'!AU79)</f>
        <v/>
      </c>
      <c r="T93" s="288">
        <f>IF(ISBLANK('Item List'!AV79),0,'Item List'!AV79)</f>
        <v>0</v>
      </c>
      <c r="U93" s="145">
        <f>IF(ISBLANK('Item List'!AW79),0,'Item List'!AW79)</f>
        <v>0</v>
      </c>
      <c r="V93" s="145">
        <f t="shared" si="62"/>
        <v>0</v>
      </c>
      <c r="W93" s="168"/>
      <c r="X93" s="102">
        <f t="shared" si="76"/>
        <v>0</v>
      </c>
      <c r="Y93" s="168"/>
      <c r="Z93" s="102">
        <f t="shared" si="76"/>
        <v>0</v>
      </c>
      <c r="AA93" s="168"/>
      <c r="AB93" s="102">
        <f t="shared" si="63"/>
        <v>0</v>
      </c>
      <c r="AC93" s="168"/>
      <c r="AD93" s="102">
        <f t="shared" si="64"/>
        <v>0</v>
      </c>
      <c r="AE93" s="144" t="str">
        <f t="shared" si="79"/>
        <v/>
      </c>
      <c r="AF93" s="287" t="str">
        <f>IF(ISBLANK('Item List'!BH79),"",'Item List'!BH79)</f>
        <v/>
      </c>
      <c r="AG93" s="287" t="str">
        <f>IF(ISBLANK('Item List'!BI79),"",'Item List'!BI79)</f>
        <v/>
      </c>
      <c r="AH93" s="288">
        <f>IF(ISBLANK('Item List'!BJ79),0,'Item List'!BJ79)</f>
        <v>0</v>
      </c>
      <c r="AI93" s="145">
        <f>IF(ISBLANK('Item List'!BK79),0,'Item List'!BK79)</f>
        <v>0</v>
      </c>
      <c r="AJ93" s="145">
        <f t="shared" si="65"/>
        <v>0</v>
      </c>
      <c r="AK93" s="168"/>
      <c r="AL93" s="102">
        <f t="shared" si="66"/>
        <v>0</v>
      </c>
      <c r="AM93" s="168"/>
      <c r="AN93" s="102">
        <f t="shared" si="67"/>
        <v>0</v>
      </c>
      <c r="AO93" s="168"/>
      <c r="AP93" s="102">
        <f t="shared" si="68"/>
        <v>0</v>
      </c>
      <c r="AQ93" s="168"/>
      <c r="AR93" s="102">
        <f t="shared" si="69"/>
        <v>0</v>
      </c>
      <c r="AS93" s="168"/>
      <c r="AT93" s="102">
        <f t="shared" si="70"/>
        <v>0</v>
      </c>
      <c r="AU93" s="168"/>
      <c r="AV93" s="102">
        <f t="shared" si="71"/>
        <v>0</v>
      </c>
    </row>
    <row r="94" spans="1:48" ht="24" customHeight="1" x14ac:dyDescent="0.2">
      <c r="A94" s="144" t="str">
        <f t="shared" si="77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List'!AG80),0,'Item List'!AG80)</f>
        <v>0</v>
      </c>
      <c r="F94" s="145">
        <f t="shared" si="60"/>
        <v>0</v>
      </c>
      <c r="G94" s="167"/>
      <c r="H94" s="102">
        <f t="shared" si="61"/>
        <v>0</v>
      </c>
      <c r="I94" s="169"/>
      <c r="J94" s="102">
        <f t="shared" si="72"/>
        <v>0</v>
      </c>
      <c r="K94" s="169"/>
      <c r="L94" s="102">
        <f t="shared" si="73"/>
        <v>0</v>
      </c>
      <c r="M94" s="169"/>
      <c r="N94" s="102">
        <f t="shared" si="74"/>
        <v>0</v>
      </c>
      <c r="O94" s="169"/>
      <c r="P94" s="102">
        <f t="shared" si="75"/>
        <v>0</v>
      </c>
      <c r="Q94" s="144" t="str">
        <f t="shared" si="78"/>
        <v/>
      </c>
      <c r="R94" s="287" t="str">
        <f>IF(ISBLANK('Item List'!AT80),"",'Item List'!AT80)</f>
        <v/>
      </c>
      <c r="S94" s="287" t="str">
        <f>IF(ISBLANK('Item List'!AU80),"",'Item List'!AU80)</f>
        <v/>
      </c>
      <c r="T94" s="288">
        <f>IF(ISBLANK('Item List'!AV80),0,'Item List'!AV80)</f>
        <v>0</v>
      </c>
      <c r="U94" s="145">
        <f>IF(ISBLANK('Item List'!AW80),0,'Item List'!AW80)</f>
        <v>0</v>
      </c>
      <c r="V94" s="145">
        <f t="shared" si="62"/>
        <v>0</v>
      </c>
      <c r="W94" s="169"/>
      <c r="X94" s="102">
        <f t="shared" si="76"/>
        <v>0</v>
      </c>
      <c r="Y94" s="169"/>
      <c r="Z94" s="102">
        <f t="shared" si="76"/>
        <v>0</v>
      </c>
      <c r="AA94" s="169"/>
      <c r="AB94" s="102">
        <f t="shared" si="63"/>
        <v>0</v>
      </c>
      <c r="AC94" s="169"/>
      <c r="AD94" s="102">
        <f t="shared" si="64"/>
        <v>0</v>
      </c>
      <c r="AE94" s="144" t="str">
        <f t="shared" si="79"/>
        <v/>
      </c>
      <c r="AF94" s="287" t="str">
        <f>IF(ISBLANK('Item List'!BH80),"",'Item List'!BH80)</f>
        <v/>
      </c>
      <c r="AG94" s="287" t="str">
        <f>IF(ISBLANK('Item List'!BI80),"",'Item List'!BI80)</f>
        <v/>
      </c>
      <c r="AH94" s="288">
        <f>IF(ISBLANK('Item List'!BJ80),0,'Item List'!BJ80)</f>
        <v>0</v>
      </c>
      <c r="AI94" s="145">
        <f>IF(ISBLANK('Item List'!BK80),0,'Item List'!BK80)</f>
        <v>0</v>
      </c>
      <c r="AJ94" s="145">
        <f t="shared" si="65"/>
        <v>0</v>
      </c>
      <c r="AK94" s="169"/>
      <c r="AL94" s="102">
        <f t="shared" si="66"/>
        <v>0</v>
      </c>
      <c r="AM94" s="169"/>
      <c r="AN94" s="102">
        <f t="shared" si="67"/>
        <v>0</v>
      </c>
      <c r="AO94" s="169"/>
      <c r="AP94" s="102">
        <f t="shared" si="68"/>
        <v>0</v>
      </c>
      <c r="AQ94" s="169"/>
      <c r="AR94" s="102">
        <f t="shared" si="69"/>
        <v>0</v>
      </c>
      <c r="AS94" s="169"/>
      <c r="AT94" s="102">
        <f t="shared" si="70"/>
        <v>0</v>
      </c>
      <c r="AU94" s="169"/>
      <c r="AV94" s="102">
        <f t="shared" si="71"/>
        <v>0</v>
      </c>
    </row>
    <row r="95" spans="1:48" ht="24" customHeight="1" x14ac:dyDescent="0.2">
      <c r="A95" s="144" t="str">
        <f t="shared" si="77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List'!AG81),0,'Item List'!AG81)</f>
        <v>0</v>
      </c>
      <c r="F95" s="145">
        <f t="shared" si="60"/>
        <v>0</v>
      </c>
      <c r="G95" s="167"/>
      <c r="H95" s="102">
        <f t="shared" si="61"/>
        <v>0</v>
      </c>
      <c r="I95" s="169"/>
      <c r="J95" s="102">
        <f t="shared" si="72"/>
        <v>0</v>
      </c>
      <c r="K95" s="169"/>
      <c r="L95" s="102">
        <f t="shared" si="73"/>
        <v>0</v>
      </c>
      <c r="M95" s="169"/>
      <c r="N95" s="102">
        <f t="shared" si="74"/>
        <v>0</v>
      </c>
      <c r="O95" s="169"/>
      <c r="P95" s="102">
        <f t="shared" si="75"/>
        <v>0</v>
      </c>
      <c r="Q95" s="144" t="str">
        <f t="shared" si="78"/>
        <v/>
      </c>
      <c r="R95" s="287" t="str">
        <f>IF(ISBLANK('Item List'!AT81),"",'Item List'!AT81)</f>
        <v/>
      </c>
      <c r="S95" s="287" t="str">
        <f>IF(ISBLANK('Item List'!AU81),"",'Item List'!AU81)</f>
        <v/>
      </c>
      <c r="T95" s="288">
        <f>IF(ISBLANK('Item List'!AV81),0,'Item List'!AV81)</f>
        <v>0</v>
      </c>
      <c r="U95" s="145">
        <f>IF(ISBLANK('Item List'!AW81),0,'Item List'!AW81)</f>
        <v>0</v>
      </c>
      <c r="V95" s="145">
        <f t="shared" si="62"/>
        <v>0</v>
      </c>
      <c r="W95" s="169"/>
      <c r="X95" s="102">
        <f t="shared" si="76"/>
        <v>0</v>
      </c>
      <c r="Y95" s="169"/>
      <c r="Z95" s="102">
        <f t="shared" si="76"/>
        <v>0</v>
      </c>
      <c r="AA95" s="169"/>
      <c r="AB95" s="102">
        <f t="shared" si="63"/>
        <v>0</v>
      </c>
      <c r="AC95" s="169"/>
      <c r="AD95" s="102">
        <f t="shared" si="64"/>
        <v>0</v>
      </c>
      <c r="AE95" s="144" t="str">
        <f t="shared" si="79"/>
        <v/>
      </c>
      <c r="AF95" s="287" t="str">
        <f>IF(ISBLANK('Item List'!BH81),"",'Item List'!BH81)</f>
        <v/>
      </c>
      <c r="AG95" s="287" t="str">
        <f>IF(ISBLANK('Item List'!BI81),"",'Item List'!BI81)</f>
        <v/>
      </c>
      <c r="AH95" s="288">
        <f>IF(ISBLANK('Item List'!BJ81),0,'Item List'!BJ81)</f>
        <v>0</v>
      </c>
      <c r="AI95" s="145">
        <f>IF(ISBLANK('Item List'!BK81),0,'Item List'!BK81)</f>
        <v>0</v>
      </c>
      <c r="AJ95" s="145">
        <f t="shared" si="65"/>
        <v>0</v>
      </c>
      <c r="AK95" s="169"/>
      <c r="AL95" s="102">
        <f t="shared" si="66"/>
        <v>0</v>
      </c>
      <c r="AM95" s="169"/>
      <c r="AN95" s="102">
        <f t="shared" si="67"/>
        <v>0</v>
      </c>
      <c r="AO95" s="169"/>
      <c r="AP95" s="102">
        <f t="shared" si="68"/>
        <v>0</v>
      </c>
      <c r="AQ95" s="169"/>
      <c r="AR95" s="102">
        <f t="shared" si="69"/>
        <v>0</v>
      </c>
      <c r="AS95" s="169"/>
      <c r="AT95" s="102">
        <f t="shared" si="70"/>
        <v>0</v>
      </c>
      <c r="AU95" s="169"/>
      <c r="AV95" s="102">
        <f t="shared" si="71"/>
        <v>0</v>
      </c>
    </row>
    <row r="96" spans="1:48" ht="24" customHeight="1" x14ac:dyDescent="0.2">
      <c r="A96" s="144" t="str">
        <f t="shared" si="77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List'!AG82),0,'Item List'!AG82)</f>
        <v>0</v>
      </c>
      <c r="F96" s="145">
        <f t="shared" si="60"/>
        <v>0</v>
      </c>
      <c r="G96" s="167"/>
      <c r="H96" s="102">
        <f t="shared" si="61"/>
        <v>0</v>
      </c>
      <c r="I96" s="169"/>
      <c r="J96" s="102">
        <f t="shared" si="72"/>
        <v>0</v>
      </c>
      <c r="K96" s="169"/>
      <c r="L96" s="102">
        <f t="shared" si="73"/>
        <v>0</v>
      </c>
      <c r="M96" s="169"/>
      <c r="N96" s="102">
        <f t="shared" si="74"/>
        <v>0</v>
      </c>
      <c r="O96" s="169"/>
      <c r="P96" s="102">
        <f t="shared" si="75"/>
        <v>0</v>
      </c>
      <c r="Q96" s="144" t="str">
        <f t="shared" si="78"/>
        <v/>
      </c>
      <c r="R96" s="287" t="str">
        <f>IF(ISBLANK('Item List'!AT82),"",'Item List'!AT82)</f>
        <v/>
      </c>
      <c r="S96" s="287" t="str">
        <f>IF(ISBLANK('Item List'!AU82),"",'Item List'!AU82)</f>
        <v/>
      </c>
      <c r="T96" s="288">
        <f>IF(ISBLANK('Item List'!AV82),0,'Item List'!AV82)</f>
        <v>0</v>
      </c>
      <c r="U96" s="145">
        <f>IF(ISBLANK('Item List'!AW82),0,'Item List'!AW82)</f>
        <v>0</v>
      </c>
      <c r="V96" s="145">
        <f t="shared" si="62"/>
        <v>0</v>
      </c>
      <c r="W96" s="169"/>
      <c r="X96" s="102">
        <f t="shared" si="76"/>
        <v>0</v>
      </c>
      <c r="Y96" s="169"/>
      <c r="Z96" s="102">
        <f t="shared" si="76"/>
        <v>0</v>
      </c>
      <c r="AA96" s="169"/>
      <c r="AB96" s="102">
        <f t="shared" si="63"/>
        <v>0</v>
      </c>
      <c r="AC96" s="169"/>
      <c r="AD96" s="102">
        <f t="shared" si="64"/>
        <v>0</v>
      </c>
      <c r="AE96" s="144" t="str">
        <f t="shared" si="79"/>
        <v/>
      </c>
      <c r="AF96" s="287" t="str">
        <f>IF(ISBLANK('Item List'!BH82),"",'Item List'!BH82)</f>
        <v/>
      </c>
      <c r="AG96" s="287" t="str">
        <f>IF(ISBLANK('Item List'!BI82),"",'Item List'!BI82)</f>
        <v/>
      </c>
      <c r="AH96" s="288">
        <f>IF(ISBLANK('Item List'!BJ82),0,'Item List'!BJ82)</f>
        <v>0</v>
      </c>
      <c r="AI96" s="145">
        <f>IF(ISBLANK('Item List'!BK82),0,'Item List'!BK82)</f>
        <v>0</v>
      </c>
      <c r="AJ96" s="145">
        <f t="shared" si="65"/>
        <v>0</v>
      </c>
      <c r="AK96" s="169"/>
      <c r="AL96" s="102">
        <f t="shared" si="66"/>
        <v>0</v>
      </c>
      <c r="AM96" s="169"/>
      <c r="AN96" s="102">
        <f t="shared" si="67"/>
        <v>0</v>
      </c>
      <c r="AO96" s="169"/>
      <c r="AP96" s="102">
        <f t="shared" si="68"/>
        <v>0</v>
      </c>
      <c r="AQ96" s="169"/>
      <c r="AR96" s="102">
        <f t="shared" si="69"/>
        <v>0</v>
      </c>
      <c r="AS96" s="169"/>
      <c r="AT96" s="102">
        <f t="shared" si="70"/>
        <v>0</v>
      </c>
      <c r="AU96" s="169"/>
      <c r="AV96" s="102">
        <f t="shared" si="71"/>
        <v>0</v>
      </c>
    </row>
    <row r="97" spans="1:48" ht="24" customHeight="1" x14ac:dyDescent="0.2">
      <c r="A97" s="144" t="str">
        <f t="shared" si="77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List'!AG83),0,'Item List'!AG83)</f>
        <v>0</v>
      </c>
      <c r="F97" s="145">
        <f t="shared" si="60"/>
        <v>0</v>
      </c>
      <c r="G97" s="167"/>
      <c r="H97" s="102">
        <f t="shared" si="61"/>
        <v>0</v>
      </c>
      <c r="I97" s="169"/>
      <c r="J97" s="102">
        <f t="shared" si="72"/>
        <v>0</v>
      </c>
      <c r="K97" s="169"/>
      <c r="L97" s="102">
        <f t="shared" si="73"/>
        <v>0</v>
      </c>
      <c r="M97" s="169"/>
      <c r="N97" s="102">
        <f t="shared" si="74"/>
        <v>0</v>
      </c>
      <c r="O97" s="169"/>
      <c r="P97" s="102">
        <f t="shared" si="75"/>
        <v>0</v>
      </c>
      <c r="Q97" s="144" t="str">
        <f t="shared" si="78"/>
        <v/>
      </c>
      <c r="R97" s="287" t="str">
        <f>IF(ISBLANK('Item List'!AT83),"",'Item List'!AT83)</f>
        <v/>
      </c>
      <c r="S97" s="287" t="str">
        <f>IF(ISBLANK('Item List'!AU83),"",'Item List'!AU83)</f>
        <v/>
      </c>
      <c r="T97" s="288">
        <f>IF(ISBLANK('Item List'!AV83),0,'Item List'!AV83)</f>
        <v>0</v>
      </c>
      <c r="U97" s="145">
        <f>IF(ISBLANK('Item List'!AW83),0,'Item List'!AW83)</f>
        <v>0</v>
      </c>
      <c r="V97" s="145">
        <f t="shared" si="62"/>
        <v>0</v>
      </c>
      <c r="W97" s="169"/>
      <c r="X97" s="102">
        <f t="shared" si="76"/>
        <v>0</v>
      </c>
      <c r="Y97" s="169"/>
      <c r="Z97" s="102">
        <f t="shared" si="76"/>
        <v>0</v>
      </c>
      <c r="AA97" s="169"/>
      <c r="AB97" s="102">
        <f t="shared" si="63"/>
        <v>0</v>
      </c>
      <c r="AC97" s="169"/>
      <c r="AD97" s="102">
        <f t="shared" si="64"/>
        <v>0</v>
      </c>
      <c r="AE97" s="144" t="str">
        <f t="shared" si="79"/>
        <v/>
      </c>
      <c r="AF97" s="287" t="str">
        <f>IF(ISBLANK('Item List'!BH83),"",'Item List'!BH83)</f>
        <v/>
      </c>
      <c r="AG97" s="287" t="str">
        <f>IF(ISBLANK('Item List'!BI83),"",'Item List'!BI83)</f>
        <v/>
      </c>
      <c r="AH97" s="288">
        <f>IF(ISBLANK('Item List'!BJ83),0,'Item List'!BJ83)</f>
        <v>0</v>
      </c>
      <c r="AI97" s="145">
        <f>IF(ISBLANK('Item List'!BK83),0,'Item List'!BK83)</f>
        <v>0</v>
      </c>
      <c r="AJ97" s="145">
        <f t="shared" si="65"/>
        <v>0</v>
      </c>
      <c r="AK97" s="169"/>
      <c r="AL97" s="102">
        <f t="shared" si="66"/>
        <v>0</v>
      </c>
      <c r="AM97" s="169"/>
      <c r="AN97" s="102">
        <f t="shared" si="67"/>
        <v>0</v>
      </c>
      <c r="AO97" s="169"/>
      <c r="AP97" s="102">
        <f t="shared" si="68"/>
        <v>0</v>
      </c>
      <c r="AQ97" s="169"/>
      <c r="AR97" s="102">
        <f t="shared" si="69"/>
        <v>0</v>
      </c>
      <c r="AS97" s="169"/>
      <c r="AT97" s="102">
        <f t="shared" si="70"/>
        <v>0</v>
      </c>
      <c r="AU97" s="169"/>
      <c r="AV97" s="102">
        <f t="shared" si="71"/>
        <v>0</v>
      </c>
    </row>
    <row r="98" spans="1:48" ht="24" customHeight="1" x14ac:dyDescent="0.2">
      <c r="A98" s="144" t="str">
        <f t="shared" si="77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List'!AG84),0,'Item List'!AG84)</f>
        <v>0</v>
      </c>
      <c r="F98" s="145">
        <f t="shared" si="60"/>
        <v>0</v>
      </c>
      <c r="G98" s="167"/>
      <c r="H98" s="102">
        <f t="shared" si="61"/>
        <v>0</v>
      </c>
      <c r="I98" s="169"/>
      <c r="J98" s="102">
        <f t="shared" si="72"/>
        <v>0</v>
      </c>
      <c r="K98" s="169"/>
      <c r="L98" s="102">
        <f t="shared" si="73"/>
        <v>0</v>
      </c>
      <c r="M98" s="169"/>
      <c r="N98" s="102">
        <f t="shared" si="74"/>
        <v>0</v>
      </c>
      <c r="O98" s="169"/>
      <c r="P98" s="102">
        <f t="shared" si="75"/>
        <v>0</v>
      </c>
      <c r="Q98" s="144" t="str">
        <f t="shared" si="78"/>
        <v/>
      </c>
      <c r="R98" s="287" t="str">
        <f>IF(ISBLANK('Item List'!AT84),"",'Item List'!AT84)</f>
        <v/>
      </c>
      <c r="S98" s="287" t="str">
        <f>IF(ISBLANK('Item List'!AU84),"",'Item List'!AU84)</f>
        <v/>
      </c>
      <c r="T98" s="288">
        <f>IF(ISBLANK('Item List'!AV84),0,'Item List'!AV84)</f>
        <v>0</v>
      </c>
      <c r="U98" s="145">
        <f>IF(ISBLANK('Item List'!AW84),0,'Item List'!AW84)</f>
        <v>0</v>
      </c>
      <c r="V98" s="145">
        <f t="shared" si="62"/>
        <v>0</v>
      </c>
      <c r="W98" s="169"/>
      <c r="X98" s="102">
        <f t="shared" si="76"/>
        <v>0</v>
      </c>
      <c r="Y98" s="169"/>
      <c r="Z98" s="102">
        <f t="shared" si="76"/>
        <v>0</v>
      </c>
      <c r="AA98" s="169"/>
      <c r="AB98" s="102">
        <f t="shared" si="63"/>
        <v>0</v>
      </c>
      <c r="AC98" s="169"/>
      <c r="AD98" s="102">
        <f t="shared" si="64"/>
        <v>0</v>
      </c>
      <c r="AE98" s="144" t="str">
        <f t="shared" si="79"/>
        <v/>
      </c>
      <c r="AF98" s="287" t="str">
        <f>IF(ISBLANK('Item List'!BH84),"",'Item List'!BH84)</f>
        <v/>
      </c>
      <c r="AG98" s="287" t="str">
        <f>IF(ISBLANK('Item List'!BI84),"",'Item List'!BI84)</f>
        <v/>
      </c>
      <c r="AH98" s="288">
        <f>IF(ISBLANK('Item List'!BJ84),0,'Item List'!BJ84)</f>
        <v>0</v>
      </c>
      <c r="AI98" s="145">
        <f>IF(ISBLANK('Item List'!BK84),0,'Item List'!BK84)</f>
        <v>0</v>
      </c>
      <c r="AJ98" s="145">
        <f t="shared" si="65"/>
        <v>0</v>
      </c>
      <c r="AK98" s="169"/>
      <c r="AL98" s="102">
        <f t="shared" si="66"/>
        <v>0</v>
      </c>
      <c r="AM98" s="169"/>
      <c r="AN98" s="102">
        <f t="shared" si="67"/>
        <v>0</v>
      </c>
      <c r="AO98" s="169"/>
      <c r="AP98" s="102">
        <f t="shared" si="68"/>
        <v>0</v>
      </c>
      <c r="AQ98" s="169"/>
      <c r="AR98" s="102">
        <f t="shared" si="69"/>
        <v>0</v>
      </c>
      <c r="AS98" s="169"/>
      <c r="AT98" s="102">
        <f t="shared" si="70"/>
        <v>0</v>
      </c>
      <c r="AU98" s="169"/>
      <c r="AV98" s="102">
        <f t="shared" si="71"/>
        <v>0</v>
      </c>
    </row>
    <row r="99" spans="1:48" ht="24" customHeight="1" x14ac:dyDescent="0.2">
      <c r="A99" s="144" t="str">
        <f t="shared" si="77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List'!AG85),0,'Item List'!AG85)</f>
        <v>0</v>
      </c>
      <c r="F99" s="145">
        <f t="shared" si="60"/>
        <v>0</v>
      </c>
      <c r="G99" s="167"/>
      <c r="H99" s="102">
        <f t="shared" si="61"/>
        <v>0</v>
      </c>
      <c r="I99" s="169"/>
      <c r="J99" s="102">
        <f t="shared" si="72"/>
        <v>0</v>
      </c>
      <c r="K99" s="169"/>
      <c r="L99" s="102">
        <f t="shared" si="73"/>
        <v>0</v>
      </c>
      <c r="M99" s="169"/>
      <c r="N99" s="102">
        <f t="shared" si="74"/>
        <v>0</v>
      </c>
      <c r="O99" s="169"/>
      <c r="P99" s="102">
        <f t="shared" si="75"/>
        <v>0</v>
      </c>
      <c r="Q99" s="144" t="str">
        <f t="shared" si="78"/>
        <v/>
      </c>
      <c r="R99" s="287" t="str">
        <f>IF(ISBLANK('Item List'!AT85),"",'Item List'!AT85)</f>
        <v/>
      </c>
      <c r="S99" s="287" t="str">
        <f>IF(ISBLANK('Item List'!AU85),"",'Item List'!AU85)</f>
        <v/>
      </c>
      <c r="T99" s="288">
        <f>IF(ISBLANK('Item List'!AV85),0,'Item List'!AV85)</f>
        <v>0</v>
      </c>
      <c r="U99" s="145">
        <f>IF(ISBLANK('Item List'!AW85),0,'Item List'!AW85)</f>
        <v>0</v>
      </c>
      <c r="V99" s="145">
        <f t="shared" si="62"/>
        <v>0</v>
      </c>
      <c r="W99" s="169"/>
      <c r="X99" s="102">
        <f t="shared" si="76"/>
        <v>0</v>
      </c>
      <c r="Y99" s="169"/>
      <c r="Z99" s="102">
        <f t="shared" si="76"/>
        <v>0</v>
      </c>
      <c r="AA99" s="169"/>
      <c r="AB99" s="102">
        <f t="shared" si="63"/>
        <v>0</v>
      </c>
      <c r="AC99" s="169"/>
      <c r="AD99" s="102">
        <f t="shared" si="64"/>
        <v>0</v>
      </c>
      <c r="AE99" s="144" t="str">
        <f t="shared" si="79"/>
        <v/>
      </c>
      <c r="AF99" s="287" t="str">
        <f>IF(ISBLANK('Item List'!BH85),"",'Item List'!BH85)</f>
        <v/>
      </c>
      <c r="AG99" s="287" t="str">
        <f>IF(ISBLANK('Item List'!BI85),"",'Item List'!BI85)</f>
        <v/>
      </c>
      <c r="AH99" s="288">
        <f>IF(ISBLANK('Item List'!BJ85),0,'Item List'!BJ85)</f>
        <v>0</v>
      </c>
      <c r="AI99" s="145">
        <f>IF(ISBLANK('Item List'!BK85),0,'Item List'!BK85)</f>
        <v>0</v>
      </c>
      <c r="AJ99" s="145">
        <f t="shared" si="65"/>
        <v>0</v>
      </c>
      <c r="AK99" s="169"/>
      <c r="AL99" s="102">
        <f t="shared" si="66"/>
        <v>0</v>
      </c>
      <c r="AM99" s="169"/>
      <c r="AN99" s="102">
        <f t="shared" si="67"/>
        <v>0</v>
      </c>
      <c r="AO99" s="169"/>
      <c r="AP99" s="102">
        <f t="shared" si="68"/>
        <v>0</v>
      </c>
      <c r="AQ99" s="169"/>
      <c r="AR99" s="102">
        <f t="shared" si="69"/>
        <v>0</v>
      </c>
      <c r="AS99" s="169"/>
      <c r="AT99" s="102">
        <f t="shared" si="70"/>
        <v>0</v>
      </c>
      <c r="AU99" s="169"/>
      <c r="AV99" s="102">
        <f t="shared" si="71"/>
        <v>0</v>
      </c>
    </row>
    <row r="100" spans="1:48" ht="24" customHeight="1" x14ac:dyDescent="0.2">
      <c r="A100" s="144" t="str">
        <f t="shared" si="77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List'!AG86),0,'Item List'!AG86)</f>
        <v>0</v>
      </c>
      <c r="F100" s="145">
        <f t="shared" si="60"/>
        <v>0</v>
      </c>
      <c r="G100" s="167"/>
      <c r="H100" s="102">
        <f t="shared" si="61"/>
        <v>0</v>
      </c>
      <c r="I100" s="169"/>
      <c r="J100" s="102">
        <f t="shared" si="72"/>
        <v>0</v>
      </c>
      <c r="K100" s="169"/>
      <c r="L100" s="102">
        <f t="shared" si="73"/>
        <v>0</v>
      </c>
      <c r="M100" s="169"/>
      <c r="N100" s="102">
        <f t="shared" si="74"/>
        <v>0</v>
      </c>
      <c r="O100" s="169"/>
      <c r="P100" s="102">
        <f t="shared" si="75"/>
        <v>0</v>
      </c>
      <c r="Q100" s="144" t="str">
        <f t="shared" si="78"/>
        <v/>
      </c>
      <c r="R100" s="287" t="str">
        <f>IF(ISBLANK('Item List'!AT86),"",'Item List'!AT86)</f>
        <v/>
      </c>
      <c r="S100" s="287" t="str">
        <f>IF(ISBLANK('Item List'!AU86),"",'Item List'!AU86)</f>
        <v/>
      </c>
      <c r="T100" s="288">
        <f>IF(ISBLANK('Item List'!AV86),0,'Item List'!AV86)</f>
        <v>0</v>
      </c>
      <c r="U100" s="145">
        <f>IF(ISBLANK('Item List'!AW86),0,'Item List'!AW86)</f>
        <v>0</v>
      </c>
      <c r="V100" s="145">
        <f t="shared" si="62"/>
        <v>0</v>
      </c>
      <c r="W100" s="169"/>
      <c r="X100" s="102">
        <f t="shared" si="76"/>
        <v>0</v>
      </c>
      <c r="Y100" s="169"/>
      <c r="Z100" s="102">
        <f t="shared" si="76"/>
        <v>0</v>
      </c>
      <c r="AA100" s="169"/>
      <c r="AB100" s="102">
        <f t="shared" si="63"/>
        <v>0</v>
      </c>
      <c r="AC100" s="169"/>
      <c r="AD100" s="102">
        <f t="shared" si="64"/>
        <v>0</v>
      </c>
      <c r="AE100" s="144" t="str">
        <f t="shared" si="79"/>
        <v/>
      </c>
      <c r="AF100" s="287" t="str">
        <f>IF(ISBLANK('Item List'!BH86),"",'Item List'!BH86)</f>
        <v/>
      </c>
      <c r="AG100" s="287" t="str">
        <f>IF(ISBLANK('Item List'!BI86),"",'Item List'!BI86)</f>
        <v/>
      </c>
      <c r="AH100" s="288">
        <f>IF(ISBLANK('Item List'!BJ86),0,'Item List'!BJ86)</f>
        <v>0</v>
      </c>
      <c r="AI100" s="145">
        <f>IF(ISBLANK('Item List'!BK86),0,'Item List'!BK86)</f>
        <v>0</v>
      </c>
      <c r="AJ100" s="145">
        <f t="shared" si="65"/>
        <v>0</v>
      </c>
      <c r="AK100" s="169"/>
      <c r="AL100" s="102">
        <f t="shared" si="66"/>
        <v>0</v>
      </c>
      <c r="AM100" s="169"/>
      <c r="AN100" s="102">
        <f t="shared" si="67"/>
        <v>0</v>
      </c>
      <c r="AO100" s="169"/>
      <c r="AP100" s="102">
        <f t="shared" si="68"/>
        <v>0</v>
      </c>
      <c r="AQ100" s="169"/>
      <c r="AR100" s="102">
        <f t="shared" si="69"/>
        <v>0</v>
      </c>
      <c r="AS100" s="169"/>
      <c r="AT100" s="102">
        <f t="shared" si="70"/>
        <v>0</v>
      </c>
      <c r="AU100" s="169"/>
      <c r="AV100" s="102">
        <f t="shared" si="71"/>
        <v>0</v>
      </c>
    </row>
    <row r="101" spans="1:48" ht="24" customHeight="1" x14ac:dyDescent="0.2">
      <c r="A101" s="144" t="str">
        <f t="shared" si="77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List'!AG87),0,'Item List'!AG87)</f>
        <v>0</v>
      </c>
      <c r="F101" s="145">
        <f t="shared" si="60"/>
        <v>0</v>
      </c>
      <c r="G101" s="167"/>
      <c r="H101" s="102">
        <f t="shared" si="61"/>
        <v>0</v>
      </c>
      <c r="I101" s="169"/>
      <c r="J101" s="102">
        <f t="shared" si="72"/>
        <v>0</v>
      </c>
      <c r="K101" s="169"/>
      <c r="L101" s="102">
        <f t="shared" si="73"/>
        <v>0</v>
      </c>
      <c r="M101" s="169"/>
      <c r="N101" s="102">
        <f t="shared" si="74"/>
        <v>0</v>
      </c>
      <c r="O101" s="169"/>
      <c r="P101" s="102">
        <f t="shared" si="75"/>
        <v>0</v>
      </c>
      <c r="Q101" s="144" t="str">
        <f t="shared" si="78"/>
        <v/>
      </c>
      <c r="R101" s="287" t="str">
        <f>IF(ISBLANK('Item List'!AT87),"",'Item List'!AT87)</f>
        <v/>
      </c>
      <c r="S101" s="287" t="str">
        <f>IF(ISBLANK('Item List'!AU87),"",'Item List'!AU87)</f>
        <v/>
      </c>
      <c r="T101" s="288">
        <f>IF(ISBLANK('Item List'!AV87),0,'Item List'!AV87)</f>
        <v>0</v>
      </c>
      <c r="U101" s="145">
        <f>IF(ISBLANK('Item List'!AW87),0,'Item List'!AW87)</f>
        <v>0</v>
      </c>
      <c r="V101" s="145">
        <f t="shared" si="62"/>
        <v>0</v>
      </c>
      <c r="W101" s="169"/>
      <c r="X101" s="102">
        <f t="shared" si="76"/>
        <v>0</v>
      </c>
      <c r="Y101" s="169"/>
      <c r="Z101" s="102">
        <f t="shared" si="76"/>
        <v>0</v>
      </c>
      <c r="AA101" s="169"/>
      <c r="AB101" s="102">
        <f t="shared" si="63"/>
        <v>0</v>
      </c>
      <c r="AC101" s="169"/>
      <c r="AD101" s="102">
        <f t="shared" si="64"/>
        <v>0</v>
      </c>
      <c r="AE101" s="144" t="str">
        <f t="shared" si="79"/>
        <v/>
      </c>
      <c r="AF101" s="287" t="str">
        <f>IF(ISBLANK('Item List'!BH87),"",'Item List'!BH87)</f>
        <v/>
      </c>
      <c r="AG101" s="287" t="str">
        <f>IF(ISBLANK('Item List'!BI87),"",'Item List'!BI87)</f>
        <v/>
      </c>
      <c r="AH101" s="288">
        <f>IF(ISBLANK('Item List'!BJ87),0,'Item List'!BJ87)</f>
        <v>0</v>
      </c>
      <c r="AI101" s="145">
        <f>IF(ISBLANK('Item List'!BK87),0,'Item List'!BK87)</f>
        <v>0</v>
      </c>
      <c r="AJ101" s="145">
        <f t="shared" si="65"/>
        <v>0</v>
      </c>
      <c r="AK101" s="169"/>
      <c r="AL101" s="102">
        <f t="shared" si="66"/>
        <v>0</v>
      </c>
      <c r="AM101" s="169"/>
      <c r="AN101" s="102">
        <f t="shared" si="67"/>
        <v>0</v>
      </c>
      <c r="AO101" s="169"/>
      <c r="AP101" s="102">
        <f t="shared" si="68"/>
        <v>0</v>
      </c>
      <c r="AQ101" s="169"/>
      <c r="AR101" s="102">
        <f t="shared" si="69"/>
        <v>0</v>
      </c>
      <c r="AS101" s="169"/>
      <c r="AT101" s="102">
        <f t="shared" si="70"/>
        <v>0</v>
      </c>
      <c r="AU101" s="169"/>
      <c r="AV101" s="102">
        <f t="shared" si="71"/>
        <v>0</v>
      </c>
    </row>
    <row r="102" spans="1:48" ht="24" customHeight="1" x14ac:dyDescent="0.2">
      <c r="A102" s="144" t="str">
        <f t="shared" si="77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List'!AG88),0,'Item List'!AG88)</f>
        <v>0</v>
      </c>
      <c r="F102" s="145">
        <f t="shared" si="60"/>
        <v>0</v>
      </c>
      <c r="G102" s="167"/>
      <c r="H102" s="102">
        <f t="shared" si="61"/>
        <v>0</v>
      </c>
      <c r="I102" s="169"/>
      <c r="J102" s="102">
        <f t="shared" si="72"/>
        <v>0</v>
      </c>
      <c r="K102" s="169"/>
      <c r="L102" s="102">
        <f t="shared" si="73"/>
        <v>0</v>
      </c>
      <c r="M102" s="169"/>
      <c r="N102" s="102">
        <f t="shared" si="74"/>
        <v>0</v>
      </c>
      <c r="O102" s="169"/>
      <c r="P102" s="102">
        <f t="shared" si="75"/>
        <v>0</v>
      </c>
      <c r="Q102" s="144" t="str">
        <f t="shared" si="78"/>
        <v/>
      </c>
      <c r="R102" s="287" t="str">
        <f>IF(ISBLANK('Item List'!AT88),"",'Item List'!AT88)</f>
        <v/>
      </c>
      <c r="S102" s="287" t="str">
        <f>IF(ISBLANK('Item List'!AU88),"",'Item List'!AU88)</f>
        <v/>
      </c>
      <c r="T102" s="288">
        <f>IF(ISBLANK('Item List'!AV88),0,'Item List'!AV88)</f>
        <v>0</v>
      </c>
      <c r="U102" s="145">
        <f>IF(ISBLANK('Item List'!AW88),0,'Item List'!AW88)</f>
        <v>0</v>
      </c>
      <c r="V102" s="145">
        <f t="shared" si="62"/>
        <v>0</v>
      </c>
      <c r="W102" s="169"/>
      <c r="X102" s="102">
        <f t="shared" si="76"/>
        <v>0</v>
      </c>
      <c r="Y102" s="169"/>
      <c r="Z102" s="102">
        <f t="shared" si="76"/>
        <v>0</v>
      </c>
      <c r="AA102" s="169"/>
      <c r="AB102" s="102">
        <f t="shared" si="63"/>
        <v>0</v>
      </c>
      <c r="AC102" s="169"/>
      <c r="AD102" s="102">
        <f t="shared" si="64"/>
        <v>0</v>
      </c>
      <c r="AE102" s="144" t="str">
        <f t="shared" si="79"/>
        <v/>
      </c>
      <c r="AF102" s="287" t="str">
        <f>IF(ISBLANK('Item List'!BH88),"",'Item List'!BH88)</f>
        <v/>
      </c>
      <c r="AG102" s="287" t="str">
        <f>IF(ISBLANK('Item List'!BI88),"",'Item List'!BI88)</f>
        <v/>
      </c>
      <c r="AH102" s="288">
        <f>IF(ISBLANK('Item List'!BJ88),0,'Item List'!BJ88)</f>
        <v>0</v>
      </c>
      <c r="AI102" s="145">
        <f>IF(ISBLANK('Item List'!BK88),0,'Item List'!BK88)</f>
        <v>0</v>
      </c>
      <c r="AJ102" s="145">
        <f t="shared" si="65"/>
        <v>0</v>
      </c>
      <c r="AK102" s="169"/>
      <c r="AL102" s="102">
        <f t="shared" si="66"/>
        <v>0</v>
      </c>
      <c r="AM102" s="169"/>
      <c r="AN102" s="102">
        <f t="shared" si="67"/>
        <v>0</v>
      </c>
      <c r="AO102" s="169"/>
      <c r="AP102" s="102">
        <f t="shared" si="68"/>
        <v>0</v>
      </c>
      <c r="AQ102" s="169"/>
      <c r="AR102" s="102">
        <f t="shared" si="69"/>
        <v>0</v>
      </c>
      <c r="AS102" s="169"/>
      <c r="AT102" s="102">
        <f t="shared" si="70"/>
        <v>0</v>
      </c>
      <c r="AU102" s="169"/>
      <c r="AV102" s="102">
        <f t="shared" si="71"/>
        <v>0</v>
      </c>
    </row>
    <row r="103" spans="1:48" ht="24" customHeight="1" x14ac:dyDescent="0.2">
      <c r="A103" s="144" t="str">
        <f t="shared" si="77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List'!AG89),0,'Item List'!AG89)</f>
        <v>0</v>
      </c>
      <c r="F103" s="145">
        <f t="shared" si="60"/>
        <v>0</v>
      </c>
      <c r="G103" s="167"/>
      <c r="H103" s="102">
        <f t="shared" si="61"/>
        <v>0</v>
      </c>
      <c r="I103" s="169"/>
      <c r="J103" s="102">
        <f t="shared" si="72"/>
        <v>0</v>
      </c>
      <c r="K103" s="169"/>
      <c r="L103" s="102">
        <f t="shared" si="73"/>
        <v>0</v>
      </c>
      <c r="M103" s="169"/>
      <c r="N103" s="102">
        <f t="shared" si="74"/>
        <v>0</v>
      </c>
      <c r="O103" s="169"/>
      <c r="P103" s="102">
        <f t="shared" si="75"/>
        <v>0</v>
      </c>
      <c r="Q103" s="144" t="str">
        <f t="shared" si="78"/>
        <v/>
      </c>
      <c r="R103" s="287" t="str">
        <f>IF(ISBLANK('Item List'!AT89),"",'Item List'!AT89)</f>
        <v/>
      </c>
      <c r="S103" s="287" t="str">
        <f>IF(ISBLANK('Item List'!AU89),"",'Item List'!AU89)</f>
        <v/>
      </c>
      <c r="T103" s="288">
        <f>IF(ISBLANK('Item List'!AV89),0,'Item List'!AV89)</f>
        <v>0</v>
      </c>
      <c r="U103" s="145">
        <f>IF(ISBLANK('Item List'!AW89),0,'Item List'!AW89)</f>
        <v>0</v>
      </c>
      <c r="V103" s="145">
        <f t="shared" si="62"/>
        <v>0</v>
      </c>
      <c r="W103" s="169"/>
      <c r="X103" s="102">
        <f t="shared" si="76"/>
        <v>0</v>
      </c>
      <c r="Y103" s="169"/>
      <c r="Z103" s="102">
        <f t="shared" si="76"/>
        <v>0</v>
      </c>
      <c r="AA103" s="169"/>
      <c r="AB103" s="102">
        <f t="shared" si="63"/>
        <v>0</v>
      </c>
      <c r="AC103" s="169"/>
      <c r="AD103" s="102">
        <f t="shared" si="64"/>
        <v>0</v>
      </c>
      <c r="AE103" s="144" t="str">
        <f t="shared" si="79"/>
        <v/>
      </c>
      <c r="AF103" s="287" t="str">
        <f>IF(ISBLANK('Item List'!BH89),"",'Item List'!BH89)</f>
        <v/>
      </c>
      <c r="AG103" s="287" t="str">
        <f>IF(ISBLANK('Item List'!BI89),"",'Item List'!BI89)</f>
        <v/>
      </c>
      <c r="AH103" s="288">
        <f>IF(ISBLANK('Item List'!BJ89),0,'Item List'!BJ89)</f>
        <v>0</v>
      </c>
      <c r="AI103" s="145">
        <f>IF(ISBLANK('Item List'!BK89),0,'Item List'!BK89)</f>
        <v>0</v>
      </c>
      <c r="AJ103" s="145">
        <f t="shared" si="65"/>
        <v>0</v>
      </c>
      <c r="AK103" s="169"/>
      <c r="AL103" s="102">
        <f t="shared" si="66"/>
        <v>0</v>
      </c>
      <c r="AM103" s="169"/>
      <c r="AN103" s="102">
        <f t="shared" si="67"/>
        <v>0</v>
      </c>
      <c r="AO103" s="169"/>
      <c r="AP103" s="102">
        <f t="shared" si="68"/>
        <v>0</v>
      </c>
      <c r="AQ103" s="169"/>
      <c r="AR103" s="102">
        <f t="shared" si="69"/>
        <v>0</v>
      </c>
      <c r="AS103" s="169"/>
      <c r="AT103" s="102">
        <f t="shared" si="70"/>
        <v>0</v>
      </c>
      <c r="AU103" s="169"/>
      <c r="AV103" s="102">
        <f t="shared" si="71"/>
        <v>0</v>
      </c>
    </row>
    <row r="104" spans="1:48" ht="24" customHeight="1" x14ac:dyDescent="0.2">
      <c r="A104" s="144" t="str">
        <f t="shared" si="77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List'!AG90),0,'Item List'!AG90)</f>
        <v>0</v>
      </c>
      <c r="F104" s="145">
        <f t="shared" si="60"/>
        <v>0</v>
      </c>
      <c r="G104" s="167"/>
      <c r="H104" s="102">
        <f t="shared" si="61"/>
        <v>0</v>
      </c>
      <c r="I104" s="169"/>
      <c r="J104" s="102">
        <f t="shared" si="72"/>
        <v>0</v>
      </c>
      <c r="K104" s="169"/>
      <c r="L104" s="102">
        <f t="shared" si="73"/>
        <v>0</v>
      </c>
      <c r="M104" s="169"/>
      <c r="N104" s="102">
        <f t="shared" si="74"/>
        <v>0</v>
      </c>
      <c r="O104" s="169"/>
      <c r="P104" s="102">
        <f t="shared" si="75"/>
        <v>0</v>
      </c>
      <c r="Q104" s="144" t="str">
        <f t="shared" si="78"/>
        <v/>
      </c>
      <c r="R104" s="287" t="str">
        <f>IF(ISBLANK('Item List'!AT90),"",'Item List'!AT90)</f>
        <v/>
      </c>
      <c r="S104" s="287" t="str">
        <f>IF(ISBLANK('Item List'!AU90),"",'Item List'!AU90)</f>
        <v/>
      </c>
      <c r="T104" s="288">
        <f>IF(ISBLANK('Item List'!AV90),0,'Item List'!AV90)</f>
        <v>0</v>
      </c>
      <c r="U104" s="145">
        <f>IF(ISBLANK('Item List'!AW90),0,'Item List'!AW90)</f>
        <v>0</v>
      </c>
      <c r="V104" s="145">
        <f t="shared" si="62"/>
        <v>0</v>
      </c>
      <c r="W104" s="169"/>
      <c r="X104" s="102">
        <f t="shared" si="76"/>
        <v>0</v>
      </c>
      <c r="Y104" s="169"/>
      <c r="Z104" s="102">
        <f t="shared" si="76"/>
        <v>0</v>
      </c>
      <c r="AA104" s="169"/>
      <c r="AB104" s="102">
        <f t="shared" si="63"/>
        <v>0</v>
      </c>
      <c r="AC104" s="169"/>
      <c r="AD104" s="102">
        <f t="shared" si="64"/>
        <v>0</v>
      </c>
      <c r="AE104" s="144" t="str">
        <f t="shared" si="79"/>
        <v/>
      </c>
      <c r="AF104" s="287" t="str">
        <f>IF(ISBLANK('Item List'!BH90),"",'Item List'!BH90)</f>
        <v/>
      </c>
      <c r="AG104" s="287" t="str">
        <f>IF(ISBLANK('Item List'!BI90),"",'Item List'!BI90)</f>
        <v/>
      </c>
      <c r="AH104" s="288">
        <f>IF(ISBLANK('Item List'!BJ90),0,'Item List'!BJ90)</f>
        <v>0</v>
      </c>
      <c r="AI104" s="145">
        <f>IF(ISBLANK('Item List'!BK90),0,'Item List'!BK90)</f>
        <v>0</v>
      </c>
      <c r="AJ104" s="145">
        <f t="shared" si="65"/>
        <v>0</v>
      </c>
      <c r="AK104" s="169"/>
      <c r="AL104" s="102">
        <f t="shared" si="66"/>
        <v>0</v>
      </c>
      <c r="AM104" s="169"/>
      <c r="AN104" s="102">
        <f t="shared" si="67"/>
        <v>0</v>
      </c>
      <c r="AO104" s="169"/>
      <c r="AP104" s="102">
        <f t="shared" si="68"/>
        <v>0</v>
      </c>
      <c r="AQ104" s="169"/>
      <c r="AR104" s="102">
        <f t="shared" si="69"/>
        <v>0</v>
      </c>
      <c r="AS104" s="169"/>
      <c r="AT104" s="102">
        <f t="shared" si="70"/>
        <v>0</v>
      </c>
      <c r="AU104" s="169"/>
      <c r="AV104" s="102">
        <f t="shared" si="71"/>
        <v>0</v>
      </c>
    </row>
    <row r="105" spans="1:48" ht="24" customHeight="1" x14ac:dyDescent="0.2">
      <c r="A105" s="144" t="str">
        <f t="shared" si="77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List'!AG91),0,'Item List'!AG91)</f>
        <v>0</v>
      </c>
      <c r="F105" s="145">
        <f t="shared" si="60"/>
        <v>0</v>
      </c>
      <c r="G105" s="167"/>
      <c r="H105" s="102">
        <f t="shared" si="61"/>
        <v>0</v>
      </c>
      <c r="I105" s="169"/>
      <c r="J105" s="102">
        <f t="shared" si="72"/>
        <v>0</v>
      </c>
      <c r="K105" s="169"/>
      <c r="L105" s="102">
        <f t="shared" si="73"/>
        <v>0</v>
      </c>
      <c r="M105" s="169"/>
      <c r="N105" s="102">
        <f t="shared" si="74"/>
        <v>0</v>
      </c>
      <c r="O105" s="169"/>
      <c r="P105" s="102">
        <f t="shared" si="75"/>
        <v>0</v>
      </c>
      <c r="Q105" s="144" t="str">
        <f t="shared" si="78"/>
        <v/>
      </c>
      <c r="R105" s="287" t="str">
        <f>IF(ISBLANK('Item List'!AT91),"",'Item List'!AT91)</f>
        <v/>
      </c>
      <c r="S105" s="287" t="str">
        <f>IF(ISBLANK('Item List'!AU91),"",'Item List'!AU91)</f>
        <v/>
      </c>
      <c r="T105" s="288">
        <f>IF(ISBLANK('Item List'!AV91),0,'Item List'!AV91)</f>
        <v>0</v>
      </c>
      <c r="U105" s="145">
        <f>IF(ISBLANK('Item List'!AW91),0,'Item List'!AW91)</f>
        <v>0</v>
      </c>
      <c r="V105" s="145">
        <f t="shared" si="62"/>
        <v>0</v>
      </c>
      <c r="W105" s="169"/>
      <c r="X105" s="102">
        <f t="shared" si="76"/>
        <v>0</v>
      </c>
      <c r="Y105" s="169"/>
      <c r="Z105" s="102">
        <f t="shared" si="76"/>
        <v>0</v>
      </c>
      <c r="AA105" s="169"/>
      <c r="AB105" s="102">
        <f t="shared" si="63"/>
        <v>0</v>
      </c>
      <c r="AC105" s="169"/>
      <c r="AD105" s="102">
        <f t="shared" si="64"/>
        <v>0</v>
      </c>
      <c r="AE105" s="144" t="str">
        <f t="shared" si="79"/>
        <v/>
      </c>
      <c r="AF105" s="287" t="str">
        <f>IF(ISBLANK('Item List'!BH91),"",'Item List'!BH91)</f>
        <v/>
      </c>
      <c r="AG105" s="287" t="str">
        <f>IF(ISBLANK('Item List'!BI91),"",'Item List'!BI91)</f>
        <v/>
      </c>
      <c r="AH105" s="288">
        <f>IF(ISBLANK('Item List'!BJ91),0,'Item List'!BJ91)</f>
        <v>0</v>
      </c>
      <c r="AI105" s="145">
        <f>IF(ISBLANK('Item List'!BK91),0,'Item List'!BK91)</f>
        <v>0</v>
      </c>
      <c r="AJ105" s="145">
        <f t="shared" si="65"/>
        <v>0</v>
      </c>
      <c r="AK105" s="169"/>
      <c r="AL105" s="102">
        <f t="shared" si="66"/>
        <v>0</v>
      </c>
      <c r="AM105" s="169"/>
      <c r="AN105" s="102">
        <f t="shared" si="67"/>
        <v>0</v>
      </c>
      <c r="AO105" s="169"/>
      <c r="AP105" s="102">
        <f t="shared" si="68"/>
        <v>0</v>
      </c>
      <c r="AQ105" s="169"/>
      <c r="AR105" s="102">
        <f t="shared" si="69"/>
        <v>0</v>
      </c>
      <c r="AS105" s="169"/>
      <c r="AT105" s="102">
        <f t="shared" si="70"/>
        <v>0</v>
      </c>
      <c r="AU105" s="169"/>
      <c r="AV105" s="102">
        <f t="shared" si="71"/>
        <v>0</v>
      </c>
    </row>
    <row r="106" spans="1:48" ht="24" customHeight="1" x14ac:dyDescent="0.2">
      <c r="A106" s="144" t="str">
        <f t="shared" si="77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List'!AG92),0,'Item List'!AG92)</f>
        <v>0</v>
      </c>
      <c r="F106" s="145">
        <f t="shared" si="60"/>
        <v>0</v>
      </c>
      <c r="G106" s="167"/>
      <c r="H106" s="102">
        <f t="shared" si="61"/>
        <v>0</v>
      </c>
      <c r="I106" s="169"/>
      <c r="J106" s="102">
        <f t="shared" si="72"/>
        <v>0</v>
      </c>
      <c r="K106" s="169"/>
      <c r="L106" s="102">
        <f t="shared" si="73"/>
        <v>0</v>
      </c>
      <c r="M106" s="169"/>
      <c r="N106" s="102">
        <f t="shared" si="74"/>
        <v>0</v>
      </c>
      <c r="O106" s="169"/>
      <c r="P106" s="102">
        <f t="shared" si="75"/>
        <v>0</v>
      </c>
      <c r="Q106" s="144" t="str">
        <f t="shared" si="78"/>
        <v/>
      </c>
      <c r="R106" s="287" t="str">
        <f>IF(ISBLANK('Item List'!AT92),"",'Item List'!AT92)</f>
        <v/>
      </c>
      <c r="S106" s="287" t="str">
        <f>IF(ISBLANK('Item List'!AU92),"",'Item List'!AU92)</f>
        <v/>
      </c>
      <c r="T106" s="288">
        <f>IF(ISBLANK('Item List'!AV92),0,'Item List'!AV92)</f>
        <v>0</v>
      </c>
      <c r="U106" s="145">
        <f>IF(ISBLANK('Item List'!AW92),0,'Item List'!AW92)</f>
        <v>0</v>
      </c>
      <c r="V106" s="145">
        <f t="shared" si="62"/>
        <v>0</v>
      </c>
      <c r="W106" s="169"/>
      <c r="X106" s="102">
        <f t="shared" si="76"/>
        <v>0</v>
      </c>
      <c r="Y106" s="169"/>
      <c r="Z106" s="102">
        <f t="shared" si="76"/>
        <v>0</v>
      </c>
      <c r="AA106" s="169"/>
      <c r="AB106" s="102">
        <f t="shared" si="63"/>
        <v>0</v>
      </c>
      <c r="AC106" s="169"/>
      <c r="AD106" s="102">
        <f t="shared" si="64"/>
        <v>0</v>
      </c>
      <c r="AE106" s="144" t="str">
        <f t="shared" si="79"/>
        <v/>
      </c>
      <c r="AF106" s="287" t="str">
        <f>IF(ISBLANK('Item List'!BH92),"",'Item List'!BH92)</f>
        <v/>
      </c>
      <c r="AG106" s="287" t="str">
        <f>IF(ISBLANK('Item List'!BI92),"",'Item List'!BI92)</f>
        <v/>
      </c>
      <c r="AH106" s="288">
        <f>IF(ISBLANK('Item List'!BJ92),0,'Item List'!BJ92)</f>
        <v>0</v>
      </c>
      <c r="AI106" s="145">
        <f>IF(ISBLANK('Item List'!BK92),0,'Item List'!BK92)</f>
        <v>0</v>
      </c>
      <c r="AJ106" s="145">
        <f t="shared" si="65"/>
        <v>0</v>
      </c>
      <c r="AK106" s="169"/>
      <c r="AL106" s="102">
        <f t="shared" si="66"/>
        <v>0</v>
      </c>
      <c r="AM106" s="169"/>
      <c r="AN106" s="102">
        <f t="shared" si="67"/>
        <v>0</v>
      </c>
      <c r="AO106" s="169"/>
      <c r="AP106" s="102">
        <f t="shared" si="68"/>
        <v>0</v>
      </c>
      <c r="AQ106" s="169"/>
      <c r="AR106" s="102">
        <f t="shared" si="69"/>
        <v>0</v>
      </c>
      <c r="AS106" s="169"/>
      <c r="AT106" s="102">
        <f t="shared" si="70"/>
        <v>0</v>
      </c>
      <c r="AU106" s="169"/>
      <c r="AV106" s="102">
        <f t="shared" si="71"/>
        <v>0</v>
      </c>
    </row>
    <row r="107" spans="1:48" ht="24" customHeight="1" thickBot="1" x14ac:dyDescent="0.25">
      <c r="A107" s="144" t="str">
        <f t="shared" si="77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List'!AG93),0,'Item List'!AG93)</f>
        <v>0</v>
      </c>
      <c r="F107" s="145">
        <f t="shared" si="60"/>
        <v>0</v>
      </c>
      <c r="G107" s="167"/>
      <c r="H107" s="102">
        <f t="shared" si="61"/>
        <v>0</v>
      </c>
      <c r="I107" s="169"/>
      <c r="J107" s="102">
        <f t="shared" si="72"/>
        <v>0</v>
      </c>
      <c r="K107" s="169"/>
      <c r="L107" s="102">
        <f t="shared" si="73"/>
        <v>0</v>
      </c>
      <c r="M107" s="169"/>
      <c r="N107" s="102">
        <f t="shared" si="74"/>
        <v>0</v>
      </c>
      <c r="O107" s="169"/>
      <c r="P107" s="102">
        <f t="shared" si="75"/>
        <v>0</v>
      </c>
      <c r="Q107" s="144" t="str">
        <f t="shared" si="78"/>
        <v/>
      </c>
      <c r="R107" s="287" t="str">
        <f>IF(ISBLANK('Item List'!AT93),"",'Item List'!AT93)</f>
        <v/>
      </c>
      <c r="S107" s="287" t="str">
        <f>IF(ISBLANK('Item List'!AU93),"",'Item List'!AU93)</f>
        <v/>
      </c>
      <c r="T107" s="288">
        <f>IF(ISBLANK('Item List'!AV93),0,'Item List'!AV93)</f>
        <v>0</v>
      </c>
      <c r="U107" s="145">
        <f>IF(ISBLANK('Item List'!AW93),0,'Item List'!AW93)</f>
        <v>0</v>
      </c>
      <c r="V107" s="145">
        <f t="shared" si="62"/>
        <v>0</v>
      </c>
      <c r="W107" s="169"/>
      <c r="X107" s="102">
        <f t="shared" si="76"/>
        <v>0</v>
      </c>
      <c r="Y107" s="169"/>
      <c r="Z107" s="102">
        <f t="shared" si="76"/>
        <v>0</v>
      </c>
      <c r="AA107" s="169"/>
      <c r="AB107" s="102">
        <f t="shared" si="63"/>
        <v>0</v>
      </c>
      <c r="AC107" s="169"/>
      <c r="AD107" s="102">
        <f t="shared" si="64"/>
        <v>0</v>
      </c>
      <c r="AE107" s="144" t="str">
        <f t="shared" si="79"/>
        <v/>
      </c>
      <c r="AF107" s="287" t="str">
        <f>IF(ISBLANK('Item List'!BH93),"",'Item List'!BH93)</f>
        <v/>
      </c>
      <c r="AG107" s="287" t="str">
        <f>IF(ISBLANK('Item List'!BI93),"",'Item List'!BI93)</f>
        <v/>
      </c>
      <c r="AH107" s="288">
        <f>IF(ISBLANK('Item List'!BJ93),0,'Item List'!BJ93)</f>
        <v>0</v>
      </c>
      <c r="AI107" s="145">
        <f>IF(ISBLANK('Item List'!BK93),0,'Item List'!BK93)</f>
        <v>0</v>
      </c>
      <c r="AJ107" s="145">
        <f t="shared" si="65"/>
        <v>0</v>
      </c>
      <c r="AK107" s="169"/>
      <c r="AL107" s="102">
        <f t="shared" si="66"/>
        <v>0</v>
      </c>
      <c r="AM107" s="169"/>
      <c r="AN107" s="102">
        <f t="shared" si="67"/>
        <v>0</v>
      </c>
      <c r="AO107" s="169"/>
      <c r="AP107" s="102">
        <f t="shared" si="68"/>
        <v>0</v>
      </c>
      <c r="AQ107" s="169"/>
      <c r="AR107" s="102">
        <f t="shared" si="69"/>
        <v>0</v>
      </c>
      <c r="AS107" s="169"/>
      <c r="AT107" s="102">
        <f t="shared" si="70"/>
        <v>0</v>
      </c>
      <c r="AU107" s="169"/>
      <c r="AV107" s="102">
        <f t="shared" si="71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TCI Concrete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TCI Concrete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TCI Concrete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5" man="1"/>
    <brk id="57" max="15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C60" sqref="C60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4 - 2022 (Concrete)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9">
        <f>'Tabulation of Bids'!D6</f>
        <v>304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Parkway Restoration</v>
      </c>
      <c r="C6" s="144" t="str">
        <f>'Tabulation of Bids'!C7</f>
        <v>Lsum</v>
      </c>
      <c r="D6" s="434">
        <f>'Tabulation of Bids'!D7</f>
        <v>1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Inlet and Pipe Protection</v>
      </c>
      <c r="C7" s="144" t="str">
        <f>'Tabulation of Bids'!C8</f>
        <v>Each</v>
      </c>
      <c r="D7" s="329">
        <f>'Tabulation of Bids'!D8</f>
        <v>107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Subbase Granular Material, Type B, CA-2, 6"</v>
      </c>
      <c r="C8" s="144" t="str">
        <f>'Tabulation of Bids'!C9</f>
        <v>Tons</v>
      </c>
      <c r="D8" s="329">
        <f>'Tabulation of Bids'!D9</f>
        <v>145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6"</v>
      </c>
      <c r="C9" s="144" t="str">
        <f>'Tabulation of Bids'!C10</f>
        <v>Tons</v>
      </c>
      <c r="D9" s="329">
        <f>'Tabulation of Bids'!D10</f>
        <v>145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Repair, 10"</v>
      </c>
      <c r="C10" s="144" t="str">
        <f>'Tabulation of Bids'!C11</f>
        <v>S.Y.</v>
      </c>
      <c r="D10" s="329">
        <f>'Tabulation of Bids'!D11</f>
        <v>348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Bituminous Materials (Prime Coat)</v>
      </c>
      <c r="C11" s="144" t="str">
        <f>'Tabulation of Bids'!C12</f>
        <v>Gal</v>
      </c>
      <c r="D11" s="329">
        <f>'Tabulation of Bids'!D12</f>
        <v>3548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Aggregate (Prime Coat)</v>
      </c>
      <c r="C12" s="144" t="str">
        <f>'Tabulation of Bids'!C13</f>
        <v>Tons</v>
      </c>
      <c r="D12" s="329">
        <f>'Tabulation of Bids'!D13</f>
        <v>178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Binder Course, IL-19.0, N50, 2.5"</v>
      </c>
      <c r="C13" s="144" t="str">
        <f>'Tabulation of Bids'!C14</f>
        <v>Tons</v>
      </c>
      <c r="D13" s="329">
        <f>'Tabulation of Bids'!D14</f>
        <v>75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Binder Course, IL-9.5, N50, 1.25"</v>
      </c>
      <c r="C14" s="144" t="str">
        <f>'Tabulation of Bids'!C15</f>
        <v>Tons</v>
      </c>
      <c r="D14" s="329">
        <f>'Tabulation of Bids'!D15</f>
        <v>500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 Surface Course, Mix "D", N50, 2"</v>
      </c>
      <c r="C15" s="144" t="str">
        <f>'Tabulation of Bids'!C16</f>
        <v>Tons</v>
      </c>
      <c r="D15" s="329">
        <f>'Tabulation of Bids'!D16</f>
        <v>4925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Hot-Mix Asphalt, Hand Method</v>
      </c>
      <c r="C16" s="144" t="str">
        <f>'Tabulation of Bids'!C17</f>
        <v>Tons</v>
      </c>
      <c r="D16" s="329">
        <f>'Tabulation of Bids'!D17</f>
        <v>39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Approach Pavement, 6"</v>
      </c>
      <c r="C17" s="144" t="str">
        <f>'Tabulation of Bids'!C18</f>
        <v>S.Y.</v>
      </c>
      <c r="D17" s="329">
        <f>'Tabulation of Bids'!D18</f>
        <v>1416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P.C.C. Approach Pavement, 8"</v>
      </c>
      <c r="C18" s="144" t="str">
        <f>'Tabulation of Bids'!C19</f>
        <v>S.Y.</v>
      </c>
      <c r="D18" s="329">
        <f>'Tabulation of Bids'!D19</f>
        <v>274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P.C.C. Sidewalk, 4"</v>
      </c>
      <c r="C19" s="144" t="str">
        <f>'Tabulation of Bids'!C20</f>
        <v>S.F.</v>
      </c>
      <c r="D19" s="329">
        <f>'Tabulation of Bids'!D20</f>
        <v>73650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Detectable Warnings, ADA Ramps</v>
      </c>
      <c r="C20" s="144" t="str">
        <f>'Tabulation of Bids'!C21</f>
        <v>S.F.</v>
      </c>
      <c r="D20" s="329">
        <f>'Tabulation of Bids'!D21</f>
        <v>1040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Combination Curb and Gutter Removal</v>
      </c>
      <c r="C21" s="144" t="str">
        <f>'Tabulation of Bids'!C22</f>
        <v>L.F.</v>
      </c>
      <c r="D21" s="329">
        <f>'Tabulation of Bids'!D22</f>
        <v>18190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Sidewalk Removal</v>
      </c>
      <c r="C22" s="144" t="str">
        <f>'Tabulation of Bids'!C23</f>
        <v>S.F.</v>
      </c>
      <c r="D22" s="329">
        <f>'Tabulation of Bids'!D23</f>
        <v>73150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Approach Pavement Removal</v>
      </c>
      <c r="C23" s="144" t="str">
        <f>'Tabulation of Bids'!C24</f>
        <v>S.Y.</v>
      </c>
      <c r="D23" s="329">
        <f>'Tabulation of Bids'!D24</f>
        <v>1825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Surface Removal, 2"</v>
      </c>
      <c r="C24" s="144" t="str">
        <f>'Tabulation of Bids'!C25</f>
        <v>S.Y.</v>
      </c>
      <c r="D24" s="329">
        <f>'Tabulation of Bids'!D25</f>
        <v>36075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Storm Sewers, PVC, 18"</v>
      </c>
      <c r="C25" s="144" t="str">
        <f>'Tabulation of Bids'!C26</f>
        <v>L.F.</v>
      </c>
      <c r="D25" s="329">
        <f>'Tabulation of Bids'!D26</f>
        <v>150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Storm Sewers, RCP, 12"</v>
      </c>
      <c r="C26" s="144" t="str">
        <f>'Tabulation of Bids'!C27</f>
        <v>L.F.</v>
      </c>
      <c r="D26" s="329">
        <f>'Tabulation of Bids'!D27</f>
        <v>60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Storm Inlet, Type 700</v>
      </c>
      <c r="C27" s="144" t="str">
        <f>'Tabulation of Bids'!C28</f>
        <v>Each</v>
      </c>
      <c r="D27" s="329">
        <f>'Tabulation of Bids'!D28</f>
        <v>2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Storm Inlet, Inlet Special No. 2</v>
      </c>
      <c r="C28" s="144" t="str">
        <f>'Tabulation of Bids'!C29</f>
        <v>Each</v>
      </c>
      <c r="D28" s="329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Handhole to be Adjusted</v>
      </c>
      <c r="C31" s="144" t="str">
        <f>'Tabulation of Bids'!C32</f>
        <v>Each</v>
      </c>
      <c r="D31" s="144">
        <f>'Tabulation of Bids'!D32</f>
        <v>2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Fiber Box to be Adjusted</v>
      </c>
      <c r="C32" s="144" t="str">
        <f>'Tabulation of Bids'!C33</f>
        <v>Each</v>
      </c>
      <c r="D32" s="144">
        <f>'Tabulation of Bids'!D33</f>
        <v>1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Sanitary Riser/Valve Boxes to be Adjusted</v>
      </c>
      <c r="C33" s="144" t="str">
        <f>'Tabulation of Bids'!C34</f>
        <v>Each</v>
      </c>
      <c r="D33" s="144">
        <f>'Tabulation of Bids'!D34</f>
        <v>12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Manholes to be Adjusted</v>
      </c>
      <c r="C34" s="144" t="str">
        <f>'Tabulation of Bids'!C35</f>
        <v>Each</v>
      </c>
      <c r="D34" s="144">
        <f>'Tabulation of Bids'!D35</f>
        <v>68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Manholes to be Adjusted (AT&amp;T Manholes)</v>
      </c>
      <c r="C35" s="144" t="str">
        <f>'Tabulation of Bids'!C36</f>
        <v>Each</v>
      </c>
      <c r="D35" s="144">
        <f>'Tabulation of Bids'!D36</f>
        <v>6</v>
      </c>
      <c r="E35" s="145"/>
      <c r="F35" s="145">
        <f t="shared" si="1"/>
        <v>0</v>
      </c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Manholes to be Adjusted with New Frame and Lid</v>
      </c>
      <c r="C36" s="144" t="str">
        <f>'Tabulation of Bids'!C37</f>
        <v>Each</v>
      </c>
      <c r="D36" s="144">
        <f>'Tabulation of Bids'!D37</f>
        <v>36</v>
      </c>
      <c r="E36" s="145"/>
      <c r="F36" s="145">
        <f t="shared" si="1"/>
        <v>0</v>
      </c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Manholes to be Reconstructed</v>
      </c>
      <c r="C37" s="144" t="str">
        <f>'Tabulation of Bids'!C38</f>
        <v>Each</v>
      </c>
      <c r="D37" s="144">
        <f>'Tabulation of Bids'!D38</f>
        <v>1</v>
      </c>
      <c r="E37" s="145"/>
      <c r="F37" s="145">
        <f t="shared" si="1"/>
        <v>0</v>
      </c>
    </row>
    <row r="38" spans="1:6" s="195" customFormat="1" ht="20.45" customHeight="1" x14ac:dyDescent="0.2">
      <c r="A38" s="144">
        <f>'Tabulation of Bids'!A39</f>
        <v>32</v>
      </c>
      <c r="B38" s="159" t="str">
        <f>'Tabulation of Bids'!B39</f>
        <v>Manholes to be Reconstructed with New Frame and Lid</v>
      </c>
      <c r="C38" s="144" t="str">
        <f>'Tabulation of Bids'!C39</f>
        <v>Each</v>
      </c>
      <c r="D38" s="144">
        <f>'Tabulation of Bids'!D39</f>
        <v>1</v>
      </c>
      <c r="E38" s="145"/>
      <c r="F38" s="145">
        <f t="shared" si="1"/>
        <v>0</v>
      </c>
    </row>
    <row r="39" spans="1:6" s="195" customFormat="1" ht="20.45" customHeight="1" x14ac:dyDescent="0.2">
      <c r="A39" s="144">
        <f>'Tabulation of Bids'!A40</f>
        <v>33</v>
      </c>
      <c r="B39" s="159" t="str">
        <f>'Tabulation of Bids'!B40</f>
        <v>Inlets to be Adjusted</v>
      </c>
      <c r="C39" s="144" t="str">
        <f>'Tabulation of Bids'!C40</f>
        <v>Each</v>
      </c>
      <c r="D39" s="144">
        <f>'Tabulation of Bids'!D40</f>
        <v>32</v>
      </c>
      <c r="E39" s="145"/>
      <c r="F39" s="145">
        <f t="shared" si="1"/>
        <v>0</v>
      </c>
    </row>
    <row r="40" spans="1:6" s="195" customFormat="1" ht="20.45" customHeight="1" x14ac:dyDescent="0.2">
      <c r="A40" s="144">
        <f>'Tabulation of Bids'!A41</f>
        <v>34</v>
      </c>
      <c r="B40" s="159" t="str">
        <f>'Tabulation of Bids'!B41</f>
        <v>Inlets to be Adjusted with New Frame and Grate</v>
      </c>
      <c r="C40" s="144" t="str">
        <f>'Tabulation of Bids'!C41</f>
        <v>Each</v>
      </c>
      <c r="D40" s="144">
        <f>'Tabulation of Bids'!D41</f>
        <v>18</v>
      </c>
      <c r="E40" s="145"/>
      <c r="F40" s="145">
        <f t="shared" si="1"/>
        <v>0</v>
      </c>
    </row>
    <row r="41" spans="1:6" ht="20.45" customHeight="1" x14ac:dyDescent="0.2">
      <c r="A41" s="144">
        <f>'Tabulation of Bids'!A42</f>
        <v>35</v>
      </c>
      <c r="B41" s="159" t="str">
        <f>'Tabulation of Bids'!B42</f>
        <v xml:space="preserve">Inlets to be Reconstructed </v>
      </c>
      <c r="C41" s="144" t="str">
        <f>'Tabulation of Bids'!C42</f>
        <v>Each</v>
      </c>
      <c r="D41" s="144">
        <f>'Tabulation of Bids'!D42</f>
        <v>1</v>
      </c>
      <c r="E41" s="145"/>
      <c r="F41" s="145"/>
    </row>
    <row r="42" spans="1:6" ht="20.45" customHeight="1" x14ac:dyDescent="0.2">
      <c r="A42" s="144">
        <f>'Tabulation of Bids'!A43</f>
        <v>36</v>
      </c>
      <c r="B42" s="159" t="str">
        <f>'Tabulation of Bids'!B43</f>
        <v>Inlets to be Reconstructed with New Frame and Grate</v>
      </c>
      <c r="C42" s="144" t="str">
        <f>'Tabulation of Bids'!C43</f>
        <v>Each</v>
      </c>
      <c r="D42" s="144">
        <f>'Tabulation of Bids'!D43</f>
        <v>12</v>
      </c>
      <c r="E42" s="145"/>
      <c r="F42" s="145"/>
    </row>
    <row r="43" spans="1:6" ht="20.45" customHeight="1" x14ac:dyDescent="0.2">
      <c r="A43" s="144">
        <f>'Tabulation of Bids'!A44</f>
        <v>37</v>
      </c>
      <c r="B43" s="159" t="str">
        <f>'Tabulation of Bids'!B44</f>
        <v>Inlet Special to be Repaired</v>
      </c>
      <c r="C43" s="144" t="str">
        <f>'Tabulation of Bids'!C44</f>
        <v>Each</v>
      </c>
      <c r="D43" s="144">
        <f>'Tabulation of Bids'!D44</f>
        <v>4</v>
      </c>
      <c r="E43" s="145"/>
      <c r="F43" s="145"/>
    </row>
    <row r="44" spans="1:6" ht="20.45" customHeight="1" x14ac:dyDescent="0.2">
      <c r="A44" s="144">
        <f>'Tabulation of Bids'!A45</f>
        <v>38</v>
      </c>
      <c r="B44" s="159" t="str">
        <f>'Tabulation of Bids'!B45</f>
        <v>Combination Concrete Curb and Gutter, Type M-6.18 (Modified)</v>
      </c>
      <c r="C44" s="144" t="str">
        <f>'Tabulation of Bids'!C45</f>
        <v>L.F.</v>
      </c>
      <c r="D44" s="144">
        <f>'Tabulation of Bids'!D45</f>
        <v>18305</v>
      </c>
      <c r="E44" s="145"/>
      <c r="F44" s="145"/>
    </row>
    <row r="45" spans="1:6" ht="20.45" customHeight="1" x14ac:dyDescent="0.2">
      <c r="A45" s="144">
        <f>'Tabulation of Bids'!A46</f>
        <v>39</v>
      </c>
      <c r="B45" s="159" t="str">
        <f>'Tabulation of Bids'!B46</f>
        <v>Concrete "V" Gutter</v>
      </c>
      <c r="C45" s="144" t="str">
        <f>'Tabulation of Bids'!C46</f>
        <v>L.F.</v>
      </c>
      <c r="D45" s="144">
        <f>'Tabulation of Bids'!D46</f>
        <v>35</v>
      </c>
      <c r="E45" s="145"/>
      <c r="F45" s="145"/>
    </row>
    <row r="46" spans="1:6" ht="20.45" customHeight="1" x14ac:dyDescent="0.2">
      <c r="A46" s="144">
        <f>'Tabulation of Bids'!A47</f>
        <v>40</v>
      </c>
      <c r="B46" s="159" t="str">
        <f>'Tabulation of Bids'!B47</f>
        <v>Traffic Control and Protection</v>
      </c>
      <c r="C46" s="144" t="str">
        <f>'Tabulation of Bids'!C47</f>
        <v>Lsum</v>
      </c>
      <c r="D46" s="144">
        <f>'Tabulation of Bids'!D47</f>
        <v>1</v>
      </c>
      <c r="E46" s="145"/>
      <c r="F46" s="145"/>
    </row>
    <row r="47" spans="1:6" ht="20.45" customHeight="1" x14ac:dyDescent="0.2">
      <c r="A47" s="144">
        <f>'Tabulation of Bids'!A48</f>
        <v>41</v>
      </c>
      <c r="B47" s="159" t="str">
        <f>'Tabulation of Bids'!B48</f>
        <v>Thermoplastic Pavement Markings, 4"</v>
      </c>
      <c r="C47" s="144" t="str">
        <f>'Tabulation of Bids'!C48</f>
        <v>L.F.</v>
      </c>
      <c r="D47" s="144">
        <f>'Tabulation of Bids'!D48</f>
        <v>530</v>
      </c>
      <c r="E47" s="145"/>
      <c r="F47" s="145"/>
    </row>
    <row r="48" spans="1:6" ht="20.45" customHeight="1" x14ac:dyDescent="0.2">
      <c r="A48" s="144">
        <f>'Tabulation of Bids'!A49</f>
        <v>42</v>
      </c>
      <c r="B48" s="159" t="str">
        <f>'Tabulation of Bids'!B49</f>
        <v>Thermoplastic Pavement Markings, 6"</v>
      </c>
      <c r="C48" s="144" t="str">
        <f>'Tabulation of Bids'!C49</f>
        <v>L.F.</v>
      </c>
      <c r="D48" s="144">
        <f>'Tabulation of Bids'!D49</f>
        <v>664</v>
      </c>
      <c r="E48" s="145"/>
      <c r="F48" s="145"/>
    </row>
    <row r="49" spans="1:6" ht="20.45" customHeight="1" x14ac:dyDescent="0.2">
      <c r="A49" s="144">
        <f>'Tabulation of Bids'!A50</f>
        <v>43</v>
      </c>
      <c r="B49" s="159" t="str">
        <f>'Tabulation of Bids'!B50</f>
        <v>Thermoplastic Pavement Markings, 24"</v>
      </c>
      <c r="C49" s="144" t="str">
        <f>'Tabulation of Bids'!C50</f>
        <v>L.F.</v>
      </c>
      <c r="D49" s="144">
        <f>'Tabulation of Bids'!D50</f>
        <v>150</v>
      </c>
      <c r="E49" s="145"/>
      <c r="F49" s="145"/>
    </row>
    <row r="50" spans="1:6" ht="20.45" customHeight="1" x14ac:dyDescent="0.2">
      <c r="A50" s="144">
        <f>'Tabulation of Bids'!A51</f>
        <v>44</v>
      </c>
      <c r="B50" s="159" t="str">
        <f>'Tabulation of Bids'!B51</f>
        <v>Subgrade Undercutting</v>
      </c>
      <c r="C50" s="144" t="str">
        <f>'Tabulation of Bids'!C51</f>
        <v>C.Y.</v>
      </c>
      <c r="D50" s="144">
        <f>'Tabulation of Bids'!D51</f>
        <v>50</v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/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/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/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/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/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/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ref="F69:F84" si="2">+D69*E69</f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>
        <f>SUM(F57:F80)+F55</f>
        <v>0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topLeftCell="A28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7"/>
      <c r="F2" s="518"/>
    </row>
    <row r="3" spans="1:6" s="97" customFormat="1" ht="15.75" customHeight="1" x14ac:dyDescent="0.2">
      <c r="A3" s="122"/>
      <c r="B3" s="125"/>
      <c r="C3" s="124" t="s">
        <v>14</v>
      </c>
      <c r="D3" s="519" t="s">
        <v>15</v>
      </c>
      <c r="E3" s="519"/>
      <c r="F3" s="520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5" t="str">
        <f>'Tabulation of Bids'!$A$3</f>
        <v>Bid On: City-Wide Street Repairs Group No. 4 - 2022 (Concrete)</v>
      </c>
      <c r="E4" s="515"/>
      <c r="F4" s="516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304</v>
      </c>
      <c r="E16" s="240">
        <f>'Tabulation of Bids'!$E6</f>
        <v>30</v>
      </c>
      <c r="F16" s="318">
        <f>D16*E16</f>
        <v>9120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Parkway Restoration</v>
      </c>
      <c r="C17" s="95" t="str">
        <f>'Tabulation of Bids'!$C7</f>
        <v>Lsum</v>
      </c>
      <c r="D17" s="96">
        <f>'Tabulation of Bids'!$D7</f>
        <v>1</v>
      </c>
      <c r="E17" s="235">
        <f>'Tabulation of Bids'!$E7</f>
        <v>80000</v>
      </c>
      <c r="F17" s="319">
        <f t="shared" ref="F17:F32" si="0">D17*E17</f>
        <v>80000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Inlet and Pipe Protection</v>
      </c>
      <c r="C18" s="95" t="str">
        <f>'Tabulation of Bids'!$C8</f>
        <v>Each</v>
      </c>
      <c r="D18" s="96">
        <f>'Tabulation of Bids'!$D8</f>
        <v>107</v>
      </c>
      <c r="E18" s="235">
        <f>'Tabulation of Bids'!$E8</f>
        <v>60</v>
      </c>
      <c r="F18" s="319">
        <f t="shared" si="0"/>
        <v>6420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Subbase Granular Material, Type B, CA-2, 6"</v>
      </c>
      <c r="C19" s="95" t="str">
        <f>'Tabulation of Bids'!$C9</f>
        <v>Tons</v>
      </c>
      <c r="D19" s="96">
        <f>'Tabulation of Bids'!$D9</f>
        <v>145</v>
      </c>
      <c r="E19" s="235">
        <f>'Tabulation of Bids'!$E9</f>
        <v>25</v>
      </c>
      <c r="F19" s="319">
        <f t="shared" si="0"/>
        <v>3625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6"</v>
      </c>
      <c r="C20" s="95" t="str">
        <f>'Tabulation of Bids'!$C10</f>
        <v>Tons</v>
      </c>
      <c r="D20" s="96">
        <f>'Tabulation of Bids'!$D10</f>
        <v>145</v>
      </c>
      <c r="E20" s="235">
        <f>'Tabulation of Bids'!$E10</f>
        <v>25</v>
      </c>
      <c r="F20" s="319">
        <f t="shared" si="0"/>
        <v>3625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Repair, 10"</v>
      </c>
      <c r="C21" s="95" t="str">
        <f>'Tabulation of Bids'!$C11</f>
        <v>S.Y.</v>
      </c>
      <c r="D21" s="96">
        <f>'Tabulation of Bids'!$D11</f>
        <v>348</v>
      </c>
      <c r="E21" s="235">
        <f>'Tabulation of Bids'!$E11</f>
        <v>20</v>
      </c>
      <c r="F21" s="319">
        <f t="shared" si="0"/>
        <v>6960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Bituminous Materials (Prime Coat)</v>
      </c>
      <c r="C22" s="95" t="str">
        <f>'Tabulation of Bids'!$C12</f>
        <v>Gal</v>
      </c>
      <c r="D22" s="96">
        <f>'Tabulation of Bids'!$D12</f>
        <v>3548</v>
      </c>
      <c r="E22" s="235">
        <f>'Tabulation of Bids'!$E12</f>
        <v>3</v>
      </c>
      <c r="F22" s="319">
        <f t="shared" si="0"/>
        <v>10644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Aggregate (Prime Coat)</v>
      </c>
      <c r="C23" s="95" t="str">
        <f>'Tabulation of Bids'!$C13</f>
        <v>Tons</v>
      </c>
      <c r="D23" s="96">
        <f>'Tabulation of Bids'!$D13</f>
        <v>178</v>
      </c>
      <c r="E23" s="235">
        <f>'Tabulation of Bids'!$E13</f>
        <v>10</v>
      </c>
      <c r="F23" s="319">
        <f t="shared" si="0"/>
        <v>1780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Binder Course, IL-19.0, N50, 2.5"</v>
      </c>
      <c r="C24" s="95" t="str">
        <f>'Tabulation of Bids'!$C14</f>
        <v>Tons</v>
      </c>
      <c r="D24" s="96">
        <f>'Tabulation of Bids'!$D14</f>
        <v>75</v>
      </c>
      <c r="E24" s="235">
        <f>'Tabulation of Bids'!$E14</f>
        <v>75</v>
      </c>
      <c r="F24" s="319">
        <f t="shared" si="0"/>
        <v>5625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Binder Course, IL-9.5, N50, 1.25"</v>
      </c>
      <c r="C25" s="95" t="str">
        <f>'Tabulation of Bids'!$C15</f>
        <v>Tons</v>
      </c>
      <c r="D25" s="96">
        <f>'Tabulation of Bids'!$D15</f>
        <v>500</v>
      </c>
      <c r="E25" s="235">
        <f>'Tabulation of Bids'!$E15</f>
        <v>75</v>
      </c>
      <c r="F25" s="319">
        <f t="shared" si="0"/>
        <v>37500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 Surface Course, Mix "D", N50, 2"</v>
      </c>
      <c r="C26" s="95" t="str">
        <f>'Tabulation of Bids'!$C16</f>
        <v>Tons</v>
      </c>
      <c r="D26" s="96">
        <f>'Tabulation of Bids'!$D16</f>
        <v>4925</v>
      </c>
      <c r="E26" s="235">
        <f>'Tabulation of Bids'!$E16</f>
        <v>75</v>
      </c>
      <c r="F26" s="319">
        <f t="shared" si="0"/>
        <v>369375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Hot-Mix Asphalt, Hand Method</v>
      </c>
      <c r="C27" s="95" t="str">
        <f>'Tabulation of Bids'!$C17</f>
        <v>Tons</v>
      </c>
      <c r="D27" s="96">
        <f>'Tabulation of Bids'!$D17</f>
        <v>39</v>
      </c>
      <c r="E27" s="235">
        <f>'Tabulation of Bids'!$E17</f>
        <v>300</v>
      </c>
      <c r="F27" s="319">
        <f t="shared" si="0"/>
        <v>11700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Approach Pavement, 6"</v>
      </c>
      <c r="C28" s="95" t="str">
        <f>'Tabulation of Bids'!$C18</f>
        <v>S.Y.</v>
      </c>
      <c r="D28" s="96">
        <f>'Tabulation of Bids'!$D18</f>
        <v>1416</v>
      </c>
      <c r="E28" s="235">
        <f>'Tabulation of Bids'!$E18</f>
        <v>50</v>
      </c>
      <c r="F28" s="319">
        <f t="shared" si="0"/>
        <v>70800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P.C.C. Approach Pavement, 8"</v>
      </c>
      <c r="C29" s="95" t="str">
        <f>'Tabulation of Bids'!$C19</f>
        <v>S.Y.</v>
      </c>
      <c r="D29" s="96">
        <f>'Tabulation of Bids'!$D19</f>
        <v>274</v>
      </c>
      <c r="E29" s="235">
        <f>'Tabulation of Bids'!$E19</f>
        <v>60</v>
      </c>
      <c r="F29" s="319">
        <f t="shared" si="0"/>
        <v>16440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P.C.C. Sidewalk, 4"</v>
      </c>
      <c r="C30" s="95" t="str">
        <f>'Tabulation of Bids'!$C20</f>
        <v>S.F.</v>
      </c>
      <c r="D30" s="96">
        <f>'Tabulation of Bids'!$D20</f>
        <v>73650</v>
      </c>
      <c r="E30" s="235">
        <f>'Tabulation of Bids'!$E20</f>
        <v>5</v>
      </c>
      <c r="F30" s="319">
        <f t="shared" si="0"/>
        <v>368250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Detectable Warnings, ADA Ramps</v>
      </c>
      <c r="C31" s="95" t="str">
        <f>'Tabulation of Bids'!$C21</f>
        <v>S.F.</v>
      </c>
      <c r="D31" s="96">
        <f>'Tabulation of Bids'!$D21</f>
        <v>1040</v>
      </c>
      <c r="E31" s="235">
        <f>'Tabulation of Bids'!$E21</f>
        <v>20</v>
      </c>
      <c r="F31" s="319">
        <f t="shared" si="0"/>
        <v>20800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Combination Curb and Gutter Removal</v>
      </c>
      <c r="C32" s="95" t="str">
        <f>'Tabulation of Bids'!$C22</f>
        <v>L.F.</v>
      </c>
      <c r="D32" s="96">
        <f>'Tabulation of Bids'!$D22</f>
        <v>18190</v>
      </c>
      <c r="E32" s="235">
        <f>'Tabulation of Bids'!$E22</f>
        <v>10</v>
      </c>
      <c r="F32" s="319">
        <f t="shared" si="0"/>
        <v>181900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Sidewalk Removal</v>
      </c>
      <c r="C33" s="98" t="str">
        <f>'Tabulation of Bids'!$C23</f>
        <v>S.F.</v>
      </c>
      <c r="D33" s="96">
        <f>'Tabulation of Bids'!$D23</f>
        <v>73150</v>
      </c>
      <c r="E33" s="235">
        <f>'Tabulation of Bids'!$E23</f>
        <v>2</v>
      </c>
      <c r="F33" s="319">
        <f t="shared" ref="F33:F39" si="1">D33*E33</f>
        <v>146300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Approach Pavement Removal</v>
      </c>
      <c r="C34" s="95" t="str">
        <f>'Tabulation of Bids'!$C24</f>
        <v>S.Y.</v>
      </c>
      <c r="D34" s="96">
        <f>'Tabulation of Bids'!$D24</f>
        <v>1825</v>
      </c>
      <c r="E34" s="235">
        <f>'Tabulation of Bids'!$E24</f>
        <v>20</v>
      </c>
      <c r="F34" s="319">
        <f t="shared" si="1"/>
        <v>36500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Surface Removal, 2"</v>
      </c>
      <c r="C35" s="95" t="str">
        <f>'Tabulation of Bids'!$C25</f>
        <v>S.Y.</v>
      </c>
      <c r="D35" s="96">
        <f>'Tabulation of Bids'!$D25</f>
        <v>36075</v>
      </c>
      <c r="E35" s="235">
        <f>'Tabulation of Bids'!$E25</f>
        <v>3</v>
      </c>
      <c r="F35" s="319">
        <f t="shared" si="1"/>
        <v>108225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Storm Sewers, PVC, 18"</v>
      </c>
      <c r="C36" s="95" t="str">
        <f>'Tabulation of Bids'!$C26</f>
        <v>L.F.</v>
      </c>
      <c r="D36" s="96">
        <f>'Tabulation of Bids'!$D26</f>
        <v>150</v>
      </c>
      <c r="E36" s="235">
        <f>'Tabulation of Bids'!$E26</f>
        <v>60</v>
      </c>
      <c r="F36" s="319">
        <f t="shared" si="1"/>
        <v>9000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Storm Sewers, RCP, 12"</v>
      </c>
      <c r="C37" s="95" t="str">
        <f>'Tabulation of Bids'!$C27</f>
        <v>L.F.</v>
      </c>
      <c r="D37" s="96">
        <f>'Tabulation of Bids'!$D27</f>
        <v>60</v>
      </c>
      <c r="E37" s="235">
        <f>'Tabulation of Bids'!$E27</f>
        <v>100</v>
      </c>
      <c r="F37" s="319">
        <f t="shared" si="1"/>
        <v>6000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Storm Inlet, Type 700</v>
      </c>
      <c r="C38" s="95" t="str">
        <f>'Tabulation of Bids'!$C28</f>
        <v>Each</v>
      </c>
      <c r="D38" s="96">
        <f>'Tabulation of Bids'!$D28</f>
        <v>2</v>
      </c>
      <c r="E38" s="235">
        <f>'Tabulation of Bids'!$E28</f>
        <v>3000</v>
      </c>
      <c r="F38" s="319">
        <f t="shared" si="1"/>
        <v>6000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Storm Inlet, Inlet Special No. 2</v>
      </c>
      <c r="C39" s="241" t="str">
        <f>'Tabulation of Bids'!$C29</f>
        <v>Each</v>
      </c>
      <c r="D39" s="238">
        <f>'Tabulation of Bids'!$D29</f>
        <v>1</v>
      </c>
      <c r="E39" s="239">
        <f>'Tabulation of Bids'!$E29</f>
        <v>3000</v>
      </c>
      <c r="F39" s="320">
        <f t="shared" si="1"/>
        <v>3000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1519589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3">
        <f>E2</f>
        <v>0</v>
      </c>
      <c r="F47" s="514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5" t="str">
        <f>D4</f>
        <v>Bid On: City-Wide Street Repairs Group No. 4 - 2022 (Concrete)</v>
      </c>
      <c r="E49" s="515"/>
      <c r="F49" s="516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Handhole to be Adjusted</v>
      </c>
      <c r="C61" s="95" t="str">
        <f>'Tabulation of Bids'!$C32</f>
        <v>Each</v>
      </c>
      <c r="D61" s="209">
        <f>'Tabulation of Bids'!$D32</f>
        <v>2</v>
      </c>
      <c r="E61" s="240">
        <f>'Tabulation of Bids'!$E32</f>
        <v>3000</v>
      </c>
      <c r="F61" s="318">
        <f>D61*E61</f>
        <v>6000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Fiber Box to be Adjusted</v>
      </c>
      <c r="C62" s="95" t="str">
        <f>'Tabulation of Bids'!$C33</f>
        <v>Each</v>
      </c>
      <c r="D62" s="96">
        <f>'Tabulation of Bids'!$D33</f>
        <v>1</v>
      </c>
      <c r="E62" s="235">
        <f>'Tabulation of Bids'!$E33</f>
        <v>3000</v>
      </c>
      <c r="F62" s="319">
        <f t="shared" ref="F62:F84" si="3">D62*E62</f>
        <v>3000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Sanitary Riser/Valve Boxes to be Adjusted</v>
      </c>
      <c r="C63" s="95" t="str">
        <f>'Tabulation of Bids'!$C34</f>
        <v>Each</v>
      </c>
      <c r="D63" s="96">
        <f>'Tabulation of Bids'!$D34</f>
        <v>12</v>
      </c>
      <c r="E63" s="235">
        <f>'Tabulation of Bids'!$E34</f>
        <v>300</v>
      </c>
      <c r="F63" s="319">
        <f t="shared" si="3"/>
        <v>3600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Manholes to be Adjusted</v>
      </c>
      <c r="C64" s="95" t="str">
        <f>'Tabulation of Bids'!$C35</f>
        <v>Each</v>
      </c>
      <c r="D64" s="96">
        <f>'Tabulation of Bids'!$D35</f>
        <v>68</v>
      </c>
      <c r="E64" s="235">
        <f>'Tabulation of Bids'!$E35</f>
        <v>550</v>
      </c>
      <c r="F64" s="319">
        <f t="shared" si="3"/>
        <v>37400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Manholes to be Adjusted (AT&amp;T Manholes)</v>
      </c>
      <c r="C65" s="95" t="str">
        <f>'Tabulation of Bids'!$C36</f>
        <v>Each</v>
      </c>
      <c r="D65" s="96">
        <f>'Tabulation of Bids'!$D36</f>
        <v>6</v>
      </c>
      <c r="E65" s="235">
        <f>'Tabulation of Bids'!$E36</f>
        <v>3000</v>
      </c>
      <c r="F65" s="319">
        <f t="shared" si="3"/>
        <v>18000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Manholes to be Adjusted with New Frame and Lid</v>
      </c>
      <c r="C66" s="95" t="str">
        <f>'Tabulation of Bids'!$C37</f>
        <v>Each</v>
      </c>
      <c r="D66" s="96">
        <f>'Tabulation of Bids'!$D37</f>
        <v>36</v>
      </c>
      <c r="E66" s="235">
        <f>'Tabulation of Bids'!$E37</f>
        <v>800</v>
      </c>
      <c r="F66" s="319">
        <f t="shared" si="3"/>
        <v>28800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Manholes to be Reconstructed</v>
      </c>
      <c r="C67" s="95" t="str">
        <f>'Tabulation of Bids'!$C38</f>
        <v>Each</v>
      </c>
      <c r="D67" s="96">
        <f>'Tabulation of Bids'!$D38</f>
        <v>1</v>
      </c>
      <c r="E67" s="235">
        <f>'Tabulation of Bids'!$E38</f>
        <v>1000</v>
      </c>
      <c r="F67" s="319">
        <f t="shared" si="3"/>
        <v>1000</v>
      </c>
    </row>
    <row r="68" spans="1:6" ht="20.25" customHeight="1" x14ac:dyDescent="0.2">
      <c r="A68" s="94">
        <f>'Tabulation of Bids'!$A39</f>
        <v>32</v>
      </c>
      <c r="B68" s="105" t="str">
        <f>'Tabulation of Bids'!$B39</f>
        <v>Manholes to be Reconstructed with New Frame and Lid</v>
      </c>
      <c r="C68" s="95" t="str">
        <f>'Tabulation of Bids'!$C39</f>
        <v>Each</v>
      </c>
      <c r="D68" s="96">
        <f>'Tabulation of Bids'!$D39</f>
        <v>1</v>
      </c>
      <c r="E68" s="235">
        <f>'Tabulation of Bids'!$E39</f>
        <v>1300</v>
      </c>
      <c r="F68" s="319">
        <f t="shared" si="3"/>
        <v>1300</v>
      </c>
    </row>
    <row r="69" spans="1:6" ht="20.25" customHeight="1" x14ac:dyDescent="0.2">
      <c r="A69" s="94">
        <f>'Tabulation of Bids'!$A40</f>
        <v>33</v>
      </c>
      <c r="B69" s="105" t="str">
        <f>'Tabulation of Bids'!$B40</f>
        <v>Inlets to be Adjusted</v>
      </c>
      <c r="C69" s="95" t="str">
        <f>'Tabulation of Bids'!$C40</f>
        <v>Each</v>
      </c>
      <c r="D69" s="96">
        <f>'Tabulation of Bids'!$D40</f>
        <v>32</v>
      </c>
      <c r="E69" s="235">
        <f>'Tabulation of Bids'!$E40</f>
        <v>1500</v>
      </c>
      <c r="F69" s="319">
        <f t="shared" si="3"/>
        <v>48000</v>
      </c>
    </row>
    <row r="70" spans="1:6" ht="20.25" customHeight="1" x14ac:dyDescent="0.2">
      <c r="A70" s="94">
        <f>'Tabulation of Bids'!$A41</f>
        <v>34</v>
      </c>
      <c r="B70" s="105" t="str">
        <f>'Tabulation of Bids'!$B41</f>
        <v>Inlets to be Adjusted with New Frame and Grate</v>
      </c>
      <c r="C70" s="95" t="str">
        <f>'Tabulation of Bids'!$C41</f>
        <v>Each</v>
      </c>
      <c r="D70" s="96">
        <f>'Tabulation of Bids'!$D41</f>
        <v>18</v>
      </c>
      <c r="E70" s="235">
        <f>'Tabulation of Bids'!$E41</f>
        <v>1600</v>
      </c>
      <c r="F70" s="319">
        <f t="shared" si="3"/>
        <v>28800</v>
      </c>
    </row>
    <row r="71" spans="1:6" ht="20.25" customHeight="1" x14ac:dyDescent="0.2">
      <c r="A71" s="94">
        <f>'Tabulation of Bids'!$A42</f>
        <v>35</v>
      </c>
      <c r="B71" s="105" t="str">
        <f>'Tabulation of Bids'!$B42</f>
        <v xml:space="preserve">Inlets to be Reconstructed </v>
      </c>
      <c r="C71" s="95" t="str">
        <f>'Tabulation of Bids'!$C42</f>
        <v>Each</v>
      </c>
      <c r="D71" s="96">
        <f>'Tabulation of Bids'!$D42</f>
        <v>1</v>
      </c>
      <c r="E71" s="235">
        <f>'Tabulation of Bids'!$E42</f>
        <v>1500</v>
      </c>
      <c r="F71" s="319">
        <f t="shared" si="3"/>
        <v>1500</v>
      </c>
    </row>
    <row r="72" spans="1:6" ht="20.25" customHeight="1" x14ac:dyDescent="0.2">
      <c r="A72" s="94">
        <f>'Tabulation of Bids'!$A43</f>
        <v>36</v>
      </c>
      <c r="B72" s="105" t="str">
        <f>'Tabulation of Bids'!$B43</f>
        <v>Inlets to be Reconstructed with New Frame and Grate</v>
      </c>
      <c r="C72" s="95" t="str">
        <f>'Tabulation of Bids'!$C43</f>
        <v>Each</v>
      </c>
      <c r="D72" s="96">
        <f>'Tabulation of Bids'!$D43</f>
        <v>12</v>
      </c>
      <c r="E72" s="235">
        <f>'Tabulation of Bids'!$E43</f>
        <v>1900</v>
      </c>
      <c r="F72" s="319">
        <f t="shared" si="3"/>
        <v>22800</v>
      </c>
    </row>
    <row r="73" spans="1:6" ht="20.25" customHeight="1" x14ac:dyDescent="0.2">
      <c r="A73" s="94">
        <f>'Tabulation of Bids'!$A44</f>
        <v>37</v>
      </c>
      <c r="B73" s="105" t="str">
        <f>'Tabulation of Bids'!$B44</f>
        <v>Inlet Special to be Repaired</v>
      </c>
      <c r="C73" s="95" t="str">
        <f>'Tabulation of Bids'!$C44</f>
        <v>Each</v>
      </c>
      <c r="D73" s="96">
        <f>'Tabulation of Bids'!$D44</f>
        <v>4</v>
      </c>
      <c r="E73" s="235">
        <f>'Tabulation of Bids'!$E44</f>
        <v>2200</v>
      </c>
      <c r="F73" s="319">
        <f t="shared" si="3"/>
        <v>8800</v>
      </c>
    </row>
    <row r="74" spans="1:6" ht="20.25" customHeight="1" x14ac:dyDescent="0.2">
      <c r="A74" s="94">
        <f>'Tabulation of Bids'!$A45</f>
        <v>38</v>
      </c>
      <c r="B74" s="105" t="str">
        <f>'Tabulation of Bids'!$B45</f>
        <v>Combination Concrete Curb and Gutter, Type M-6.18 (Modified)</v>
      </c>
      <c r="C74" s="95" t="str">
        <f>'Tabulation of Bids'!$C45</f>
        <v>L.F.</v>
      </c>
      <c r="D74" s="96">
        <f>'Tabulation of Bids'!$D45</f>
        <v>18305</v>
      </c>
      <c r="E74" s="235">
        <f>'Tabulation of Bids'!$E45</f>
        <v>25</v>
      </c>
      <c r="F74" s="319">
        <f t="shared" si="3"/>
        <v>457625</v>
      </c>
    </row>
    <row r="75" spans="1:6" ht="20.25" customHeight="1" x14ac:dyDescent="0.2">
      <c r="A75" s="94">
        <f>'Tabulation of Bids'!$A46</f>
        <v>39</v>
      </c>
      <c r="B75" s="105" t="str">
        <f>'Tabulation of Bids'!$B46</f>
        <v>Concrete "V" Gutter</v>
      </c>
      <c r="C75" s="95" t="str">
        <f>'Tabulation of Bids'!$C46</f>
        <v>L.F.</v>
      </c>
      <c r="D75" s="96">
        <f>'Tabulation of Bids'!$D46</f>
        <v>35</v>
      </c>
      <c r="E75" s="235">
        <f>'Tabulation of Bids'!$E46</f>
        <v>40</v>
      </c>
      <c r="F75" s="319">
        <f t="shared" si="3"/>
        <v>1400</v>
      </c>
    </row>
    <row r="76" spans="1:6" ht="20.25" customHeight="1" x14ac:dyDescent="0.2">
      <c r="A76" s="94">
        <f>'Tabulation of Bids'!$A47</f>
        <v>40</v>
      </c>
      <c r="B76" s="105" t="str">
        <f>'Tabulation of Bids'!$B47</f>
        <v>Traffic Control and Protection</v>
      </c>
      <c r="C76" s="95" t="str">
        <f>'Tabulation of Bids'!$C47</f>
        <v>Lsum</v>
      </c>
      <c r="D76" s="96">
        <f>'Tabulation of Bids'!$D47</f>
        <v>1</v>
      </c>
      <c r="E76" s="235">
        <f>'Tabulation of Bids'!$E47</f>
        <v>30000</v>
      </c>
      <c r="F76" s="319">
        <f t="shared" si="3"/>
        <v>30000</v>
      </c>
    </row>
    <row r="77" spans="1:6" ht="20.25" customHeight="1" x14ac:dyDescent="0.2">
      <c r="A77" s="94">
        <f>'Tabulation of Bids'!$A48</f>
        <v>41</v>
      </c>
      <c r="B77" s="105" t="str">
        <f>'Tabulation of Bids'!$B48</f>
        <v>Thermoplastic Pavement Markings, 4"</v>
      </c>
      <c r="C77" s="95" t="str">
        <f>'Tabulation of Bids'!$C48</f>
        <v>L.F.</v>
      </c>
      <c r="D77" s="96">
        <f>'Tabulation of Bids'!$D48</f>
        <v>530</v>
      </c>
      <c r="E77" s="235">
        <f>'Tabulation of Bids'!$E48</f>
        <v>2.5</v>
      </c>
      <c r="F77" s="319">
        <f t="shared" si="3"/>
        <v>1325</v>
      </c>
    </row>
    <row r="78" spans="1:6" ht="20.25" customHeight="1" x14ac:dyDescent="0.2">
      <c r="A78" s="94">
        <f>'Tabulation of Bids'!$A49</f>
        <v>42</v>
      </c>
      <c r="B78" s="105" t="str">
        <f>'Tabulation of Bids'!$B49</f>
        <v>Thermoplastic Pavement Markings, 6"</v>
      </c>
      <c r="C78" s="98" t="str">
        <f>'Tabulation of Bids'!$C49</f>
        <v>L.F.</v>
      </c>
      <c r="D78" s="96">
        <f>'Tabulation of Bids'!$D49</f>
        <v>664</v>
      </c>
      <c r="E78" s="235">
        <f>'Tabulation of Bids'!$E49</f>
        <v>4</v>
      </c>
      <c r="F78" s="319">
        <f t="shared" si="3"/>
        <v>2656</v>
      </c>
    </row>
    <row r="79" spans="1:6" ht="20.25" customHeight="1" x14ac:dyDescent="0.2">
      <c r="A79" s="94">
        <f>'Tabulation of Bids'!$A50</f>
        <v>43</v>
      </c>
      <c r="B79" s="105" t="str">
        <f>'Tabulation of Bids'!$B50</f>
        <v>Thermoplastic Pavement Markings, 24"</v>
      </c>
      <c r="C79" s="95" t="str">
        <f>'Tabulation of Bids'!$C50</f>
        <v>L.F.</v>
      </c>
      <c r="D79" s="96">
        <f>'Tabulation of Bids'!$D50</f>
        <v>150</v>
      </c>
      <c r="E79" s="235">
        <f>'Tabulation of Bids'!$E50</f>
        <v>12</v>
      </c>
      <c r="F79" s="319">
        <f t="shared" si="3"/>
        <v>1800</v>
      </c>
    </row>
    <row r="80" spans="1:6" ht="20.25" customHeight="1" x14ac:dyDescent="0.2">
      <c r="A80" s="94">
        <f>'Tabulation of Bids'!$A51</f>
        <v>44</v>
      </c>
      <c r="B80" s="105" t="str">
        <f>'Tabulation of Bids'!$B51</f>
        <v>Subgrade Undercutting</v>
      </c>
      <c r="C80" s="95" t="str">
        <f>'Tabulation of Bids'!$C51</f>
        <v>C.Y.</v>
      </c>
      <c r="D80" s="96">
        <f>'Tabulation of Bids'!$D51</f>
        <v>50</v>
      </c>
      <c r="E80" s="235">
        <f>'Tabulation of Bids'!$E51</f>
        <v>300</v>
      </c>
      <c r="F80" s="319">
        <f t="shared" si="3"/>
        <v>15000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3">
        <f>E47</f>
        <v>0</v>
      </c>
      <c r="F92" s="514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5" t="str">
        <f>D49</f>
        <v>Bid On: City-Wide Street Repairs Group No. 4 - 2022 (Concrete)</v>
      </c>
      <c r="E94" s="515"/>
      <c r="F94" s="516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3">
        <f>E92</f>
        <v>0</v>
      </c>
      <c r="F137" s="514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5" t="str">
        <f>D94</f>
        <v>Bid On: City-Wide Street Repairs Group No. 4 - 2022 (Concrete)</v>
      </c>
      <c r="E139" s="515"/>
      <c r="F139" s="516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topLeftCell="A5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1" t="s">
        <v>15</v>
      </c>
      <c r="J1" s="521"/>
      <c r="K1" s="5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7"/>
      <c r="K2" s="35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149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TCI Concrete</v>
      </c>
      <c r="C4" s="92" t="s">
        <v>150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522" t="str">
        <f>'Tabulation of Bids'!$A$3</f>
        <v>Bid On: City-Wide Street Repairs Group No. 4 - 2022 (Concrete)</v>
      </c>
      <c r="J5" s="522"/>
      <c r="K5" s="52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Earth Excavation</v>
      </c>
      <c r="C8" s="295">
        <f>IF('Tabulation of Bids'!D6=0,"",'Tabulation of Bids'!D6)</f>
        <v>304</v>
      </c>
      <c r="D8" s="296" t="str">
        <f>IF(ISBLANK('Tabulation of Bids'!C6),"",'Tabulation of Bids'!C6)</f>
        <v>C.Y.</v>
      </c>
      <c r="E8" s="257">
        <f>IF(J8 = "","",J8*C8)</f>
        <v>76000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250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Parkway Restoration</v>
      </c>
      <c r="C9" s="295">
        <f>IF('Tabulation of Bids'!D7=0,"",'Tabulation of Bids'!D7)</f>
        <v>1</v>
      </c>
      <c r="D9" s="299" t="str">
        <f>IF(ISBLANK('Tabulation of Bids'!C7),"",'Tabulation of Bids'!C7)</f>
        <v>Lsum</v>
      </c>
      <c r="E9" s="261">
        <f t="shared" ref="E9:E31" si="1">IF(J9 = "","",J9*C9)</f>
        <v>76000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76000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Inlet and Pipe Protection</v>
      </c>
      <c r="C10" s="295">
        <f>IF('Tabulation of Bids'!D8=0,"",'Tabulation of Bids'!D8)</f>
        <v>107</v>
      </c>
      <c r="D10" s="299" t="str">
        <f>IF(ISBLANK('Tabulation of Bids'!C8),"",'Tabulation of Bids'!C8)</f>
        <v>Each</v>
      </c>
      <c r="E10" s="261">
        <f t="shared" si="1"/>
        <v>2140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20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Subbase Granular Material, Type B, CA-2, 6"</v>
      </c>
      <c r="C11" s="295">
        <f>IF('Tabulation of Bids'!D9=0,"",'Tabulation of Bids'!D9)</f>
        <v>145</v>
      </c>
      <c r="D11" s="299" t="str">
        <f>IF(ISBLANK('Tabulation of Bids'!C9),"",'Tabulation of Bids'!C9)</f>
        <v>Tons</v>
      </c>
      <c r="E11" s="261">
        <f t="shared" si="1"/>
        <v>2900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20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Aggregate Base Course, Type B, CA-6, 6"</v>
      </c>
      <c r="C12" s="295">
        <f>IF('Tabulation of Bids'!D10=0,"",'Tabulation of Bids'!D10)</f>
        <v>145</v>
      </c>
      <c r="D12" s="299" t="str">
        <f>IF(ISBLANK('Tabulation of Bids'!C10),"",'Tabulation of Bids'!C10)</f>
        <v>Tons</v>
      </c>
      <c r="E12" s="261">
        <f t="shared" si="1"/>
        <v>2900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20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Aggregate Base Repair, 10"</v>
      </c>
      <c r="C13" s="295">
        <f>IF('Tabulation of Bids'!D11=0,"",'Tabulation of Bids'!D11)</f>
        <v>348</v>
      </c>
      <c r="D13" s="299" t="str">
        <f>IF(ISBLANK('Tabulation of Bids'!C11),"",'Tabulation of Bids'!C11)</f>
        <v>S.Y.</v>
      </c>
      <c r="E13" s="261">
        <f t="shared" si="1"/>
        <v>10788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31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Bituminous Materials (Prime Coat)</v>
      </c>
      <c r="C14" s="295">
        <f>IF('Tabulation of Bids'!D12=0,"",'Tabulation of Bids'!D12)</f>
        <v>3548</v>
      </c>
      <c r="D14" s="299" t="str">
        <f>IF(ISBLANK('Tabulation of Bids'!C12),"",'Tabulation of Bids'!C12)</f>
        <v>Gal</v>
      </c>
      <c r="E14" s="261">
        <f t="shared" si="1"/>
        <v>35.480000000000004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Aggregate (Prime Coat)</v>
      </c>
      <c r="C15" s="295">
        <f>IF('Tabulation of Bids'!D13=0,"",'Tabulation of Bids'!D13)</f>
        <v>178</v>
      </c>
      <c r="D15" s="299" t="str">
        <f>IF(ISBLANK('Tabulation of Bids'!C13),"",'Tabulation of Bids'!C13)</f>
        <v>Tons</v>
      </c>
      <c r="E15" s="261">
        <f t="shared" si="1"/>
        <v>1.78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Hot-Mix Asphalt Binder Course, IL-19.0, N50, 2.5"</v>
      </c>
      <c r="C16" s="295">
        <f>IF('Tabulation of Bids'!D14=0,"",'Tabulation of Bids'!D14)</f>
        <v>75</v>
      </c>
      <c r="D16" s="299" t="str">
        <f>IF(ISBLANK('Tabulation of Bids'!C14),"",'Tabulation of Bids'!C14)</f>
        <v>Tons</v>
      </c>
      <c r="E16" s="261">
        <f t="shared" si="1"/>
        <v>7350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98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Hot-Mix Asphalt Binder Course, IL-9.5, N50, 1.25"</v>
      </c>
      <c r="C17" s="295">
        <f>IF('Tabulation of Bids'!D15=0,"",'Tabulation of Bids'!D15)</f>
        <v>500</v>
      </c>
      <c r="D17" s="299" t="str">
        <f>IF(ISBLANK('Tabulation of Bids'!C15),"",'Tabulation of Bids'!C15)</f>
        <v>Tons</v>
      </c>
      <c r="E17" s="261">
        <f t="shared" si="1"/>
        <v>40135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80.27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Hot-Mix Asphalt Surface Course, Mix "D", N50, 2"</v>
      </c>
      <c r="C18" s="295">
        <f>IF('Tabulation of Bids'!D16=0,"",'Tabulation of Bids'!D16)</f>
        <v>4925</v>
      </c>
      <c r="D18" s="299" t="str">
        <f>IF(ISBLANK('Tabulation of Bids'!C16),"",'Tabulation of Bids'!C16)</f>
        <v>Tons</v>
      </c>
      <c r="E18" s="261">
        <f t="shared" si="1"/>
        <v>405081.25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82.25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Hot-Mix Asphalt, Hand Method</v>
      </c>
      <c r="C19" s="295">
        <f>IF('Tabulation of Bids'!D17=0,"",'Tabulation of Bids'!D17)</f>
        <v>39</v>
      </c>
      <c r="D19" s="299" t="str">
        <f>IF(ISBLANK('Tabulation of Bids'!C17),"",'Tabulation of Bids'!C17)</f>
        <v>Tons</v>
      </c>
      <c r="E19" s="261">
        <f t="shared" si="1"/>
        <v>23400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600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P.C.C. Approach Pavement, 6"</v>
      </c>
      <c r="C20" s="295">
        <f>IF('Tabulation of Bids'!D18=0,"",'Tabulation of Bids'!D18)</f>
        <v>1416</v>
      </c>
      <c r="D20" s="299" t="str">
        <f>IF(ISBLANK('Tabulation of Bids'!C18),"",'Tabulation of Bids'!C18)</f>
        <v>S.Y.</v>
      </c>
      <c r="E20" s="261">
        <f t="shared" si="1"/>
        <v>77880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55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P.C.C. Approach Pavement, 8"</v>
      </c>
      <c r="C21" s="295">
        <f>IF('Tabulation of Bids'!D19=0,"",'Tabulation of Bids'!D19)</f>
        <v>274</v>
      </c>
      <c r="D21" s="299" t="str">
        <f>IF(ISBLANK('Tabulation of Bids'!C19),"",'Tabulation of Bids'!C19)</f>
        <v>S.Y.</v>
      </c>
      <c r="E21" s="261">
        <f t="shared" si="1"/>
        <v>16440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60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P.C.C. Sidewalk, 4"</v>
      </c>
      <c r="C22" s="295">
        <f>IF('Tabulation of Bids'!D20=0,"",'Tabulation of Bids'!D20)</f>
        <v>73650</v>
      </c>
      <c r="D22" s="299" t="str">
        <f>IF(ISBLANK('Tabulation of Bids'!C20),"",'Tabulation of Bids'!C20)</f>
        <v>S.F.</v>
      </c>
      <c r="E22" s="261">
        <f t="shared" si="1"/>
        <v>552375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7.5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Detectable Warnings, ADA Ramps</v>
      </c>
      <c r="C23" s="295">
        <f>IF('Tabulation of Bids'!D21=0,"",'Tabulation of Bids'!D21)</f>
        <v>1040</v>
      </c>
      <c r="D23" s="299" t="str">
        <f>IF(ISBLANK('Tabulation of Bids'!C21),"",'Tabulation of Bids'!C21)</f>
        <v>S.F.</v>
      </c>
      <c r="E23" s="261">
        <f t="shared" si="1"/>
        <v>14560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14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Combination Curb and Gutter Removal</v>
      </c>
      <c r="C24" s="295">
        <f>IF('Tabulation of Bids'!D22=0,"",'Tabulation of Bids'!D22)</f>
        <v>18190</v>
      </c>
      <c r="D24" s="299" t="str">
        <f>IF(ISBLANK('Tabulation of Bids'!C22),"",'Tabulation of Bids'!C22)</f>
        <v>L.F.</v>
      </c>
      <c r="E24" s="261">
        <f t="shared" si="1"/>
        <v>254660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14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Sidewalk Removal</v>
      </c>
      <c r="C25" s="295">
        <f>IF('Tabulation of Bids'!D23=0,"",'Tabulation of Bids'!D23)</f>
        <v>73150</v>
      </c>
      <c r="D25" s="299" t="str">
        <f>IF(ISBLANK('Tabulation of Bids'!C23),"",'Tabulation of Bids'!C23)</f>
        <v>S.F.</v>
      </c>
      <c r="E25" s="261">
        <f t="shared" si="1"/>
        <v>128012.5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1.75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Approach Pavement Removal</v>
      </c>
      <c r="C26" s="295">
        <f>IF('Tabulation of Bids'!D24=0,"",'Tabulation of Bids'!D24)</f>
        <v>1825</v>
      </c>
      <c r="D26" s="299" t="str">
        <f>IF(ISBLANK('Tabulation of Bids'!C24),"",'Tabulation of Bids'!C24)</f>
        <v>S.Y.</v>
      </c>
      <c r="E26" s="261">
        <f t="shared" si="1"/>
        <v>31025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17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Surface Removal, 2"</v>
      </c>
      <c r="C27" s="295">
        <f>IF('Tabulation of Bids'!D25=0,"",'Tabulation of Bids'!D25)</f>
        <v>36075</v>
      </c>
      <c r="D27" s="299" t="str">
        <f>IF(ISBLANK('Tabulation of Bids'!C25),"",'Tabulation of Bids'!C25)</f>
        <v>S.Y.</v>
      </c>
      <c r="E27" s="261">
        <f t="shared" si="1"/>
        <v>111111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3.08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Storm Sewers, PVC, 18"</v>
      </c>
      <c r="C28" s="295">
        <f>IF('Tabulation of Bids'!D26=0,"",'Tabulation of Bids'!D26)</f>
        <v>150</v>
      </c>
      <c r="D28" s="299" t="str">
        <f>IF(ISBLANK('Tabulation of Bids'!C26),"",'Tabulation of Bids'!C26)</f>
        <v>L.F.</v>
      </c>
      <c r="E28" s="261">
        <f t="shared" si="1"/>
        <v>4500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30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Storm Sewers, RCP, 12"</v>
      </c>
      <c r="C29" s="295">
        <f>IF('Tabulation of Bids'!D27=0,"",'Tabulation of Bids'!D27)</f>
        <v>60</v>
      </c>
      <c r="D29" s="299" t="str">
        <f>IF(ISBLANK('Tabulation of Bids'!C27),"",'Tabulation of Bids'!C27)</f>
        <v>L.F.</v>
      </c>
      <c r="E29" s="261">
        <f t="shared" si="1"/>
        <v>1500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25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Storm Inlet, Type 700</v>
      </c>
      <c r="C30" s="295">
        <f>IF('Tabulation of Bids'!D28=0,"",'Tabulation of Bids'!D28)</f>
        <v>2</v>
      </c>
      <c r="D30" s="299" t="str">
        <f>IF(ISBLANK('Tabulation of Bids'!C28),"",'Tabulation of Bids'!C28)</f>
        <v>Each</v>
      </c>
      <c r="E30" s="261">
        <f t="shared" si="1"/>
        <v>2000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1000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Storm Inlet, Inlet Special No. 2</v>
      </c>
      <c r="C31" s="295">
        <f>IF('Tabulation of Bids'!D29=0,"",'Tabulation of Bids'!D29)</f>
        <v>1</v>
      </c>
      <c r="D31" s="302" t="str">
        <f>IF(ISBLANK('Tabulation of Bids'!C29),"",'Tabulation of Bids'!C29)</f>
        <v>Each</v>
      </c>
      <c r="E31" s="263">
        <f t="shared" si="1"/>
        <v>1000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1000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1841795.01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151</v>
      </c>
      <c r="D48" s="357"/>
      <c r="E48" s="357"/>
      <c r="F48" s="357"/>
      <c r="G48" s="357"/>
      <c r="H48" s="357"/>
      <c r="I48" s="357"/>
      <c r="J48" s="357"/>
      <c r="K48" s="357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151</v>
      </c>
      <c r="D50" s="56"/>
      <c r="E50" s="357"/>
      <c r="F50" s="357"/>
      <c r="G50" s="357"/>
      <c r="H50" s="357"/>
      <c r="I50" s="357"/>
      <c r="J50" s="357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7"/>
      <c r="K55" s="357"/>
      <c r="N55" s="128"/>
    </row>
    <row r="56" spans="1:31" x14ac:dyDescent="0.2">
      <c r="A56" s="12"/>
      <c r="B56" s="92" t="str">
        <f>B3</f>
        <v>Estimate No. 1 from July 22nd, 2019 to August 28th,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TCI Concrete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522" t="str">
        <f>I5</f>
        <v>Bid On: City-Wide Street Repairs Group No. 4 - 2022 (Concrete)</v>
      </c>
      <c r="J58" s="522"/>
      <c r="K58" s="522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Handhole to be Adjusted</v>
      </c>
      <c r="C61" s="295">
        <f>IF('Tabulation of Bids'!D32=0,"",'Tabulation of Bids'!D32)</f>
        <v>2</v>
      </c>
      <c r="D61" s="296" t="str">
        <f>IF(ISBLANK('Tabulation of Bids'!C32),"",'Tabulation of Bids'!C32)</f>
        <v>Each</v>
      </c>
      <c r="E61" s="257">
        <f>IF(J61 = "","",J61*C61)</f>
        <v>700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350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Fiber Box to be Adjusted</v>
      </c>
      <c r="C62" s="295">
        <f>IF('Tabulation of Bids'!D33=0,"",'Tabulation of Bids'!D33)</f>
        <v>1</v>
      </c>
      <c r="D62" s="299" t="str">
        <f>IF(ISBLANK('Tabulation of Bids'!C33),"",'Tabulation of Bids'!C33)</f>
        <v>Each</v>
      </c>
      <c r="E62" s="133">
        <f t="shared" ref="E62:E84" si="7">IF(J62 = "","",J62*C62)</f>
        <v>200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200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Sanitary Riser/Valve Boxes to be Adjusted</v>
      </c>
      <c r="C63" s="295">
        <f>IF('Tabulation of Bids'!D34=0,"",'Tabulation of Bids'!D34)</f>
        <v>12</v>
      </c>
      <c r="D63" s="299" t="str">
        <f>IF(ISBLANK('Tabulation of Bids'!C34),"",'Tabulation of Bids'!C34)</f>
        <v>Each</v>
      </c>
      <c r="E63" s="133">
        <f t="shared" si="7"/>
        <v>2100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175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Manholes to be Adjusted</v>
      </c>
      <c r="C64" s="295">
        <f>IF('Tabulation of Bids'!D35=0,"",'Tabulation of Bids'!D35)</f>
        <v>68</v>
      </c>
      <c r="D64" s="299" t="str">
        <f>IF(ISBLANK('Tabulation of Bids'!C35),"",'Tabulation of Bids'!C35)</f>
        <v>Each</v>
      </c>
      <c r="E64" s="133">
        <f t="shared" si="7"/>
        <v>17000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250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Manholes to be Adjusted (AT&amp;T Manholes)</v>
      </c>
      <c r="C65" s="295">
        <f>IF('Tabulation of Bids'!D36=0,"",'Tabulation of Bids'!D36)</f>
        <v>6</v>
      </c>
      <c r="D65" s="299" t="str">
        <f>IF(ISBLANK('Tabulation of Bids'!C36),"",'Tabulation of Bids'!C36)</f>
        <v>Each</v>
      </c>
      <c r="E65" s="133">
        <f t="shared" si="7"/>
        <v>1500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250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Manholes to be Adjusted with New Frame and Lid</v>
      </c>
      <c r="C66" s="295">
        <f>IF('Tabulation of Bids'!D37=0,"",'Tabulation of Bids'!D37)</f>
        <v>36</v>
      </c>
      <c r="D66" s="299" t="str">
        <f>IF(ISBLANK('Tabulation of Bids'!C37),"",'Tabulation of Bids'!C37)</f>
        <v>Each</v>
      </c>
      <c r="E66" s="133">
        <f t="shared" si="7"/>
        <v>43200</v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>
        <f>IF(ISBLANK('Tabulation of Bids'!G37),"",'Tabulation of Bids'!G37)</f>
        <v>1200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Manholes to be Reconstructed</v>
      </c>
      <c r="C67" s="295">
        <f>IF('Tabulation of Bids'!D38=0,"",'Tabulation of Bids'!D38)</f>
        <v>1</v>
      </c>
      <c r="D67" s="299" t="str">
        <f>IF(ISBLANK('Tabulation of Bids'!C38),"",'Tabulation of Bids'!C38)</f>
        <v>Each</v>
      </c>
      <c r="E67" s="133">
        <f t="shared" si="7"/>
        <v>425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425</v>
      </c>
      <c r="K67" s="133" t="str">
        <f t="shared" si="6"/>
        <v/>
      </c>
      <c r="M67" s="1"/>
      <c r="N67" s="128"/>
    </row>
    <row r="68" spans="1:14" ht="20.25" customHeight="1" x14ac:dyDescent="0.2">
      <c r="A68" s="306">
        <f>IF(ISBLANK('Tabulation of Bids'!A39),"",'Tabulation of Bids'!A39)</f>
        <v>32</v>
      </c>
      <c r="B68" s="307" t="str">
        <f>IF(ISBLANK('Tabulation of Bids'!B39),"",'Tabulation of Bids'!B39)</f>
        <v>Manholes to be Reconstructed with New Frame and Lid</v>
      </c>
      <c r="C68" s="295">
        <f>IF('Tabulation of Bids'!D39=0,"",'Tabulation of Bids'!D39)</f>
        <v>1</v>
      </c>
      <c r="D68" s="299" t="str">
        <f>IF(ISBLANK('Tabulation of Bids'!C39),"",'Tabulation of Bids'!C39)</f>
        <v>Each</v>
      </c>
      <c r="E68" s="133">
        <f t="shared" si="7"/>
        <v>1800</v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>
        <f>IF(ISBLANK('Tabulation of Bids'!G39),"",'Tabulation of Bids'!G39)</f>
        <v>1800</v>
      </c>
      <c r="K68" s="133" t="str">
        <f t="shared" si="6"/>
        <v/>
      </c>
      <c r="M68" s="1"/>
      <c r="N68" s="128"/>
    </row>
    <row r="69" spans="1:14" ht="20.25" customHeight="1" x14ac:dyDescent="0.2">
      <c r="A69" s="306">
        <f>IF(ISBLANK('Tabulation of Bids'!A40),"",'Tabulation of Bids'!A40)</f>
        <v>33</v>
      </c>
      <c r="B69" s="307" t="str">
        <f>IF(ISBLANK('Tabulation of Bids'!B40),"",'Tabulation of Bids'!B40)</f>
        <v>Inlets to be Adjusted</v>
      </c>
      <c r="C69" s="295">
        <f>IF('Tabulation of Bids'!D40=0,"",'Tabulation of Bids'!D40)</f>
        <v>32</v>
      </c>
      <c r="D69" s="299" t="str">
        <f>IF(ISBLANK('Tabulation of Bids'!C40),"",'Tabulation of Bids'!C40)</f>
        <v>Each</v>
      </c>
      <c r="E69" s="133">
        <f t="shared" si="7"/>
        <v>24000</v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>
        <f>IF(ISBLANK('Tabulation of Bids'!G40),"",'Tabulation of Bids'!G40)</f>
        <v>750</v>
      </c>
      <c r="K69" s="133" t="str">
        <f t="shared" si="6"/>
        <v/>
      </c>
      <c r="M69" s="1"/>
      <c r="N69" s="128"/>
    </row>
    <row r="70" spans="1:14" ht="20.25" customHeight="1" x14ac:dyDescent="0.2">
      <c r="A70" s="306">
        <f>IF(ISBLANK('Tabulation of Bids'!A41),"",'Tabulation of Bids'!A41)</f>
        <v>34</v>
      </c>
      <c r="B70" s="307" t="str">
        <f>IF(ISBLANK('Tabulation of Bids'!B41),"",'Tabulation of Bids'!B41)</f>
        <v>Inlets to be Adjusted with New Frame and Grate</v>
      </c>
      <c r="C70" s="295">
        <f>IF('Tabulation of Bids'!D41=0,"",'Tabulation of Bids'!D41)</f>
        <v>18</v>
      </c>
      <c r="D70" s="299" t="str">
        <f>IF(ISBLANK('Tabulation of Bids'!C41),"",'Tabulation of Bids'!C41)</f>
        <v>Each</v>
      </c>
      <c r="E70" s="133">
        <f t="shared" si="7"/>
        <v>9000</v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>
        <f>IF(ISBLANK('Tabulation of Bids'!G41),"",'Tabulation of Bids'!G41)</f>
        <v>500</v>
      </c>
      <c r="K70" s="133" t="str">
        <f t="shared" si="6"/>
        <v/>
      </c>
      <c r="M70" s="1"/>
      <c r="N70" s="128"/>
    </row>
    <row r="71" spans="1:14" ht="20.25" customHeight="1" x14ac:dyDescent="0.2">
      <c r="A71" s="306">
        <f>IF(ISBLANK('Tabulation of Bids'!A42),"",'Tabulation of Bids'!A42)</f>
        <v>35</v>
      </c>
      <c r="B71" s="307" t="str">
        <f>IF(ISBLANK('Tabulation of Bids'!B42),"",'Tabulation of Bids'!B42)</f>
        <v xml:space="preserve">Inlets to be Reconstructed </v>
      </c>
      <c r="C71" s="295">
        <f>IF('Tabulation of Bids'!D42=0,"",'Tabulation of Bids'!D42)</f>
        <v>1</v>
      </c>
      <c r="D71" s="299" t="str">
        <f>IF(ISBLANK('Tabulation of Bids'!C42),"",'Tabulation of Bids'!C42)</f>
        <v>Each</v>
      </c>
      <c r="E71" s="133">
        <f t="shared" si="7"/>
        <v>600</v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>
        <f>IF(ISBLANK('Tabulation of Bids'!G42),"",'Tabulation of Bids'!G42)</f>
        <v>600</v>
      </c>
      <c r="K71" s="133" t="str">
        <f t="shared" si="6"/>
        <v/>
      </c>
      <c r="M71" s="1"/>
      <c r="N71" s="128"/>
    </row>
    <row r="72" spans="1:14" ht="20.25" customHeight="1" x14ac:dyDescent="0.2">
      <c r="A72" s="306">
        <f>IF(ISBLANK('Tabulation of Bids'!A43),"",'Tabulation of Bids'!A43)</f>
        <v>36</v>
      </c>
      <c r="B72" s="307" t="str">
        <f>IF(ISBLANK('Tabulation of Bids'!B43),"",'Tabulation of Bids'!B43)</f>
        <v>Inlets to be Reconstructed with New Frame and Grate</v>
      </c>
      <c r="C72" s="295">
        <f>IF('Tabulation of Bids'!D43=0,"",'Tabulation of Bids'!D43)</f>
        <v>12</v>
      </c>
      <c r="D72" s="299" t="str">
        <f>IF(ISBLANK('Tabulation of Bids'!C43),"",'Tabulation of Bids'!C43)</f>
        <v>Each</v>
      </c>
      <c r="E72" s="133">
        <f t="shared" si="7"/>
        <v>9600</v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>
        <f>IF(ISBLANK('Tabulation of Bids'!G43),"",'Tabulation of Bids'!G43)</f>
        <v>800</v>
      </c>
      <c r="K72" s="133" t="str">
        <f t="shared" si="6"/>
        <v/>
      </c>
      <c r="M72" s="1"/>
      <c r="N72" s="128"/>
    </row>
    <row r="73" spans="1:14" ht="20.25" customHeight="1" x14ac:dyDescent="0.2">
      <c r="A73" s="306">
        <f>IF(ISBLANK('Tabulation of Bids'!A44),"",'Tabulation of Bids'!A44)</f>
        <v>37</v>
      </c>
      <c r="B73" s="307" t="str">
        <f>IF(ISBLANK('Tabulation of Bids'!B44),"",'Tabulation of Bids'!B44)</f>
        <v>Inlet Special to be Repaired</v>
      </c>
      <c r="C73" s="295">
        <f>IF('Tabulation of Bids'!D44=0,"",'Tabulation of Bids'!D44)</f>
        <v>4</v>
      </c>
      <c r="D73" s="299" t="str">
        <f>IF(ISBLANK('Tabulation of Bids'!C44),"",'Tabulation of Bids'!C44)</f>
        <v>Each</v>
      </c>
      <c r="E73" s="133">
        <f t="shared" si="7"/>
        <v>4000</v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>
        <f>IF(ISBLANK('Tabulation of Bids'!G44),"",'Tabulation of Bids'!G44)</f>
        <v>1000</v>
      </c>
      <c r="K73" s="133" t="str">
        <f t="shared" si="6"/>
        <v/>
      </c>
      <c r="M73" s="1"/>
      <c r="N73" s="128"/>
    </row>
    <row r="74" spans="1:14" ht="20.25" customHeight="1" x14ac:dyDescent="0.2">
      <c r="A74" s="306">
        <f>IF(ISBLANK('Tabulation of Bids'!A45),"",'Tabulation of Bids'!A45)</f>
        <v>38</v>
      </c>
      <c r="B74" s="307" t="str">
        <f>IF(ISBLANK('Tabulation of Bids'!B45),"",'Tabulation of Bids'!B45)</f>
        <v>Combination Concrete Curb and Gutter, Type M-6.18 (Modified)</v>
      </c>
      <c r="C74" s="295">
        <f>IF('Tabulation of Bids'!D45=0,"",'Tabulation of Bids'!D45)</f>
        <v>18305</v>
      </c>
      <c r="D74" s="299" t="str">
        <f>IF(ISBLANK('Tabulation of Bids'!C45),"",'Tabulation of Bids'!C45)</f>
        <v>L.F.</v>
      </c>
      <c r="E74" s="133">
        <f t="shared" si="7"/>
        <v>457625</v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>
        <f>IF(ISBLANK('Tabulation of Bids'!G45),"",'Tabulation of Bids'!G45)</f>
        <v>25</v>
      </c>
      <c r="K74" s="133" t="str">
        <f t="shared" si="6"/>
        <v/>
      </c>
      <c r="M74" s="1"/>
      <c r="N74" s="128"/>
    </row>
    <row r="75" spans="1:14" ht="20.25" customHeight="1" x14ac:dyDescent="0.2">
      <c r="A75" s="306">
        <f>IF(ISBLANK('Tabulation of Bids'!A46),"",'Tabulation of Bids'!A46)</f>
        <v>39</v>
      </c>
      <c r="B75" s="307" t="str">
        <f>IF(ISBLANK('Tabulation of Bids'!B46),"",'Tabulation of Bids'!B46)</f>
        <v>Concrete "V" Gutter</v>
      </c>
      <c r="C75" s="295">
        <f>IF('Tabulation of Bids'!D46=0,"",'Tabulation of Bids'!D46)</f>
        <v>35</v>
      </c>
      <c r="D75" s="299" t="str">
        <f>IF(ISBLANK('Tabulation of Bids'!C46),"",'Tabulation of Bids'!C46)</f>
        <v>L.F.</v>
      </c>
      <c r="E75" s="133">
        <f t="shared" si="7"/>
        <v>4375</v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>
        <f>IF(ISBLANK('Tabulation of Bids'!G46),"",'Tabulation of Bids'!G46)</f>
        <v>125</v>
      </c>
      <c r="K75" s="133" t="str">
        <f t="shared" si="6"/>
        <v/>
      </c>
      <c r="M75" s="1"/>
      <c r="N75" s="128"/>
    </row>
    <row r="76" spans="1:14" ht="20.25" customHeight="1" x14ac:dyDescent="0.2">
      <c r="A76" s="306">
        <f>IF(ISBLANK('Tabulation of Bids'!A47),"",'Tabulation of Bids'!A47)</f>
        <v>40</v>
      </c>
      <c r="B76" s="307" t="str">
        <f>IF(ISBLANK('Tabulation of Bids'!B47),"",'Tabulation of Bids'!B47)</f>
        <v>Traffic Control and Protection</v>
      </c>
      <c r="C76" s="295">
        <f>IF('Tabulation of Bids'!D47=0,"",'Tabulation of Bids'!D47)</f>
        <v>1</v>
      </c>
      <c r="D76" s="299" t="str">
        <f>IF(ISBLANK('Tabulation of Bids'!C47),"",'Tabulation of Bids'!C47)</f>
        <v>Lsum</v>
      </c>
      <c r="E76" s="133">
        <f t="shared" si="7"/>
        <v>5000</v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>
        <f>IF(ISBLANK('Tabulation of Bids'!G47),"",'Tabulation of Bids'!G47)</f>
        <v>5000</v>
      </c>
      <c r="K76" s="133" t="str">
        <f t="shared" si="6"/>
        <v/>
      </c>
    </row>
    <row r="77" spans="1:14" ht="20.25" customHeight="1" x14ac:dyDescent="0.2">
      <c r="A77" s="306">
        <f>IF(ISBLANK('Tabulation of Bids'!A48),"",'Tabulation of Bids'!A48)</f>
        <v>41</v>
      </c>
      <c r="B77" s="307" t="str">
        <f>IF(ISBLANK('Tabulation of Bids'!B48),"",'Tabulation of Bids'!B48)</f>
        <v>Thermoplastic Pavement Markings, 4"</v>
      </c>
      <c r="C77" s="295">
        <f>IF('Tabulation of Bids'!D48=0,"",'Tabulation of Bids'!D48)</f>
        <v>530</v>
      </c>
      <c r="D77" s="299" t="str">
        <f>IF(ISBLANK('Tabulation of Bids'!C48),"",'Tabulation of Bids'!C48)</f>
        <v>L.F.</v>
      </c>
      <c r="E77" s="133">
        <f t="shared" si="7"/>
        <v>901</v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>
        <f>IF(ISBLANK('Tabulation of Bids'!G48),"",'Tabulation of Bids'!G48)</f>
        <v>1.7</v>
      </c>
      <c r="K77" s="133" t="str">
        <f t="shared" si="6"/>
        <v/>
      </c>
    </row>
    <row r="78" spans="1:14" ht="20.25" customHeight="1" x14ac:dyDescent="0.2">
      <c r="A78" s="306">
        <f>IF(ISBLANK('Tabulation of Bids'!A49),"",'Tabulation of Bids'!A49)</f>
        <v>42</v>
      </c>
      <c r="B78" s="307" t="str">
        <f>IF(ISBLANK('Tabulation of Bids'!B49),"",'Tabulation of Bids'!B49)</f>
        <v>Thermoplastic Pavement Markings, 6"</v>
      </c>
      <c r="C78" s="295">
        <f>IF('Tabulation of Bids'!D49=0,"",'Tabulation of Bids'!D49)</f>
        <v>664</v>
      </c>
      <c r="D78" s="299" t="str">
        <f>IF(ISBLANK('Tabulation of Bids'!C49),"",'Tabulation of Bids'!C49)</f>
        <v>L.F.</v>
      </c>
      <c r="E78" s="133">
        <f t="shared" si="7"/>
        <v>1693.1999999999998</v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>
        <f>IF(ISBLANK('Tabulation of Bids'!G49),"",'Tabulation of Bids'!G49)</f>
        <v>2.5499999999999998</v>
      </c>
      <c r="K78" s="133" t="str">
        <f t="shared" si="6"/>
        <v/>
      </c>
    </row>
    <row r="79" spans="1:14" ht="20.25" customHeight="1" x14ac:dyDescent="0.2">
      <c r="A79" s="306">
        <f>IF(ISBLANK('Tabulation of Bids'!A50),"",'Tabulation of Bids'!A50)</f>
        <v>43</v>
      </c>
      <c r="B79" s="307" t="str">
        <f>IF(ISBLANK('Tabulation of Bids'!B50),"",'Tabulation of Bids'!B50)</f>
        <v>Thermoplastic Pavement Markings, 24"</v>
      </c>
      <c r="C79" s="295">
        <f>IF('Tabulation of Bids'!D50=0,"",'Tabulation of Bids'!D50)</f>
        <v>150</v>
      </c>
      <c r="D79" s="299" t="str">
        <f>IF(ISBLANK('Tabulation of Bids'!C50),"",'Tabulation of Bids'!C50)</f>
        <v>L.F.</v>
      </c>
      <c r="E79" s="133">
        <f t="shared" si="7"/>
        <v>1530</v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>
        <f>IF(ISBLANK('Tabulation of Bids'!G50),"",'Tabulation of Bids'!G50)</f>
        <v>10.199999999999999</v>
      </c>
      <c r="K79" s="133" t="str">
        <f t="shared" si="6"/>
        <v/>
      </c>
    </row>
    <row r="80" spans="1:14" ht="20.25" customHeight="1" x14ac:dyDescent="0.2">
      <c r="A80" s="306">
        <f>IF(ISBLANK('Tabulation of Bids'!A51),"",'Tabulation of Bids'!A51)</f>
        <v>44</v>
      </c>
      <c r="B80" s="307" t="str">
        <f>IF(ISBLANK('Tabulation of Bids'!B51),"",'Tabulation of Bids'!B51)</f>
        <v>Subgrade Undercutting</v>
      </c>
      <c r="C80" s="295">
        <f>IF('Tabulation of Bids'!D51=0,"",'Tabulation of Bids'!D51)</f>
        <v>50</v>
      </c>
      <c r="D80" s="299" t="str">
        <f>IF(ISBLANK('Tabulation of Bids'!C51),"",'Tabulation of Bids'!C51)</f>
        <v>C.Y.</v>
      </c>
      <c r="E80" s="133">
        <f t="shared" si="7"/>
        <v>17500</v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>
        <f>IF(ISBLANK('Tabulation of Bids'!G51),"",'Tabulation of Bids'!G51)</f>
        <v>350</v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2444544.21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8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61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2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2"/>
      <c r="B98" s="50"/>
      <c r="C98" s="32"/>
      <c r="D98" s="32"/>
      <c r="E98" s="32"/>
      <c r="F98" s="32"/>
      <c r="G98" s="32"/>
      <c r="H98" s="32"/>
      <c r="I98" s="360"/>
      <c r="J98" s="359"/>
      <c r="K98" s="271"/>
    </row>
    <row r="99" spans="1:31" ht="12" thickBot="1" x14ac:dyDescent="0.25">
      <c r="A99" s="363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151</v>
      </c>
      <c r="D102" s="357"/>
      <c r="E102" s="357"/>
      <c r="F102" s="357"/>
      <c r="G102" s="357"/>
      <c r="H102" s="357"/>
      <c r="I102" s="357"/>
      <c r="J102" s="357"/>
      <c r="K102" s="35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152</v>
      </c>
      <c r="D104" s="56"/>
      <c r="E104" s="357"/>
      <c r="F104" s="357"/>
      <c r="G104" s="357"/>
      <c r="H104" s="357"/>
      <c r="I104" s="357"/>
      <c r="J104" s="357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7"/>
      <c r="K109" s="357"/>
    </row>
    <row r="110" spans="1:31" x14ac:dyDescent="0.2">
      <c r="A110" s="12"/>
      <c r="B110" s="92" t="str">
        <f>B56</f>
        <v>Estimate No. 1 from July 22nd, 2019 to August 28th,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TCI Concrete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Rockford, IL Bid Bond</v>
      </c>
      <c r="C112" s="12"/>
      <c r="D112" s="12"/>
      <c r="E112" s="12"/>
      <c r="F112" s="12"/>
      <c r="G112" s="12"/>
      <c r="H112" s="14" t="s">
        <v>32</v>
      </c>
      <c r="I112" s="522" t="str">
        <f>I58</f>
        <v>Bid On: City-Wide Street Repairs Group No. 4 - 2022 (Concrete)</v>
      </c>
      <c r="J112" s="522"/>
      <c r="K112" s="522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2444544.21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7"/>
      <c r="E155" s="357"/>
      <c r="F155" s="357"/>
      <c r="G155" s="357"/>
      <c r="H155" s="357"/>
      <c r="I155" s="357"/>
      <c r="J155" s="357"/>
      <c r="K155" s="357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7"/>
      <c r="F157" s="357"/>
      <c r="G157" s="357"/>
      <c r="H157" s="357"/>
      <c r="I157" s="357"/>
      <c r="J157" s="357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7"/>
      <c r="K162" s="357"/>
    </row>
    <row r="163" spans="1:11" x14ac:dyDescent="0.2">
      <c r="A163" s="12"/>
      <c r="B163" s="92" t="str">
        <f>B110</f>
        <v>Estimate No. 1 from July 22nd, 2019 to August 28th,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TCI Concrete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Rockford, IL Bid Bond</v>
      </c>
      <c r="C165" s="12"/>
      <c r="D165" s="12"/>
      <c r="E165" s="12"/>
      <c r="F165" s="12"/>
      <c r="G165" s="12"/>
      <c r="H165" s="14" t="s">
        <v>32</v>
      </c>
      <c r="I165" s="522" t="str">
        <f>I112</f>
        <v>Bid On: City-Wide Street Repairs Group No. 4 - 2022 (Concrete)</v>
      </c>
      <c r="J165" s="522"/>
      <c r="K165" s="522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2444544.21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7"/>
      <c r="E208" s="357"/>
      <c r="F208" s="357"/>
      <c r="G208" s="357"/>
      <c r="H208" s="357"/>
      <c r="I208" s="357"/>
      <c r="J208" s="357"/>
      <c r="K208" s="357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7"/>
      <c r="F210" s="357"/>
      <c r="G210" s="357"/>
      <c r="H210" s="357"/>
      <c r="I210" s="357"/>
      <c r="J210" s="357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7"/>
      <c r="G5" s="517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5" t="e">
        <f>#REF!</f>
        <v>#REF!</v>
      </c>
      <c r="G7" s="515"/>
    </row>
    <row r="8" spans="1:7" x14ac:dyDescent="0.2">
      <c r="A8" s="66" t="s">
        <v>56</v>
      </c>
      <c r="B8" s="66"/>
      <c r="C8" s="66"/>
      <c r="D8" s="66"/>
      <c r="E8" s="67" t="s">
        <v>57</v>
      </c>
      <c r="F8" s="517">
        <v>1</v>
      </c>
      <c r="G8" s="517"/>
    </row>
    <row r="9" spans="1:7" x14ac:dyDescent="0.2">
      <c r="A9" s="66"/>
      <c r="B9" s="66"/>
      <c r="C9" s="66"/>
      <c r="D9" s="66"/>
      <c r="E9" s="67" t="s">
        <v>25</v>
      </c>
      <c r="F9" s="525"/>
      <c r="G9" s="525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19" t="str">
        <f>'Tabulation of Bids'!G1</f>
        <v>TCI Concrete</v>
      </c>
      <c r="G10" s="519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6" t="s">
        <v>103</v>
      </c>
      <c r="B57" s="527"/>
      <c r="C57" s="527"/>
      <c r="D57" s="528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29"/>
      <c r="B58" s="530"/>
      <c r="C58" s="530"/>
      <c r="D58" s="531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3"/>
      <c r="B67" s="85" t="s">
        <v>71</v>
      </c>
      <c r="C67" s="85"/>
      <c r="D67" s="85"/>
      <c r="E67" s="85"/>
      <c r="F67" s="85"/>
      <c r="G67" s="85"/>
    </row>
    <row r="68" spans="1:7" x14ac:dyDescent="0.2">
      <c r="A68" s="524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3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4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3"/>
      <c r="B73" s="85" t="s">
        <v>74</v>
      </c>
      <c r="C73" s="85"/>
      <c r="D73" s="85"/>
      <c r="E73" s="85"/>
      <c r="F73" s="85"/>
      <c r="G73" s="85"/>
    </row>
    <row r="74" spans="1:7" x14ac:dyDescent="0.2">
      <c r="A74" s="524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2022-04-21T20:31:50Z</cp:lastPrinted>
  <dcterms:created xsi:type="dcterms:W3CDTF">2000-03-30T15:03:44Z</dcterms:created>
  <dcterms:modified xsi:type="dcterms:W3CDTF">2022-05-16T14:22:24Z</dcterms:modified>
</cp:coreProperties>
</file>