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0" yWindow="0" windowWidth="28800" windowHeight="1230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6" l="1"/>
  <c r="F60" i="16"/>
  <c r="F61" i="16"/>
  <c r="F62" i="16"/>
  <c r="I5" i="5" l="1"/>
  <c r="I58" i="5" s="1"/>
  <c r="I111" i="5" s="1"/>
  <c r="I164" i="5" s="1"/>
  <c r="B84" i="1" l="1"/>
  <c r="A84" i="1" s="1"/>
  <c r="A151" i="3" s="1"/>
  <c r="E130" i="3" s="1"/>
  <c r="B58" i="1"/>
  <c r="B106" i="3" s="1"/>
  <c r="B32" i="1"/>
  <c r="B33" i="1"/>
  <c r="B34" i="1"/>
  <c r="B63" i="3" s="1"/>
  <c r="B35" i="1"/>
  <c r="B34" i="2" s="1"/>
  <c r="B36" i="1"/>
  <c r="B65" i="5" s="1"/>
  <c r="B37" i="1"/>
  <c r="B38" i="1"/>
  <c r="B39" i="1"/>
  <c r="B68" i="5" s="1"/>
  <c r="B40" i="1"/>
  <c r="B41" i="1"/>
  <c r="B42" i="1"/>
  <c r="B71" i="5" s="1"/>
  <c r="B43" i="1"/>
  <c r="B42" i="2" s="1"/>
  <c r="B44" i="1"/>
  <c r="B73" i="5" s="1"/>
  <c r="B45" i="1"/>
  <c r="B46" i="1"/>
  <c r="B47" i="1"/>
  <c r="B76" i="3" s="1"/>
  <c r="B48" i="1"/>
  <c r="B47" i="2" s="1"/>
  <c r="B49" i="1"/>
  <c r="B50" i="1"/>
  <c r="B49" i="2" s="1"/>
  <c r="B51" i="1"/>
  <c r="B80" i="3" s="1"/>
  <c r="B52" i="1"/>
  <c r="B81" i="5" s="1"/>
  <c r="B53" i="1"/>
  <c r="B54" i="1"/>
  <c r="B55" i="1"/>
  <c r="B84" i="5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P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R23" i="1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D26" i="2" s="1"/>
  <c r="F26" i="2" s="1"/>
  <c r="E27" i="1"/>
  <c r="E37" i="3" s="1"/>
  <c r="D28" i="1"/>
  <c r="P28" i="1" s="1"/>
  <c r="E28" i="1"/>
  <c r="E38" i="3" s="1"/>
  <c r="D29" i="1"/>
  <c r="N29" i="1" s="1"/>
  <c r="E29" i="1"/>
  <c r="E39" i="3" s="1"/>
  <c r="D58" i="1"/>
  <c r="D106" i="3" s="1"/>
  <c r="E58" i="1"/>
  <c r="E106" i="3" s="1"/>
  <c r="D59" i="1"/>
  <c r="J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L96" i="1" s="1"/>
  <c r="E96" i="1"/>
  <c r="E163" i="3" s="1"/>
  <c r="D97" i="1"/>
  <c r="D164" i="3" s="1"/>
  <c r="E97" i="1"/>
  <c r="E164" i="3" s="1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R103" i="1" s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J14" i="5"/>
  <c r="E14" i="5" s="1"/>
  <c r="C14" i="5"/>
  <c r="F14" i="5" s="1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J24" i="5"/>
  <c r="E24" i="5" s="1"/>
  <c r="C24" i="5"/>
  <c r="F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109" i="3" s="1"/>
  <c r="B62" i="1"/>
  <c r="B118" i="5" s="1"/>
  <c r="B63" i="1"/>
  <c r="B119" i="5" s="1"/>
  <c r="B64" i="1"/>
  <c r="B120" i="5" s="1"/>
  <c r="B65" i="1"/>
  <c r="B66" i="1"/>
  <c r="B114" i="3" s="1"/>
  <c r="B67" i="1"/>
  <c r="B123" i="5" s="1"/>
  <c r="B68" i="1"/>
  <c r="B69" i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A5" i="2" s="1"/>
  <c r="B6" i="1"/>
  <c r="B5" i="2" s="1"/>
  <c r="C6" i="1"/>
  <c r="C5" i="2" s="1"/>
  <c r="C7" i="1"/>
  <c r="D9" i="5" s="1"/>
  <c r="B8" i="1"/>
  <c r="B18" i="3" s="1"/>
  <c r="C8" i="1"/>
  <c r="C18" i="3" s="1"/>
  <c r="B9" i="1"/>
  <c r="B19" i="3" s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C15" i="2" s="1"/>
  <c r="B17" i="1"/>
  <c r="B16" i="2" s="1"/>
  <c r="C17" i="1"/>
  <c r="C27" i="3" s="1"/>
  <c r="B18" i="1"/>
  <c r="C18" i="1"/>
  <c r="C17" i="2" s="1"/>
  <c r="B19" i="1"/>
  <c r="B18" i="2" s="1"/>
  <c r="C19" i="1"/>
  <c r="C29" i="3" s="1"/>
  <c r="B20" i="1"/>
  <c r="B22" i="5" s="1"/>
  <c r="C20" i="1"/>
  <c r="D22" i="5" s="1"/>
  <c r="B21" i="1"/>
  <c r="B23" i="5" s="1"/>
  <c r="C21" i="1"/>
  <c r="D23" i="5" s="1"/>
  <c r="B22" i="1"/>
  <c r="C22" i="1"/>
  <c r="C32" i="3" s="1"/>
  <c r="B23" i="1"/>
  <c r="B33" i="3" s="1"/>
  <c r="C23" i="1"/>
  <c r="D25" i="5" s="1"/>
  <c r="B24" i="1"/>
  <c r="B26" i="5" s="1"/>
  <c r="C24" i="1"/>
  <c r="C34" i="3" s="1"/>
  <c r="B25" i="1"/>
  <c r="B27" i="5" s="1"/>
  <c r="C25" i="1"/>
  <c r="C35" i="3" s="1"/>
  <c r="B26" i="1"/>
  <c r="B36" i="3" s="1"/>
  <c r="C26" i="1"/>
  <c r="C25" i="2" s="1"/>
  <c r="B27" i="1"/>
  <c r="B37" i="3" s="1"/>
  <c r="C27" i="1"/>
  <c r="C37" i="3" s="1"/>
  <c r="B28" i="1"/>
  <c r="B30" i="5" s="1"/>
  <c r="C28" i="1"/>
  <c r="C38" i="3" s="1"/>
  <c r="B29" i="1"/>
  <c r="B31" i="5" s="1"/>
  <c r="C29" i="1"/>
  <c r="C39" i="3" s="1"/>
  <c r="C32" i="1"/>
  <c r="C33" i="1"/>
  <c r="C34" i="1"/>
  <c r="D63" i="5" s="1"/>
  <c r="C35" i="1"/>
  <c r="C64" i="3" s="1"/>
  <c r="C36" i="1"/>
  <c r="C35" i="2" s="1"/>
  <c r="C37" i="1"/>
  <c r="C38" i="1"/>
  <c r="C67" i="3" s="1"/>
  <c r="C39" i="1"/>
  <c r="C68" i="3" s="1"/>
  <c r="C40" i="1"/>
  <c r="C41" i="1"/>
  <c r="C40" i="2" s="1"/>
  <c r="C42" i="1"/>
  <c r="C71" i="3" s="1"/>
  <c r="C43" i="1"/>
  <c r="C72" i="3" s="1"/>
  <c r="C44" i="1"/>
  <c r="C43" i="2" s="1"/>
  <c r="C45" i="1"/>
  <c r="D74" i="5" s="1"/>
  <c r="C46" i="1"/>
  <c r="C75" i="3" s="1"/>
  <c r="C47" i="1"/>
  <c r="C76" i="3" s="1"/>
  <c r="C48" i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D117" i="5" s="1"/>
  <c r="C62" i="1"/>
  <c r="C61" i="2" s="1"/>
  <c r="C63" i="1"/>
  <c r="D119" i="5" s="1"/>
  <c r="C64" i="1"/>
  <c r="C112" i="3" s="1"/>
  <c r="C65" i="1"/>
  <c r="C113" i="3" s="1"/>
  <c r="C66" i="1"/>
  <c r="C67" i="1"/>
  <c r="C68" i="1"/>
  <c r="C69" i="1"/>
  <c r="C117" i="3" s="1"/>
  <c r="C70" i="1"/>
  <c r="C69" i="2" s="1"/>
  <c r="C71" i="1"/>
  <c r="C72" i="1"/>
  <c r="C120" i="3" s="1"/>
  <c r="C73" i="1"/>
  <c r="C121" i="3" s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C158" i="3" s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/>
  <c r="A170" i="3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8" i="3"/>
  <c r="C162" i="3"/>
  <c r="C160" i="3"/>
  <c r="C154" i="3"/>
  <c r="C152" i="3"/>
  <c r="C125" i="3"/>
  <c r="C116" i="3"/>
  <c r="B170" i="3"/>
  <c r="B163" i="3"/>
  <c r="B162" i="3"/>
  <c r="B159" i="3"/>
  <c r="B157" i="3"/>
  <c r="B155" i="3"/>
  <c r="B153" i="3"/>
  <c r="B151" i="3"/>
  <c r="B129" i="3"/>
  <c r="B126" i="3"/>
  <c r="B125" i="3"/>
  <c r="B122" i="3"/>
  <c r="B121" i="3"/>
  <c r="B117" i="3"/>
  <c r="B84" i="3"/>
  <c r="B78" i="3"/>
  <c r="B70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D15" i="5"/>
  <c r="I15" i="5"/>
  <c r="I16" i="5"/>
  <c r="I17" i="5"/>
  <c r="I8" i="5"/>
  <c r="C174" i="5"/>
  <c r="F174" i="5" s="1"/>
  <c r="C177" i="5"/>
  <c r="F177" i="5" s="1"/>
  <c r="C180" i="5"/>
  <c r="C182" i="5"/>
  <c r="F182" i="5" s="1"/>
  <c r="C183" i="5"/>
  <c r="F183" i="5" s="1"/>
  <c r="C184" i="5"/>
  <c r="G184" i="5" s="1"/>
  <c r="C185" i="5"/>
  <c r="F185" i="5" s="1"/>
  <c r="C188" i="5"/>
  <c r="F188" i="5" s="1"/>
  <c r="C190" i="5"/>
  <c r="E118" i="5"/>
  <c r="C169" i="5"/>
  <c r="F169" i="5" s="1"/>
  <c r="C171" i="5"/>
  <c r="F171" i="5" s="1"/>
  <c r="C167" i="5"/>
  <c r="G167" i="5" s="1"/>
  <c r="C61" i="5"/>
  <c r="F61" i="5" s="1"/>
  <c r="B12" i="5"/>
  <c r="B16" i="5"/>
  <c r="B20" i="5"/>
  <c r="B61" i="5"/>
  <c r="B63" i="5"/>
  <c r="B64" i="5"/>
  <c r="B67" i="5"/>
  <c r="B69" i="5"/>
  <c r="B75" i="5"/>
  <c r="B76" i="5"/>
  <c r="B77" i="5"/>
  <c r="B79" i="5"/>
  <c r="B83" i="5"/>
  <c r="B116" i="5"/>
  <c r="B117" i="5"/>
  <c r="B121" i="5"/>
  <c r="B124" i="5"/>
  <c r="B125" i="5"/>
  <c r="B128" i="5"/>
  <c r="B129" i="5"/>
  <c r="B130" i="5"/>
  <c r="B132" i="5"/>
  <c r="B133" i="5"/>
  <c r="B134" i="5"/>
  <c r="B136" i="5"/>
  <c r="B137" i="5"/>
  <c r="B167" i="5"/>
  <c r="A167" i="5"/>
  <c r="A138" i="5" s="1"/>
  <c r="B169" i="5"/>
  <c r="B171" i="5"/>
  <c r="B173" i="5"/>
  <c r="B175" i="5"/>
  <c r="B177" i="5"/>
  <c r="B178" i="5"/>
  <c r="B179" i="5"/>
  <c r="B181" i="5"/>
  <c r="B183" i="5"/>
  <c r="B186" i="5"/>
  <c r="B188" i="5"/>
  <c r="C84" i="5"/>
  <c r="F84" i="5" s="1"/>
  <c r="C83" i="5"/>
  <c r="F83" i="5" s="1"/>
  <c r="C82" i="5"/>
  <c r="F82" i="5" s="1"/>
  <c r="C80" i="5"/>
  <c r="F80" i="5" s="1"/>
  <c r="C78" i="5"/>
  <c r="F78" i="5" s="1"/>
  <c r="C74" i="5"/>
  <c r="F74" i="5" s="1"/>
  <c r="C72" i="5"/>
  <c r="F72" i="5" s="1"/>
  <c r="C71" i="5"/>
  <c r="F71" i="5" s="1"/>
  <c r="C70" i="5"/>
  <c r="F70" i="5" s="1"/>
  <c r="C118" i="5"/>
  <c r="F118" i="5" s="1"/>
  <c r="C125" i="5"/>
  <c r="F125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G182" i="5"/>
  <c r="C67" i="5"/>
  <c r="F67" i="5" s="1"/>
  <c r="C65" i="5"/>
  <c r="F65" i="5" s="1"/>
  <c r="C63" i="5"/>
  <c r="F63" i="5" s="1"/>
  <c r="D11" i="5"/>
  <c r="D19" i="5"/>
  <c r="D31" i="5"/>
  <c r="D68" i="5"/>
  <c r="D76" i="5"/>
  <c r="D84" i="5"/>
  <c r="D124" i="5"/>
  <c r="D128" i="5"/>
  <c r="D129" i="5"/>
  <c r="D132" i="5"/>
  <c r="D133" i="5"/>
  <c r="D134" i="5"/>
  <c r="D135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5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8" i="2"/>
  <c r="C67" i="2"/>
  <c r="C65" i="2"/>
  <c r="C54" i="2"/>
  <c r="C47" i="2"/>
  <c r="C46" i="2"/>
  <c r="C39" i="2"/>
  <c r="C38" i="2"/>
  <c r="C31" i="2"/>
  <c r="C28" i="2"/>
  <c r="C24" i="2"/>
  <c r="C22" i="2"/>
  <c r="C20" i="2"/>
  <c r="C16" i="2"/>
  <c r="C12" i="2"/>
  <c r="C8" i="2"/>
  <c r="D8" i="2"/>
  <c r="F8" i="2" s="1"/>
  <c r="D9" i="2"/>
  <c r="F9" i="2" s="1"/>
  <c r="D10" i="2"/>
  <c r="F10" i="2" s="1"/>
  <c r="D12" i="2"/>
  <c r="F12" i="2" s="1"/>
  <c r="D13" i="2"/>
  <c r="F13" i="2" s="1"/>
  <c r="D14" i="2"/>
  <c r="F14" i="2" s="1"/>
  <c r="D16" i="2"/>
  <c r="F16" i="2" s="1"/>
  <c r="D17" i="2"/>
  <c r="F17" i="2" s="1"/>
  <c r="D20" i="2"/>
  <c r="F20" i="2" s="1"/>
  <c r="D21" i="2"/>
  <c r="F21" i="2" s="1"/>
  <c r="D22" i="2"/>
  <c r="F22" i="2" s="1"/>
  <c r="D24" i="2"/>
  <c r="F24" i="2" s="1"/>
  <c r="D25" i="2"/>
  <c r="F25" i="2" s="1"/>
  <c r="D31" i="2"/>
  <c r="F31" i="2" s="1"/>
  <c r="D33" i="2"/>
  <c r="F33" i="2" s="1"/>
  <c r="D34" i="2"/>
  <c r="F34" i="2" s="1"/>
  <c r="D35" i="2"/>
  <c r="F35" i="2" s="1"/>
  <c r="D37" i="2"/>
  <c r="F37" i="2" s="1"/>
  <c r="D38" i="2"/>
  <c r="F38" i="2" s="1"/>
  <c r="D40" i="2"/>
  <c r="F40" i="2" s="1"/>
  <c r="D41" i="2"/>
  <c r="F41" i="2" s="1"/>
  <c r="D44" i="2"/>
  <c r="F44" i="2" s="1"/>
  <c r="D46" i="2"/>
  <c r="F46" i="2" s="1"/>
  <c r="D48" i="2"/>
  <c r="F48" i="2" s="1"/>
  <c r="D52" i="2"/>
  <c r="F52" i="2" s="1"/>
  <c r="D53" i="2"/>
  <c r="F53" i="2" s="1"/>
  <c r="D54" i="2"/>
  <c r="F54" i="2" s="1"/>
  <c r="D60" i="2"/>
  <c r="F60" i="2" s="1"/>
  <c r="D64" i="2"/>
  <c r="F64" i="2" s="1"/>
  <c r="D65" i="2"/>
  <c r="F65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4" i="2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5" i="2"/>
  <c r="F85" i="2" s="1"/>
  <c r="D86" i="2"/>
  <c r="F86" i="2" s="1"/>
  <c r="D89" i="2"/>
  <c r="F89" i="2" s="1"/>
  <c r="D90" i="2"/>
  <c r="F90" i="2" s="1"/>
  <c r="D93" i="2"/>
  <c r="F93" i="2" s="1"/>
  <c r="D96" i="2"/>
  <c r="F96" i="2" s="1"/>
  <c r="D97" i="2"/>
  <c r="F97" i="2" s="1"/>
  <c r="D98" i="2"/>
  <c r="D99" i="2"/>
  <c r="F99" i="2" s="1"/>
  <c r="D100" i="2"/>
  <c r="F100" i="2" s="1"/>
  <c r="D101" i="2"/>
  <c r="F101" i="2" s="1"/>
  <c r="D104" i="2"/>
  <c r="F104" i="2" s="1"/>
  <c r="D105" i="2"/>
  <c r="F105" i="2" s="1"/>
  <c r="D106" i="2"/>
  <c r="F106" i="2" s="1"/>
  <c r="F98" i="2"/>
  <c r="F73" i="2"/>
  <c r="F74" i="2"/>
  <c r="F77" i="2"/>
  <c r="B106" i="2"/>
  <c r="B105" i="2"/>
  <c r="B104" i="2"/>
  <c r="B103" i="2"/>
  <c r="B102" i="2"/>
  <c r="B101" i="2"/>
  <c r="B99" i="2"/>
  <c r="B97" i="2"/>
  <c r="B95" i="2"/>
  <c r="B93" i="2"/>
  <c r="B91" i="2"/>
  <c r="B89" i="2"/>
  <c r="B87" i="2"/>
  <c r="B85" i="2"/>
  <c r="B83" i="2"/>
  <c r="A83" i="2"/>
  <c r="C82" i="2" s="1"/>
  <c r="B80" i="2"/>
  <c r="B79" i="2"/>
  <c r="B77" i="2"/>
  <c r="B76" i="2"/>
  <c r="B75" i="2"/>
  <c r="B73" i="2"/>
  <c r="B72" i="2"/>
  <c r="B71" i="2"/>
  <c r="B68" i="2"/>
  <c r="B67" i="2"/>
  <c r="B65" i="2"/>
  <c r="B64" i="2"/>
  <c r="B57" i="2"/>
  <c r="B54" i="2"/>
  <c r="B53" i="2"/>
  <c r="B48" i="2"/>
  <c r="B46" i="2"/>
  <c r="B45" i="2"/>
  <c r="B40" i="2"/>
  <c r="B39" i="2"/>
  <c r="B38" i="2"/>
  <c r="B37" i="2"/>
  <c r="B33" i="2"/>
  <c r="B32" i="2"/>
  <c r="B31" i="2"/>
  <c r="B25" i="2"/>
  <c r="B24" i="2"/>
  <c r="B21" i="2"/>
  <c r="B17" i="2"/>
  <c r="B13" i="2"/>
  <c r="B9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R105" i="1"/>
  <c r="P105" i="1"/>
  <c r="N105" i="1"/>
  <c r="L105" i="1"/>
  <c r="J105" i="1"/>
  <c r="H105" i="1"/>
  <c r="F105" i="1"/>
  <c r="N104" i="1"/>
  <c r="F104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F96" i="1"/>
  <c r="L95" i="1"/>
  <c r="R94" i="1"/>
  <c r="P94" i="1"/>
  <c r="N94" i="1"/>
  <c r="L94" i="1"/>
  <c r="J94" i="1"/>
  <c r="H94" i="1"/>
  <c r="F94" i="1"/>
  <c r="P93" i="1"/>
  <c r="H93" i="1"/>
  <c r="H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P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R71" i="1"/>
  <c r="P71" i="1"/>
  <c r="L71" i="1"/>
  <c r="J71" i="1"/>
  <c r="H71" i="1"/>
  <c r="F71" i="1"/>
  <c r="N70" i="1"/>
  <c r="J70" i="1"/>
  <c r="H70" i="1"/>
  <c r="R69" i="1"/>
  <c r="P69" i="1"/>
  <c r="N69" i="1"/>
  <c r="L69" i="1"/>
  <c r="J69" i="1"/>
  <c r="H69" i="1"/>
  <c r="F69" i="1"/>
  <c r="H67" i="1"/>
  <c r="R66" i="1"/>
  <c r="R65" i="1"/>
  <c r="P65" i="1"/>
  <c r="N65" i="1"/>
  <c r="L65" i="1"/>
  <c r="J65" i="1"/>
  <c r="H65" i="1"/>
  <c r="H63" i="1"/>
  <c r="L62" i="1"/>
  <c r="J62" i="1"/>
  <c r="R61" i="1"/>
  <c r="P61" i="1"/>
  <c r="N61" i="1"/>
  <c r="L61" i="1"/>
  <c r="J61" i="1"/>
  <c r="H61" i="1"/>
  <c r="P58" i="1"/>
  <c r="N58" i="1"/>
  <c r="H58" i="1"/>
  <c r="N55" i="1"/>
  <c r="L55" i="1"/>
  <c r="J55" i="1"/>
  <c r="H55" i="1"/>
  <c r="N54" i="1"/>
  <c r="F54" i="1"/>
  <c r="R53" i="1"/>
  <c r="P53" i="1"/>
  <c r="N53" i="1"/>
  <c r="L53" i="1"/>
  <c r="J53" i="1"/>
  <c r="H53" i="1"/>
  <c r="F53" i="1"/>
  <c r="L51" i="1"/>
  <c r="J51" i="1"/>
  <c r="H51" i="1"/>
  <c r="F51" i="1"/>
  <c r="H50" i="1"/>
  <c r="R49" i="1"/>
  <c r="P49" i="1"/>
  <c r="N49" i="1"/>
  <c r="L49" i="1"/>
  <c r="J49" i="1"/>
  <c r="H49" i="1"/>
  <c r="J47" i="1"/>
  <c r="H47" i="1"/>
  <c r="P46" i="1"/>
  <c r="N46" i="1"/>
  <c r="L46" i="1"/>
  <c r="H46" i="1"/>
  <c r="F46" i="1"/>
  <c r="R45" i="1"/>
  <c r="P45" i="1"/>
  <c r="N45" i="1"/>
  <c r="L45" i="1"/>
  <c r="J45" i="1"/>
  <c r="H45" i="1"/>
  <c r="F45" i="1"/>
  <c r="R43" i="1"/>
  <c r="P43" i="1"/>
  <c r="R42" i="1"/>
  <c r="P42" i="1"/>
  <c r="N42" i="1"/>
  <c r="J42" i="1"/>
  <c r="H42" i="1"/>
  <c r="R41" i="1"/>
  <c r="P41" i="1"/>
  <c r="N41" i="1"/>
  <c r="L41" i="1"/>
  <c r="J41" i="1"/>
  <c r="H41" i="1"/>
  <c r="F41" i="1"/>
  <c r="R39" i="1"/>
  <c r="P39" i="1"/>
  <c r="R38" i="1"/>
  <c r="P38" i="1"/>
  <c r="N38" i="1"/>
  <c r="L38" i="1"/>
  <c r="J38" i="1"/>
  <c r="H38" i="1"/>
  <c r="R36" i="1"/>
  <c r="P36" i="1"/>
  <c r="N36" i="1"/>
  <c r="N35" i="1"/>
  <c r="F35" i="1"/>
  <c r="R34" i="1"/>
  <c r="P34" i="1"/>
  <c r="N34" i="1"/>
  <c r="L34" i="1"/>
  <c r="J34" i="1"/>
  <c r="H34" i="1"/>
  <c r="F34" i="1"/>
  <c r="R32" i="1"/>
  <c r="P32" i="1"/>
  <c r="N32" i="1"/>
  <c r="L32" i="1"/>
  <c r="J32" i="1"/>
  <c r="H32" i="1"/>
  <c r="F32" i="1"/>
  <c r="R26" i="1"/>
  <c r="R25" i="1"/>
  <c r="R22" i="1"/>
  <c r="R21" i="1"/>
  <c r="R18" i="1"/>
  <c r="R17" i="1"/>
  <c r="R15" i="1"/>
  <c r="R14" i="1"/>
  <c r="R13" i="1"/>
  <c r="R10" i="1"/>
  <c r="R9" i="1"/>
  <c r="R7" i="1"/>
  <c r="P26" i="1"/>
  <c r="P25" i="1"/>
  <c r="P22" i="1"/>
  <c r="P21" i="1"/>
  <c r="P19" i="1"/>
  <c r="P18" i="1"/>
  <c r="P17" i="1"/>
  <c r="P15" i="1"/>
  <c r="P14" i="1"/>
  <c r="P13" i="1"/>
  <c r="P10" i="1"/>
  <c r="P9" i="1"/>
  <c r="P7" i="1"/>
  <c r="N26" i="1"/>
  <c r="N25" i="1"/>
  <c r="N23" i="1"/>
  <c r="N22" i="1"/>
  <c r="N21" i="1"/>
  <c r="N18" i="1"/>
  <c r="N17" i="1"/>
  <c r="N15" i="1"/>
  <c r="N14" i="1"/>
  <c r="N13" i="1"/>
  <c r="N10" i="1"/>
  <c r="N9" i="1"/>
  <c r="N7" i="1"/>
  <c r="L29" i="1"/>
  <c r="L26" i="1"/>
  <c r="L25" i="1"/>
  <c r="L22" i="1"/>
  <c r="L21" i="1"/>
  <c r="L19" i="1"/>
  <c r="L18" i="1"/>
  <c r="L17" i="1"/>
  <c r="L14" i="1"/>
  <c r="L13" i="1"/>
  <c r="L11" i="1"/>
  <c r="L10" i="1"/>
  <c r="L9" i="1"/>
  <c r="J26" i="1"/>
  <c r="J25" i="1"/>
  <c r="J23" i="1"/>
  <c r="J22" i="1"/>
  <c r="J21" i="1"/>
  <c r="J18" i="1"/>
  <c r="J17" i="1"/>
  <c r="J15" i="1"/>
  <c r="J14" i="1"/>
  <c r="J13" i="1"/>
  <c r="J10" i="1"/>
  <c r="J9" i="1"/>
  <c r="J7" i="1"/>
  <c r="H27" i="1"/>
  <c r="H26" i="1"/>
  <c r="H25" i="1"/>
  <c r="H22" i="1"/>
  <c r="H21" i="1"/>
  <c r="H19" i="1"/>
  <c r="H18" i="1"/>
  <c r="H17" i="1"/>
  <c r="H15" i="1"/>
  <c r="H14" i="1"/>
  <c r="H13" i="1"/>
  <c r="H10" i="1"/>
  <c r="H9" i="1"/>
  <c r="H7" i="1"/>
  <c r="F9" i="1"/>
  <c r="F10" i="1"/>
  <c r="F13" i="1"/>
  <c r="F14" i="1"/>
  <c r="F15" i="1"/>
  <c r="F17" i="1"/>
  <c r="F18" i="1"/>
  <c r="F21" i="1"/>
  <c r="F22" i="1"/>
  <c r="F25" i="1"/>
  <c r="F26" i="1"/>
  <c r="B109" i="1"/>
  <c r="B83" i="1"/>
  <c r="B57" i="1"/>
  <c r="B31" i="1"/>
  <c r="C83" i="1"/>
  <c r="C82" i="1"/>
  <c r="C109" i="1"/>
  <c r="C108" i="1"/>
  <c r="D121" i="5" l="1"/>
  <c r="C64" i="2"/>
  <c r="F70" i="1"/>
  <c r="L70" i="1"/>
  <c r="N71" i="1"/>
  <c r="B69" i="2"/>
  <c r="C127" i="5"/>
  <c r="F127" i="5" s="1"/>
  <c r="J66" i="1"/>
  <c r="B126" i="5"/>
  <c r="P70" i="1"/>
  <c r="B118" i="3"/>
  <c r="P66" i="1"/>
  <c r="R70" i="1"/>
  <c r="D125" i="5"/>
  <c r="F49" i="1"/>
  <c r="D67" i="2"/>
  <c r="F67" i="2" s="1"/>
  <c r="H68" i="1"/>
  <c r="J68" i="1"/>
  <c r="N68" i="1"/>
  <c r="C124" i="5"/>
  <c r="F124" i="5" s="1"/>
  <c r="P68" i="1"/>
  <c r="R68" i="1"/>
  <c r="L68" i="1"/>
  <c r="P59" i="1"/>
  <c r="R63" i="1"/>
  <c r="R67" i="1"/>
  <c r="D80" i="5"/>
  <c r="L27" i="1"/>
  <c r="R59" i="1"/>
  <c r="D58" i="2"/>
  <c r="F58" i="2" s="1"/>
  <c r="R27" i="1"/>
  <c r="F63" i="1"/>
  <c r="F67" i="1"/>
  <c r="J63" i="1"/>
  <c r="J67" i="1"/>
  <c r="D66" i="2"/>
  <c r="F66" i="2" s="1"/>
  <c r="C60" i="2"/>
  <c r="D29" i="5"/>
  <c r="P27" i="1"/>
  <c r="L63" i="1"/>
  <c r="L67" i="1"/>
  <c r="C6" i="2"/>
  <c r="F27" i="1"/>
  <c r="L59" i="1"/>
  <c r="N63" i="1"/>
  <c r="N67" i="1"/>
  <c r="C123" i="5"/>
  <c r="F123" i="5" s="1"/>
  <c r="N59" i="1"/>
  <c r="P63" i="1"/>
  <c r="P67" i="1"/>
  <c r="D62" i="2"/>
  <c r="F62" i="2" s="1"/>
  <c r="C10" i="2"/>
  <c r="C119" i="5"/>
  <c r="F119" i="5" s="1"/>
  <c r="A95" i="2"/>
  <c r="A175" i="5"/>
  <c r="F19" i="1"/>
  <c r="B23" i="2"/>
  <c r="F39" i="1"/>
  <c r="B11" i="2"/>
  <c r="B80" i="5"/>
  <c r="B64" i="3"/>
  <c r="N12" i="1"/>
  <c r="F7" i="1"/>
  <c r="B28" i="2"/>
  <c r="B31" i="3"/>
  <c r="B12" i="2"/>
  <c r="B15" i="5"/>
  <c r="B20" i="2"/>
  <c r="B8" i="2"/>
  <c r="B11" i="5"/>
  <c r="A183" i="5"/>
  <c r="A181" i="5"/>
  <c r="A171" i="5"/>
  <c r="A87" i="2"/>
  <c r="A179" i="5"/>
  <c r="A99" i="2"/>
  <c r="B9" i="5"/>
  <c r="B6" i="2"/>
  <c r="A91" i="2"/>
  <c r="H35" i="1"/>
  <c r="N62" i="1"/>
  <c r="J50" i="1"/>
  <c r="R58" i="1"/>
  <c r="J35" i="1"/>
  <c r="F38" i="1"/>
  <c r="F43" i="1"/>
  <c r="R46" i="1"/>
  <c r="N50" i="1"/>
  <c r="J54" i="1"/>
  <c r="P62" i="1"/>
  <c r="F66" i="1"/>
  <c r="D49" i="2"/>
  <c r="F49" i="2" s="1"/>
  <c r="C64" i="5"/>
  <c r="F64" i="5" s="1"/>
  <c r="C122" i="5"/>
  <c r="F122" i="5" s="1"/>
  <c r="C75" i="5"/>
  <c r="F75" i="5" s="1"/>
  <c r="B114" i="5"/>
  <c r="B72" i="3"/>
  <c r="L50" i="1"/>
  <c r="H54" i="1"/>
  <c r="C74" i="3"/>
  <c r="L35" i="1"/>
  <c r="F42" i="1"/>
  <c r="F47" i="1"/>
  <c r="P50" i="1"/>
  <c r="L54" i="1"/>
  <c r="F58" i="1"/>
  <c r="R62" i="1"/>
  <c r="F65" i="1"/>
  <c r="H66" i="1"/>
  <c r="D61" i="2"/>
  <c r="F61" i="2" s="1"/>
  <c r="D75" i="5"/>
  <c r="R50" i="1"/>
  <c r="C79" i="5"/>
  <c r="F79" i="5" s="1"/>
  <c r="P35" i="1"/>
  <c r="P54" i="1"/>
  <c r="J58" i="1"/>
  <c r="F62" i="1"/>
  <c r="L66" i="1"/>
  <c r="D45" i="2"/>
  <c r="F45" i="2" s="1"/>
  <c r="C63" i="2"/>
  <c r="C114" i="5"/>
  <c r="F114" i="5" s="1"/>
  <c r="R35" i="1"/>
  <c r="L42" i="1"/>
  <c r="J46" i="1"/>
  <c r="P48" i="1"/>
  <c r="F50" i="1"/>
  <c r="R54" i="1"/>
  <c r="L58" i="1"/>
  <c r="F61" i="1"/>
  <c r="H62" i="1"/>
  <c r="N66" i="1"/>
  <c r="D57" i="2"/>
  <c r="F57" i="2" s="1"/>
  <c r="B122" i="5"/>
  <c r="B63" i="2"/>
  <c r="D67" i="5"/>
  <c r="C109" i="3"/>
  <c r="D47" i="2"/>
  <c r="F47" i="2" s="1"/>
  <c r="D120" i="5"/>
  <c r="A186" i="5"/>
  <c r="A102" i="2"/>
  <c r="C53" i="2"/>
  <c r="C45" i="2"/>
  <c r="H64" i="1"/>
  <c r="D83" i="5"/>
  <c r="C37" i="2"/>
  <c r="N48" i="1"/>
  <c r="J29" i="1"/>
  <c r="R29" i="1"/>
  <c r="H29" i="1"/>
  <c r="D28" i="2"/>
  <c r="F28" i="2" s="1"/>
  <c r="P29" i="1"/>
  <c r="F29" i="1"/>
  <c r="P60" i="1"/>
  <c r="R60" i="1"/>
  <c r="L64" i="1"/>
  <c r="B61" i="2"/>
  <c r="J64" i="1"/>
  <c r="L28" i="1"/>
  <c r="H52" i="1"/>
  <c r="N64" i="1"/>
  <c r="N28" i="1"/>
  <c r="P64" i="1"/>
  <c r="A97" i="2"/>
  <c r="C34" i="2"/>
  <c r="C50" i="2"/>
  <c r="C120" i="5"/>
  <c r="F120" i="5" s="1"/>
  <c r="R64" i="1"/>
  <c r="D63" i="2"/>
  <c r="F63" i="2" s="1"/>
  <c r="D64" i="5"/>
  <c r="C23" i="5"/>
  <c r="F23" i="5" s="1"/>
  <c r="N20" i="1"/>
  <c r="B10" i="5"/>
  <c r="L20" i="1"/>
  <c r="C23" i="2"/>
  <c r="L40" i="1"/>
  <c r="A93" i="2"/>
  <c r="D26" i="5"/>
  <c r="N8" i="1"/>
  <c r="N16" i="1"/>
  <c r="N24" i="1"/>
  <c r="R19" i="1"/>
  <c r="L33" i="1"/>
  <c r="F36" i="1"/>
  <c r="H39" i="1"/>
  <c r="N40" i="1"/>
  <c r="H43" i="1"/>
  <c r="L47" i="1"/>
  <c r="N51" i="1"/>
  <c r="P55" i="1"/>
  <c r="H60" i="1"/>
  <c r="B27" i="2"/>
  <c r="B59" i="2"/>
  <c r="D42" i="2"/>
  <c r="F42" i="2" s="1"/>
  <c r="C26" i="2"/>
  <c r="D21" i="5"/>
  <c r="C68" i="5"/>
  <c r="F68" i="5" s="1"/>
  <c r="B18" i="5"/>
  <c r="D17" i="5"/>
  <c r="C17" i="3"/>
  <c r="D14" i="5"/>
  <c r="J24" i="1"/>
  <c r="B15" i="2"/>
  <c r="P11" i="1"/>
  <c r="R33" i="1"/>
  <c r="H36" i="1"/>
  <c r="J39" i="1"/>
  <c r="J43" i="1"/>
  <c r="N47" i="1"/>
  <c r="P51" i="1"/>
  <c r="R55" i="1"/>
  <c r="F59" i="1"/>
  <c r="J60" i="1"/>
  <c r="B7" i="2"/>
  <c r="B50" i="2"/>
  <c r="D50" i="2"/>
  <c r="F50" i="2" s="1"/>
  <c r="D18" i="2"/>
  <c r="F18" i="2" s="1"/>
  <c r="C27" i="2"/>
  <c r="C42" i="2"/>
  <c r="D72" i="5"/>
  <c r="C76" i="5"/>
  <c r="F76" i="5" s="1"/>
  <c r="B72" i="5"/>
  <c r="B38" i="3"/>
  <c r="C33" i="3"/>
  <c r="H40" i="1"/>
  <c r="J16" i="1"/>
  <c r="L12" i="1"/>
  <c r="A85" i="2"/>
  <c r="B110" i="3"/>
  <c r="J8" i="1"/>
  <c r="F23" i="1"/>
  <c r="H11" i="1"/>
  <c r="J27" i="1"/>
  <c r="L23" i="1"/>
  <c r="F11" i="1"/>
  <c r="H23" i="1"/>
  <c r="J19" i="1"/>
  <c r="L15" i="1"/>
  <c r="P23" i="1"/>
  <c r="R11" i="1"/>
  <c r="J36" i="1"/>
  <c r="L39" i="1"/>
  <c r="L43" i="1"/>
  <c r="P47" i="1"/>
  <c r="R51" i="1"/>
  <c r="H59" i="1"/>
  <c r="L60" i="1"/>
  <c r="B19" i="2"/>
  <c r="B41" i="2"/>
  <c r="B51" i="2"/>
  <c r="B60" i="2"/>
  <c r="D6" i="2"/>
  <c r="F6" i="2" s="1"/>
  <c r="C18" i="2"/>
  <c r="D13" i="5"/>
  <c r="C116" i="5"/>
  <c r="F116" i="5" s="1"/>
  <c r="L44" i="1"/>
  <c r="J33" i="1"/>
  <c r="L37" i="1"/>
  <c r="A173" i="5"/>
  <c r="J11" i="1"/>
  <c r="L7" i="1"/>
  <c r="N11" i="1"/>
  <c r="N19" i="1"/>
  <c r="N27" i="1"/>
  <c r="L36" i="1"/>
  <c r="N39" i="1"/>
  <c r="N43" i="1"/>
  <c r="R47" i="1"/>
  <c r="F52" i="1"/>
  <c r="F55" i="1"/>
  <c r="N60" i="1"/>
  <c r="A89" i="2"/>
  <c r="D59" i="2"/>
  <c r="F59" i="2" s="1"/>
  <c r="D39" i="2"/>
  <c r="F39" i="2" s="1"/>
  <c r="C14" i="2"/>
  <c r="C19" i="2"/>
  <c r="C59" i="2"/>
  <c r="D116" i="5"/>
  <c r="A177" i="5"/>
  <c r="A169" i="5"/>
  <c r="C63" i="3"/>
  <c r="J12" i="1"/>
  <c r="J20" i="1"/>
  <c r="J28" i="1"/>
  <c r="R8" i="1"/>
  <c r="R16" i="1"/>
  <c r="R24" i="1"/>
  <c r="N33" i="1"/>
  <c r="H37" i="1"/>
  <c r="P40" i="1"/>
  <c r="H44" i="1"/>
  <c r="R48" i="1"/>
  <c r="J52" i="1"/>
  <c r="B14" i="2"/>
  <c r="D27" i="2"/>
  <c r="F27" i="2" s="1"/>
  <c r="D19" i="2"/>
  <c r="F19" i="2" s="1"/>
  <c r="D11" i="2"/>
  <c r="F11" i="2" s="1"/>
  <c r="C77" i="5"/>
  <c r="F77" i="5" s="1"/>
  <c r="B25" i="5"/>
  <c r="C18" i="5"/>
  <c r="F18" i="5" s="1"/>
  <c r="H12" i="1"/>
  <c r="H20" i="1"/>
  <c r="H28" i="1"/>
  <c r="P8" i="1"/>
  <c r="P16" i="1"/>
  <c r="P24" i="1"/>
  <c r="P33" i="1"/>
  <c r="J37" i="1"/>
  <c r="R40" i="1"/>
  <c r="J44" i="1"/>
  <c r="L52" i="1"/>
  <c r="D36" i="2"/>
  <c r="F36" i="2" s="1"/>
  <c r="D71" i="5"/>
  <c r="C66" i="5"/>
  <c r="F66" i="5" s="1"/>
  <c r="D51" i="2"/>
  <c r="F51" i="2" s="1"/>
  <c r="D43" i="2"/>
  <c r="F43" i="2" s="1"/>
  <c r="B74" i="3"/>
  <c r="F44" i="1"/>
  <c r="C33" i="2"/>
  <c r="F8" i="1"/>
  <c r="N52" i="1"/>
  <c r="F16" i="1"/>
  <c r="L8" i="1"/>
  <c r="L16" i="1"/>
  <c r="L24" i="1"/>
  <c r="N37" i="1"/>
  <c r="N44" i="1"/>
  <c r="H48" i="1"/>
  <c r="P52" i="1"/>
  <c r="B35" i="2"/>
  <c r="C49" i="2"/>
  <c r="B21" i="5"/>
  <c r="F24" i="1"/>
  <c r="B43" i="2"/>
  <c r="D23" i="2"/>
  <c r="F23" i="2" s="1"/>
  <c r="D15" i="2"/>
  <c r="F15" i="2" s="1"/>
  <c r="D7" i="2"/>
  <c r="F7" i="2" s="1"/>
  <c r="C69" i="5"/>
  <c r="F69" i="5" s="1"/>
  <c r="C73" i="5"/>
  <c r="F73" i="5" s="1"/>
  <c r="C81" i="5"/>
  <c r="F81" i="5" s="1"/>
  <c r="C10" i="5"/>
  <c r="F10" i="5" s="1"/>
  <c r="R12" i="1"/>
  <c r="R20" i="1"/>
  <c r="R28" i="1"/>
  <c r="P37" i="1"/>
  <c r="P44" i="1"/>
  <c r="J48" i="1"/>
  <c r="R52" i="1"/>
  <c r="B10" i="2"/>
  <c r="B22" i="2"/>
  <c r="H8" i="1"/>
  <c r="H16" i="1"/>
  <c r="H24" i="1"/>
  <c r="P12" i="1"/>
  <c r="H33" i="1"/>
  <c r="R37" i="1"/>
  <c r="J40" i="1"/>
  <c r="R44" i="1"/>
  <c r="L48" i="1"/>
  <c r="B26" i="2"/>
  <c r="D32" i="2"/>
  <c r="F32" i="2" s="1"/>
  <c r="C41" i="2"/>
  <c r="D79" i="5"/>
  <c r="C62" i="5"/>
  <c r="F62" i="5" s="1"/>
  <c r="B29" i="5"/>
  <c r="R85" i="1"/>
  <c r="J92" i="1"/>
  <c r="H96" i="1"/>
  <c r="F103" i="1"/>
  <c r="F106" i="1"/>
  <c r="B44" i="2"/>
  <c r="D187" i="5"/>
  <c r="B184" i="5"/>
  <c r="C175" i="5"/>
  <c r="F175" i="5" s="1"/>
  <c r="B35" i="3"/>
  <c r="B66" i="3"/>
  <c r="B120" i="3"/>
  <c r="B174" i="3"/>
  <c r="F60" i="1"/>
  <c r="F68" i="1"/>
  <c r="F89" i="1"/>
  <c r="F109" i="1" s="1"/>
  <c r="L92" i="1"/>
  <c r="J96" i="1"/>
  <c r="H103" i="1"/>
  <c r="D88" i="2"/>
  <c r="F88" i="2" s="1"/>
  <c r="H89" i="1"/>
  <c r="B66" i="5"/>
  <c r="F33" i="1"/>
  <c r="F75" i="1"/>
  <c r="N92" i="1"/>
  <c r="J103" i="1"/>
  <c r="F20" i="1"/>
  <c r="F12" i="1"/>
  <c r="F40" i="1"/>
  <c r="F48" i="1"/>
  <c r="H85" i="1"/>
  <c r="J89" i="1"/>
  <c r="P92" i="1"/>
  <c r="N96" i="1"/>
  <c r="L103" i="1"/>
  <c r="B52" i="2"/>
  <c r="B84" i="2"/>
  <c r="D131" i="5"/>
  <c r="B82" i="5"/>
  <c r="C172" i="5"/>
  <c r="F172" i="5" s="1"/>
  <c r="B161" i="3"/>
  <c r="C13" i="5"/>
  <c r="F13" i="5" s="1"/>
  <c r="F85" i="1"/>
  <c r="F28" i="1"/>
  <c r="J85" i="1"/>
  <c r="L89" i="1"/>
  <c r="R92" i="1"/>
  <c r="P96" i="1"/>
  <c r="N103" i="1"/>
  <c r="B66" i="2"/>
  <c r="D95" i="2"/>
  <c r="F95" i="2" s="1"/>
  <c r="D84" i="2"/>
  <c r="F84" i="2" s="1"/>
  <c r="B190" i="5"/>
  <c r="B113" i="3"/>
  <c r="C17" i="5"/>
  <c r="F17" i="5" s="1"/>
  <c r="F64" i="1"/>
  <c r="F72" i="1"/>
  <c r="L85" i="1"/>
  <c r="N89" i="1"/>
  <c r="R96" i="1"/>
  <c r="P103" i="1"/>
  <c r="B36" i="2"/>
  <c r="B100" i="2"/>
  <c r="D102" i="2"/>
  <c r="F102" i="2" s="1"/>
  <c r="C103" i="2"/>
  <c r="D16" i="5"/>
  <c r="B74" i="5"/>
  <c r="F37" i="1"/>
  <c r="F79" i="1"/>
  <c r="N85" i="1"/>
  <c r="P89" i="1"/>
  <c r="F92" i="1"/>
  <c r="D91" i="2"/>
  <c r="F91" i="2" s="1"/>
  <c r="B82" i="3"/>
  <c r="B168" i="3"/>
  <c r="C26" i="5"/>
  <c r="F26" i="5" s="1"/>
  <c r="C21" i="5"/>
  <c r="F21" i="5" s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J108" i="1" s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F170" i="3" s="1"/>
  <c r="C186" i="5"/>
  <c r="F186" i="5" s="1"/>
  <c r="D163" i="3"/>
  <c r="C179" i="5"/>
  <c r="F179" i="5" s="1"/>
  <c r="D154" i="3"/>
  <c r="C170" i="5"/>
  <c r="D129" i="3"/>
  <c r="C137" i="5"/>
  <c r="F137" i="5" s="1"/>
  <c r="D121" i="3"/>
  <c r="F121" i="3" s="1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70" i="5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B116" i="3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109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108" i="5"/>
  <c r="A7" i="1"/>
  <c r="A8" i="1" s="1"/>
  <c r="J109" i="1"/>
  <c r="A16" i="3"/>
  <c r="A8" i="5"/>
  <c r="A134" i="5"/>
  <c r="A126" i="3"/>
  <c r="A132" i="5"/>
  <c r="A124" i="3"/>
  <c r="A122" i="3"/>
  <c r="A130" i="5"/>
  <c r="A120" i="3"/>
  <c r="A128" i="5"/>
  <c r="A118" i="3"/>
  <c r="A126" i="5"/>
  <c r="A184" i="5"/>
  <c r="A168" i="3"/>
  <c r="A137" i="5"/>
  <c r="A129" i="3"/>
  <c r="A133" i="5"/>
  <c r="A125" i="3"/>
  <c r="A121" i="3"/>
  <c r="A129" i="5"/>
  <c r="G169" i="5"/>
  <c r="F1" i="16"/>
  <c r="F173" i="3"/>
  <c r="F169" i="3"/>
  <c r="F161" i="3"/>
  <c r="F157" i="3"/>
  <c r="F153" i="3"/>
  <c r="F129" i="3"/>
  <c r="F125" i="3"/>
  <c r="F117" i="3"/>
  <c r="F174" i="3"/>
  <c r="F172" i="3"/>
  <c r="F168" i="3"/>
  <c r="F166" i="3"/>
  <c r="F164" i="3"/>
  <c r="F162" i="3"/>
  <c r="F160" i="3"/>
  <c r="F158" i="3"/>
  <c r="F156" i="3"/>
  <c r="F154" i="3"/>
  <c r="F128" i="3"/>
  <c r="F124" i="3"/>
  <c r="F122" i="3"/>
  <c r="F120" i="3"/>
  <c r="F116" i="3"/>
  <c r="G183" i="5"/>
  <c r="G179" i="5"/>
  <c r="G175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J83" i="1" l="1"/>
  <c r="P31" i="1"/>
  <c r="H83" i="1"/>
  <c r="F31" i="1"/>
  <c r="F57" i="1" s="1"/>
  <c r="F83" i="1" s="1"/>
  <c r="J82" i="1"/>
  <c r="N83" i="1"/>
  <c r="R83" i="1"/>
  <c r="F29" i="2"/>
  <c r="L56" i="1"/>
  <c r="N82" i="1"/>
  <c r="L83" i="1"/>
  <c r="J56" i="1"/>
  <c r="R56" i="1"/>
  <c r="A156" i="3"/>
  <c r="P82" i="1"/>
  <c r="A154" i="3"/>
  <c r="A164" i="3"/>
  <c r="R82" i="1"/>
  <c r="J57" i="1"/>
  <c r="P83" i="1"/>
  <c r="H82" i="1"/>
  <c r="L57" i="1"/>
  <c r="L30" i="1"/>
  <c r="L82" i="1"/>
  <c r="H57" i="1"/>
  <c r="P56" i="1"/>
  <c r="H56" i="1"/>
  <c r="N31" i="1"/>
  <c r="L31" i="1"/>
  <c r="H30" i="1"/>
  <c r="F55" i="2"/>
  <c r="F81" i="2" s="1"/>
  <c r="F107" i="2" s="1"/>
  <c r="J30" i="1"/>
  <c r="R57" i="1"/>
  <c r="N57" i="1"/>
  <c r="A172" i="5"/>
  <c r="P57" i="1"/>
  <c r="R30" i="1"/>
  <c r="N56" i="1"/>
  <c r="A131" i="5"/>
  <c r="A168" i="5"/>
  <c r="N30" i="1"/>
  <c r="P30" i="1"/>
  <c r="A123" i="3"/>
  <c r="A152" i="3"/>
  <c r="A86" i="2"/>
  <c r="F30" i="1"/>
  <c r="F56" i="1" s="1"/>
  <c r="F82" i="1" s="1"/>
  <c r="H31" i="1"/>
  <c r="A176" i="5"/>
  <c r="A160" i="3"/>
  <c r="K158" i="5"/>
  <c r="G121" i="5" s="1"/>
  <c r="J31" i="1"/>
  <c r="P109" i="1"/>
  <c r="L108" i="1"/>
  <c r="G173" i="5"/>
  <c r="F108" i="1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G135" i="5" l="1"/>
  <c r="G116" i="5"/>
  <c r="G119" i="5"/>
  <c r="G117" i="5"/>
  <c r="G132" i="5"/>
  <c r="G131" i="5"/>
  <c r="G115" i="5"/>
  <c r="G122" i="5"/>
  <c r="G125" i="5"/>
  <c r="G118" i="5"/>
  <c r="G130" i="5"/>
  <c r="G133" i="5"/>
  <c r="G120" i="5"/>
  <c r="G128" i="5"/>
  <c r="G114" i="5"/>
  <c r="G123" i="5"/>
  <c r="G124" i="5"/>
  <c r="G134" i="5"/>
  <c r="G137" i="5"/>
  <c r="G126" i="5"/>
  <c r="G127" i="5"/>
  <c r="G136" i="5"/>
  <c r="G129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30" i="3" l="1"/>
  <c r="A19" i="2"/>
  <c r="A22" i="5"/>
  <c r="A21" i="1"/>
  <c r="A20" i="2" l="1"/>
  <c r="A22" i="1"/>
  <c r="A23" i="5"/>
  <c r="A31" i="3"/>
  <c r="A23" i="1" l="1"/>
  <c r="A21" i="2"/>
  <c r="A24" i="5"/>
  <c r="A32" i="3"/>
  <c r="A22" i="2" l="1"/>
  <c r="A25" i="5"/>
  <c r="A24" i="1"/>
  <c r="A33" i="3"/>
  <c r="A25" i="1" l="1"/>
  <c r="A34" i="3"/>
  <c r="A23" i="2"/>
  <c r="A26" i="5"/>
  <c r="A24" i="2" l="1"/>
  <c r="A27" i="5"/>
  <c r="A26" i="1"/>
  <c r="A35" i="3"/>
  <c r="A27" i="1" l="1"/>
  <c r="A28" i="5"/>
  <c r="A36" i="3"/>
  <c r="A25" i="2"/>
  <c r="A28" i="1" l="1"/>
  <c r="A29" i="5"/>
  <c r="A37" i="3"/>
  <c r="A26" i="2"/>
  <c r="A27" i="2" l="1"/>
  <c r="A30" i="5"/>
  <c r="A38" i="3"/>
  <c r="A29" i="1"/>
  <c r="A28" i="2" l="1"/>
  <c r="A39" i="3"/>
  <c r="A32" i="1"/>
  <c r="A31" i="5"/>
  <c r="A61" i="3" l="1"/>
  <c r="E40" i="3" s="1"/>
  <c r="A31" i="2"/>
  <c r="C30" i="1"/>
  <c r="A61" i="5"/>
  <c r="C31" i="1"/>
  <c r="A33" i="1"/>
  <c r="A32" i="5" l="1"/>
  <c r="K40" i="5" s="1"/>
  <c r="K42" i="5" s="1"/>
  <c r="K47" i="5" s="1"/>
  <c r="A34" i="1"/>
  <c r="A62" i="5"/>
  <c r="A62" i="3"/>
  <c r="A32" i="2"/>
  <c r="C29" i="2"/>
  <c r="C30" i="2"/>
  <c r="A63" i="3" l="1"/>
  <c r="A63" i="5"/>
  <c r="A33" i="2"/>
  <c r="A35" i="1"/>
  <c r="A64" i="5" l="1"/>
  <c r="A64" i="3"/>
  <c r="A34" i="2"/>
  <c r="A36" i="1"/>
  <c r="A37" i="1" l="1"/>
  <c r="A65" i="5"/>
  <c r="A65" i="3"/>
  <c r="A35" i="2"/>
  <c r="A66" i="5" l="1"/>
  <c r="A36" i="2"/>
  <c r="A38" i="1"/>
  <c r="A66" i="3"/>
  <c r="A39" i="1" l="1"/>
  <c r="A67" i="5"/>
  <c r="A37" i="2"/>
  <c r="A67" i="3"/>
  <c r="A68" i="3" l="1"/>
  <c r="A38" i="2"/>
  <c r="A68" i="5"/>
  <c r="A40" i="1"/>
  <c r="A41" i="1" l="1"/>
  <c r="A39" i="2"/>
  <c r="A69" i="3"/>
  <c r="A69" i="5"/>
  <c r="A42" i="1" l="1"/>
  <c r="A70" i="5"/>
  <c r="A40" i="2"/>
  <c r="A70" i="3"/>
  <c r="A43" i="1" l="1"/>
  <c r="A71" i="5"/>
  <c r="A71" i="3"/>
  <c r="A41" i="2"/>
  <c r="A72" i="5" l="1"/>
  <c r="A42" i="2"/>
  <c r="A72" i="3"/>
  <c r="A44" i="1"/>
  <c r="A45" i="1" l="1"/>
  <c r="A43" i="2"/>
  <c r="A73" i="5"/>
  <c r="A73" i="3"/>
  <c r="A74" i="3" l="1"/>
  <c r="A44" i="2"/>
  <c r="A74" i="5"/>
  <c r="A46" i="1"/>
  <c r="A47" i="1" l="1"/>
  <c r="A45" i="2"/>
  <c r="A75" i="5"/>
  <c r="A75" i="3"/>
  <c r="A76" i="3" l="1"/>
  <c r="A76" i="5"/>
  <c r="A46" i="2"/>
  <c r="A48" i="1"/>
  <c r="A49" i="1" l="1"/>
  <c r="A77" i="3"/>
  <c r="A77" i="5"/>
  <c r="A47" i="2"/>
  <c r="A50" i="1" l="1"/>
  <c r="A48" i="2"/>
  <c r="A78" i="5"/>
  <c r="A78" i="3"/>
  <c r="A51" i="1" l="1"/>
  <c r="A49" i="2"/>
  <c r="A79" i="5"/>
  <c r="A79" i="3"/>
  <c r="A80" i="5" l="1"/>
  <c r="A50" i="2"/>
  <c r="A80" i="3"/>
  <c r="A52" i="1"/>
  <c r="A53" i="1" l="1"/>
  <c r="A54" i="1" s="1"/>
  <c r="A81" i="3"/>
  <c r="A51" i="2"/>
  <c r="A81" i="5"/>
  <c r="A55" i="1" l="1"/>
  <c r="A53" i="2"/>
  <c r="A83" i="5"/>
  <c r="A83" i="3"/>
  <c r="A82" i="3"/>
  <c r="A52" i="2"/>
  <c r="A82" i="5"/>
  <c r="A84" i="3" l="1"/>
  <c r="A84" i="5"/>
  <c r="A54" i="2"/>
  <c r="A58" i="1"/>
  <c r="A106" i="3" l="1"/>
  <c r="E85" i="3" s="1"/>
  <c r="A57" i="2"/>
  <c r="A114" i="5"/>
  <c r="C57" i="1"/>
  <c r="C56" i="1"/>
  <c r="A59" i="1"/>
  <c r="A58" i="2" l="1"/>
  <c r="A115" i="5"/>
  <c r="A60" i="1"/>
  <c r="A107" i="3"/>
  <c r="A85" i="5"/>
  <c r="K93" i="5" s="1"/>
  <c r="K95" i="5" s="1"/>
  <c r="K100" i="5" s="1"/>
  <c r="A55" i="5"/>
  <c r="C55" i="2"/>
  <c r="C56" i="2"/>
  <c r="K105" i="5" l="1"/>
  <c r="A2" i="5"/>
  <c r="K52" i="5" s="1"/>
  <c r="A59" i="2"/>
  <c r="A61" i="1"/>
  <c r="A108" i="3"/>
  <c r="A116" i="5"/>
  <c r="A60" i="2" l="1"/>
  <c r="A109" i="3"/>
  <c r="A62" i="1"/>
  <c r="A63" i="1" s="1"/>
  <c r="A117" i="5"/>
  <c r="G20" i="5"/>
  <c r="G26" i="5"/>
  <c r="G9" i="5"/>
  <c r="G10" i="5"/>
  <c r="G17" i="5"/>
  <c r="G8" i="5"/>
  <c r="G12" i="5"/>
  <c r="G24" i="5"/>
  <c r="G27" i="5"/>
  <c r="G25" i="5"/>
  <c r="G31" i="5"/>
  <c r="G28" i="5"/>
  <c r="G22" i="5"/>
  <c r="G11" i="5"/>
  <c r="G16" i="5"/>
  <c r="G13" i="5"/>
  <c r="G18" i="5"/>
  <c r="G29" i="5"/>
  <c r="G19" i="5"/>
  <c r="G14" i="5"/>
  <c r="G15" i="5"/>
  <c r="G30" i="5"/>
  <c r="G21" i="5"/>
  <c r="G23" i="5"/>
  <c r="G63" i="5"/>
  <c r="G61" i="5"/>
  <c r="G66" i="5"/>
  <c r="G62" i="5"/>
  <c r="G80" i="5"/>
  <c r="G78" i="5"/>
  <c r="G75" i="5"/>
  <c r="G64" i="5"/>
  <c r="G76" i="5"/>
  <c r="G82" i="5"/>
  <c r="G72" i="5"/>
  <c r="G71" i="5"/>
  <c r="G84" i="5"/>
  <c r="G81" i="5"/>
  <c r="G65" i="5"/>
  <c r="G68" i="5"/>
  <c r="G67" i="5"/>
  <c r="G79" i="5"/>
  <c r="G74" i="5"/>
  <c r="G83" i="5"/>
  <c r="G70" i="5"/>
  <c r="G69" i="5"/>
  <c r="G73" i="5"/>
  <c r="G77" i="5"/>
  <c r="A62" i="2" l="1"/>
  <c r="A64" i="1"/>
  <c r="A111" i="3"/>
  <c r="A119" i="5"/>
  <c r="A61" i="2"/>
  <c r="A110" i="3"/>
  <c r="A118" i="5"/>
  <c r="A63" i="2" l="1"/>
  <c r="A65" i="1"/>
  <c r="A66" i="1" s="1"/>
  <c r="A67" i="1" s="1"/>
  <c r="A68" i="1" s="1"/>
  <c r="A69" i="1" s="1"/>
  <c r="A120" i="5"/>
  <c r="A112" i="3"/>
  <c r="A68" i="2" l="1"/>
  <c r="A117" i="3"/>
  <c r="A125" i="5"/>
  <c r="A67" i="2"/>
  <c r="A124" i="5"/>
  <c r="A116" i="3"/>
  <c r="A66" i="2"/>
  <c r="A123" i="5"/>
  <c r="A115" i="3"/>
  <c r="A65" i="2"/>
  <c r="A114" i="3"/>
  <c r="A122" i="5"/>
  <c r="A64" i="2"/>
  <c r="A113" i="3"/>
  <c r="A121" i="5"/>
</calcChain>
</file>

<file path=xl/sharedStrings.xml><?xml version="1.0" encoding="utf-8"?>
<sst xmlns="http://schemas.openxmlformats.org/spreadsheetml/2006/main" count="493" uniqueCount="186">
  <si>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</si>
  <si>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</si>
  <si>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</si>
  <si>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</si>
  <si>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</si>
  <si>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</si>
  <si>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</si>
  <si>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</si>
  <si>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</si>
  <si>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</si>
  <si>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</si>
  <si>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</si>
  <si>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</si>
  <si>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</si>
  <si>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</si>
  <si>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</si>
  <si>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</si>
  <si>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</si>
  <si>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</si>
  <si>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</si>
  <si>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</si>
  <si>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</si>
  <si>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</si>
  <si>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</si>
  <si>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</si>
  <si>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</si>
  <si>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</si>
  <si>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</si>
  <si>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</si>
  <si>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</si>
  <si>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</si>
  <si>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</si>
  <si>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</si>
  <si>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</si>
  <si>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</si>
  <si>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</si>
  <si>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</si>
  <si>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</si>
  <si>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</si>
  <si>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</si>
  <si>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</si>
  <si>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</si>
  <si>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</si>
  <si>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</si>
  <si>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</si>
  <si>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</si>
  <si>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</si>
  <si>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</si>
  <si>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</si>
  <si>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</si>
  <si>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</si>
  <si>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</si>
  <si>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</si>
  <si>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</si>
  <si>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</si>
  <si>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</si>
  <si>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</si>
  <si>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</si>
  <si>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</si>
  <si>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</si>
  <si>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</si>
  <si>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</si>
  <si>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</si>
  <si>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</si>
  <si>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</si>
  <si>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</si>
  <si>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</si>
  <si>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</si>
  <si>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</si>
  <si>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</si>
  <si>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</si>
  <si>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</si>
  <si>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</si>
  <si>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</si>
  <si>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</si>
  <si>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</si>
  <si>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</si>
  <si>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</si>
  <si>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</si>
  <si>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</si>
  <si>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</si>
  <si>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</si>
  <si>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</si>
  <si>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</si>
  <si>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</si>
  <si>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</si>
  <si>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</si>
  <si>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</si>
  <si>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</si>
  <si>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</si>
  <si>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</si>
  <si>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</si>
  <si>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</si>
  <si>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</si>
  <si>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</si>
  <si>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</si>
  <si>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</si>
  <si>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</si>
  <si>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</si>
  <si>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</si>
  <si>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</si>
  <si>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</si>
  <si>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</si>
  <si>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</si>
  <si>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</si>
  <si>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</si>
  <si>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</si>
  <si>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</si>
  <si>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</si>
  <si>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</si>
  <si>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SQ YD</t>
  </si>
  <si>
    <t>Approach Pavement Removal</t>
  </si>
  <si>
    <t>SQ FT</t>
  </si>
  <si>
    <t>L SUM</t>
  </si>
  <si>
    <t>Combination Curb and Gutter Removal</t>
  </si>
  <si>
    <t>FOOT</t>
  </si>
  <si>
    <t>Combination Curb and Gutter, Type M-6.18 (Modified)</t>
  </si>
  <si>
    <t>Connection to Existing Drainage Structure</t>
  </si>
  <si>
    <t>EACH</t>
  </si>
  <si>
    <t>Earth Excavation</t>
  </si>
  <si>
    <t>CU YD</t>
  </si>
  <si>
    <t>Fence</t>
  </si>
  <si>
    <t>Fence Removal</t>
  </si>
  <si>
    <t>TON</t>
  </si>
  <si>
    <t>Inlet and Pipe Protection</t>
  </si>
  <si>
    <t>Manholes, Type A, 9' Dia., Inlet 700</t>
  </si>
  <si>
    <t>Manholes, Type A, 9' Dia., Type 1 Frame, Closed Lid</t>
  </si>
  <si>
    <t>Manholes, Type A, 9' Dia., Type 1 Frame, Curb Inlet</t>
  </si>
  <si>
    <t>Mobilization</t>
  </si>
  <si>
    <t>Parkway Restoration</t>
  </si>
  <si>
    <t>Paved Ditch, Type B-15</t>
  </si>
  <si>
    <t>Perimeter Erosion Barrier</t>
  </si>
  <si>
    <t>Pipe Underdrain, Cleanout</t>
  </si>
  <si>
    <t>Portland Cement Concrete Sidewalk, 4"</t>
  </si>
  <si>
    <t>Portland Cement Concrete Sidewalk, 6"</t>
  </si>
  <si>
    <t>Reinforced Concrete End Section, 30" Dual Pipes</t>
  </si>
  <si>
    <t>Removing Inlets</t>
  </si>
  <si>
    <t>Removing Manholes</t>
  </si>
  <si>
    <t>Sidewalk Removal</t>
  </si>
  <si>
    <t>Soil Disposal Analysis</t>
  </si>
  <si>
    <t>Special Waste Disposal</t>
  </si>
  <si>
    <t>Storm Sewer Removal, 36"</t>
  </si>
  <si>
    <t>Traffic Control and Protection, Special</t>
  </si>
  <si>
    <t>Tree Removal, Over 15 Units Diameter</t>
  </si>
  <si>
    <t>UNIT</t>
  </si>
  <si>
    <t>Trench Backfill</t>
  </si>
  <si>
    <t>Remove Existing 6" Watermain</t>
  </si>
  <si>
    <t>Storm Sewers, Class A, Type 1, 30" (RCP)</t>
  </si>
  <si>
    <t>Storm Sewers, Class B, Type 1, 30" (HDPE)</t>
  </si>
  <si>
    <t>Subbase Granular Material, Type B, 6"</t>
  </si>
  <si>
    <t>Asbestos Removal, 1218 Esmond Drive</t>
  </si>
  <si>
    <t>Asbestos Removal, 1218 Fieldcrest Drive</t>
  </si>
  <si>
    <t>Asbestos Removal, 5111 Carter Court</t>
  </si>
  <si>
    <t>Building Removal, 1214 Fieldcrest Drive</t>
  </si>
  <si>
    <t>Building Removal, 1218 Esmond Drive</t>
  </si>
  <si>
    <t>Building Removal, 1218 Fieldcrest Drive</t>
  </si>
  <si>
    <t>Building Removal, 5111 Carter Court</t>
  </si>
  <si>
    <t>Tree Removal, Under 6 Units Diameter</t>
  </si>
  <si>
    <t>Tree Removal, 6 to 15 Units Diameter</t>
  </si>
  <si>
    <t>Manholes, Type A, 9' Dia., Type 1 Frame, Open Lid</t>
  </si>
  <si>
    <t>Aggregate Base Course, Type B, CA-6, 4"</t>
  </si>
  <si>
    <t>Aggregate Base Course, Type B, CA-6, 6"</t>
  </si>
  <si>
    <t>Hot-Mix Asphalt Surface Course, Mix "D", N50, 1.5"</t>
  </si>
  <si>
    <t>Hot-Mix Asphalt Surface Course, Mix "D", N50, 2"</t>
  </si>
  <si>
    <t>Hot-Mix Asphalt Binder Course, IL-9.5, N50, 2.5"</t>
  </si>
  <si>
    <t>Hot-Mix Asphalt Binder Course, IL-19.0, N50, 4"</t>
  </si>
  <si>
    <t>Pipe Underdrains, Type I, 4"</t>
  </si>
  <si>
    <t>P.C.C Approach Pavement, 8"</t>
  </si>
  <si>
    <t>Pavement Removal</t>
  </si>
  <si>
    <t>Aggregate Base Course Removal</t>
  </si>
  <si>
    <t>Special Waste Plans and Reports (Special)</t>
  </si>
  <si>
    <t>Connect to Existing 6" Water Main, Complete</t>
  </si>
  <si>
    <t>Ductile Iron Water Main Complete, 6"</t>
  </si>
  <si>
    <t>Storm Sewers, Water Main Quality, 30" Complete</t>
  </si>
  <si>
    <t>Water Main Protection, 12"</t>
  </si>
  <si>
    <t>Water Service Connection, Complete, 1"</t>
  </si>
  <si>
    <t>Water Main Line Stop, 6"</t>
  </si>
  <si>
    <t>Non-Special Waste Disposal</t>
  </si>
  <si>
    <t>CY YD</t>
  </si>
  <si>
    <t>N-TRAK Group</t>
  </si>
  <si>
    <t>Loves Park, IL</t>
  </si>
  <si>
    <t>Northern Illinois Service</t>
  </si>
  <si>
    <t>Rockford, IL</t>
  </si>
  <si>
    <t>Fischer Excavating</t>
  </si>
  <si>
    <t>Freeport, IL</t>
  </si>
  <si>
    <t>Bid No.: 821-PW-062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</si>
</sst>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692260.99738999992</v>
      </c>
    </row>
    <row r="2" spans="1:6" s="216" customFormat="1" ht="18" x14ac:dyDescent="0.25">
      <c r="A2" s="347" t="s">
        <v>93</v>
      </c>
      <c r="B2" s="347"/>
      <c r="C2" s="347"/>
      <c r="D2" s="347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07" t="s">
        <v>128</v>
      </c>
      <c r="C4" s="308" t="s">
        <v>113</v>
      </c>
      <c r="D4" s="309">
        <v>1</v>
      </c>
      <c r="E4" s="310">
        <v>5000</v>
      </c>
      <c r="F4" s="305">
        <f t="shared" ref="F4:F67" si="0">IF(AND(ISNUMBER(D4),ISNUMBER(E4)),D4*E4,"")</f>
        <v>5000</v>
      </c>
    </row>
    <row r="5" spans="1:6" x14ac:dyDescent="0.2">
      <c r="A5" s="306">
        <v>2</v>
      </c>
      <c r="B5" s="307" t="s">
        <v>156</v>
      </c>
      <c r="C5" s="308" t="s">
        <v>113</v>
      </c>
      <c r="D5" s="309">
        <v>1</v>
      </c>
      <c r="E5" s="310">
        <v>15400</v>
      </c>
      <c r="F5" s="305">
        <f t="shared" si="0"/>
        <v>15400</v>
      </c>
    </row>
    <row r="6" spans="1:6" x14ac:dyDescent="0.2">
      <c r="A6" s="306">
        <v>3</v>
      </c>
      <c r="B6" s="307" t="s">
        <v>153</v>
      </c>
      <c r="C6" s="308" t="s">
        <v>113</v>
      </c>
      <c r="D6" s="309">
        <v>1</v>
      </c>
      <c r="E6" s="310">
        <v>10000</v>
      </c>
      <c r="F6" s="305">
        <f t="shared" si="0"/>
        <v>10000</v>
      </c>
    </row>
    <row r="7" spans="1:6" x14ac:dyDescent="0.2">
      <c r="A7" s="306">
        <v>4</v>
      </c>
      <c r="B7" s="307" t="s">
        <v>155</v>
      </c>
      <c r="C7" s="308" t="s">
        <v>113</v>
      </c>
      <c r="D7" s="309">
        <v>1</v>
      </c>
      <c r="E7" s="310">
        <v>10500</v>
      </c>
      <c r="F7" s="305">
        <f t="shared" si="0"/>
        <v>10500</v>
      </c>
    </row>
    <row r="8" spans="1:6" x14ac:dyDescent="0.2">
      <c r="A8" s="306">
        <v>5</v>
      </c>
      <c r="B8" s="307" t="s">
        <v>154</v>
      </c>
      <c r="C8" s="308" t="s">
        <v>113</v>
      </c>
      <c r="D8" s="309">
        <v>1</v>
      </c>
      <c r="E8" s="310">
        <v>13000</v>
      </c>
      <c r="F8" s="305">
        <f t="shared" si="0"/>
        <v>13000</v>
      </c>
    </row>
    <row r="9" spans="1:6" x14ac:dyDescent="0.2">
      <c r="A9" s="306">
        <v>6</v>
      </c>
      <c r="B9" s="307" t="s">
        <v>152</v>
      </c>
      <c r="C9" s="308" t="s">
        <v>113</v>
      </c>
      <c r="D9" s="309">
        <v>1</v>
      </c>
      <c r="E9" s="310">
        <v>800</v>
      </c>
      <c r="F9" s="305">
        <f t="shared" si="0"/>
        <v>800</v>
      </c>
    </row>
    <row r="10" spans="1:6" x14ac:dyDescent="0.2">
      <c r="A10" s="306">
        <v>7</v>
      </c>
      <c r="B10" s="307" t="s">
        <v>151</v>
      </c>
      <c r="C10" s="308" t="s">
        <v>113</v>
      </c>
      <c r="D10" s="309">
        <v>1</v>
      </c>
      <c r="E10" s="310">
        <v>2000</v>
      </c>
      <c r="F10" s="305">
        <f t="shared" si="0"/>
        <v>2000</v>
      </c>
    </row>
    <row r="11" spans="1:6" x14ac:dyDescent="0.2">
      <c r="A11" s="306">
        <v>8</v>
      </c>
      <c r="B11" s="307" t="s">
        <v>150</v>
      </c>
      <c r="C11" s="308" t="s">
        <v>113</v>
      </c>
      <c r="D11" s="309">
        <v>1</v>
      </c>
      <c r="E11" s="310">
        <v>1200</v>
      </c>
      <c r="F11" s="305">
        <f t="shared" si="0"/>
        <v>1200</v>
      </c>
    </row>
    <row r="12" spans="1:6" x14ac:dyDescent="0.2">
      <c r="A12" s="306">
        <v>9</v>
      </c>
      <c r="B12" s="307" t="s">
        <v>157</v>
      </c>
      <c r="C12" s="308" t="s">
        <v>144</v>
      </c>
      <c r="D12" s="309">
        <v>5</v>
      </c>
      <c r="E12" s="310">
        <v>120</v>
      </c>
      <c r="F12" s="305">
        <f t="shared" si="0"/>
        <v>600</v>
      </c>
    </row>
    <row r="13" spans="1:6" x14ac:dyDescent="0.2">
      <c r="A13" s="306">
        <v>10</v>
      </c>
      <c r="B13" s="307" t="s">
        <v>158</v>
      </c>
      <c r="C13" s="308" t="s">
        <v>144</v>
      </c>
      <c r="D13" s="309">
        <v>214</v>
      </c>
      <c r="E13" s="310">
        <v>30</v>
      </c>
      <c r="F13" s="305">
        <f t="shared" si="0"/>
        <v>6420</v>
      </c>
    </row>
    <row r="14" spans="1:6" x14ac:dyDescent="0.2">
      <c r="A14" s="306">
        <v>11</v>
      </c>
      <c r="B14" s="307" t="s">
        <v>143</v>
      </c>
      <c r="C14" s="308" t="s">
        <v>144</v>
      </c>
      <c r="D14" s="309">
        <v>135</v>
      </c>
      <c r="E14" s="310">
        <v>43</v>
      </c>
      <c r="F14" s="305">
        <f t="shared" si="0"/>
        <v>5805</v>
      </c>
    </row>
    <row r="15" spans="1:6" x14ac:dyDescent="0.2">
      <c r="A15" s="306">
        <v>12</v>
      </c>
      <c r="B15" s="307" t="s">
        <v>119</v>
      </c>
      <c r="C15" s="308" t="s">
        <v>120</v>
      </c>
      <c r="D15" s="309">
        <v>6122</v>
      </c>
      <c r="E15" s="310">
        <v>30</v>
      </c>
      <c r="F15" s="305">
        <f t="shared" si="0"/>
        <v>183660</v>
      </c>
    </row>
    <row r="16" spans="1:6" x14ac:dyDescent="0.2">
      <c r="A16" s="306">
        <v>13</v>
      </c>
      <c r="B16" s="307" t="s">
        <v>145</v>
      </c>
      <c r="C16" s="308" t="s">
        <v>120</v>
      </c>
      <c r="D16" s="309">
        <v>242</v>
      </c>
      <c r="E16" s="310">
        <v>55</v>
      </c>
      <c r="F16" s="305">
        <f t="shared" si="0"/>
        <v>13310</v>
      </c>
    </row>
    <row r="17" spans="1:6" x14ac:dyDescent="0.2">
      <c r="A17" s="306">
        <v>14</v>
      </c>
      <c r="B17" s="307" t="s">
        <v>129</v>
      </c>
      <c r="C17" s="308" t="s">
        <v>113</v>
      </c>
      <c r="D17" s="309">
        <v>1</v>
      </c>
      <c r="E17" s="310">
        <v>27628</v>
      </c>
      <c r="F17" s="305">
        <f t="shared" si="0"/>
        <v>27628</v>
      </c>
    </row>
    <row r="18" spans="1:6" x14ac:dyDescent="0.2">
      <c r="A18" s="306">
        <v>15</v>
      </c>
      <c r="B18" s="307" t="s">
        <v>131</v>
      </c>
      <c r="C18" s="308" t="s">
        <v>115</v>
      </c>
      <c r="D18" s="309">
        <v>1067</v>
      </c>
      <c r="E18" s="310">
        <v>2</v>
      </c>
      <c r="F18" s="305">
        <f t="shared" si="0"/>
        <v>2134</v>
      </c>
    </row>
    <row r="19" spans="1:6" x14ac:dyDescent="0.2">
      <c r="A19" s="306">
        <v>16</v>
      </c>
      <c r="B19" s="307" t="s">
        <v>124</v>
      </c>
      <c r="C19" s="308" t="s">
        <v>118</v>
      </c>
      <c r="D19" s="309">
        <v>7</v>
      </c>
      <c r="E19" s="310">
        <v>150</v>
      </c>
      <c r="F19" s="305">
        <f t="shared" si="0"/>
        <v>1050</v>
      </c>
    </row>
    <row r="20" spans="1:6" x14ac:dyDescent="0.2">
      <c r="A20" s="306">
        <v>17</v>
      </c>
      <c r="B20" s="307" t="s">
        <v>160</v>
      </c>
      <c r="C20" s="308" t="s">
        <v>110</v>
      </c>
      <c r="D20" s="309">
        <v>20</v>
      </c>
      <c r="E20" s="310">
        <v>8</v>
      </c>
      <c r="F20" s="305">
        <f t="shared" si="0"/>
        <v>160</v>
      </c>
    </row>
    <row r="21" spans="1:6" x14ac:dyDescent="0.2">
      <c r="A21" s="306">
        <v>18</v>
      </c>
      <c r="B21" s="307" t="s">
        <v>161</v>
      </c>
      <c r="C21" s="308" t="s">
        <v>110</v>
      </c>
      <c r="D21" s="309">
        <v>252</v>
      </c>
      <c r="E21" s="310">
        <v>10</v>
      </c>
      <c r="F21" s="305">
        <f t="shared" si="0"/>
        <v>2520</v>
      </c>
    </row>
    <row r="22" spans="1:6" x14ac:dyDescent="0.2">
      <c r="A22" s="306">
        <v>19</v>
      </c>
      <c r="B22" s="307" t="s">
        <v>149</v>
      </c>
      <c r="C22" s="308" t="s">
        <v>110</v>
      </c>
      <c r="D22" s="309">
        <v>199</v>
      </c>
      <c r="E22" s="310">
        <v>17</v>
      </c>
      <c r="F22" s="305">
        <f t="shared" si="0"/>
        <v>3383</v>
      </c>
    </row>
    <row r="23" spans="1:6" x14ac:dyDescent="0.2">
      <c r="A23" s="306">
        <v>20</v>
      </c>
      <c r="B23" s="307" t="s">
        <v>164</v>
      </c>
      <c r="C23" s="308" t="s">
        <v>123</v>
      </c>
      <c r="D23" s="309">
        <v>20</v>
      </c>
      <c r="E23" s="310">
        <v>100</v>
      </c>
      <c r="F23" s="305">
        <f t="shared" si="0"/>
        <v>2000</v>
      </c>
    </row>
    <row r="24" spans="1:6" x14ac:dyDescent="0.2">
      <c r="A24" s="306">
        <v>21</v>
      </c>
      <c r="B24" s="307" t="s">
        <v>165</v>
      </c>
      <c r="C24" s="308" t="s">
        <v>123</v>
      </c>
      <c r="D24" s="309">
        <v>13</v>
      </c>
      <c r="E24" s="310">
        <v>115</v>
      </c>
      <c r="F24" s="305">
        <f t="shared" si="0"/>
        <v>1495</v>
      </c>
    </row>
    <row r="25" spans="1:6" x14ac:dyDescent="0.2">
      <c r="A25" s="306">
        <v>22</v>
      </c>
      <c r="B25" s="307" t="s">
        <v>162</v>
      </c>
      <c r="C25" s="308" t="s">
        <v>123</v>
      </c>
      <c r="D25" s="309">
        <v>12</v>
      </c>
      <c r="E25" s="310">
        <v>130</v>
      </c>
      <c r="F25" s="305">
        <f t="shared" si="0"/>
        <v>1560</v>
      </c>
    </row>
    <row r="26" spans="1:6" x14ac:dyDescent="0.2">
      <c r="A26" s="306">
        <v>23</v>
      </c>
      <c r="B26" s="307" t="s">
        <v>163</v>
      </c>
      <c r="C26" s="308" t="s">
        <v>123</v>
      </c>
      <c r="D26" s="309">
        <v>7</v>
      </c>
      <c r="E26" s="310">
        <v>130</v>
      </c>
      <c r="F26" s="305">
        <f t="shared" si="0"/>
        <v>910</v>
      </c>
    </row>
    <row r="27" spans="1:6" x14ac:dyDescent="0.2">
      <c r="A27" s="306">
        <v>24</v>
      </c>
      <c r="B27" s="307" t="s">
        <v>167</v>
      </c>
      <c r="C27" s="308" t="s">
        <v>110</v>
      </c>
      <c r="D27" s="309">
        <v>20</v>
      </c>
      <c r="E27" s="310">
        <v>80</v>
      </c>
      <c r="F27" s="305">
        <f t="shared" si="0"/>
        <v>1600</v>
      </c>
    </row>
    <row r="28" spans="1:6" x14ac:dyDescent="0.2">
      <c r="A28" s="306">
        <v>25</v>
      </c>
      <c r="B28" s="307" t="s">
        <v>133</v>
      </c>
      <c r="C28" s="308" t="s">
        <v>112</v>
      </c>
      <c r="D28" s="309">
        <v>441</v>
      </c>
      <c r="E28" s="310">
        <v>12</v>
      </c>
      <c r="F28" s="305">
        <f t="shared" si="0"/>
        <v>5292</v>
      </c>
    </row>
    <row r="29" spans="1:6" x14ac:dyDescent="0.2">
      <c r="A29" s="306">
        <v>26</v>
      </c>
      <c r="B29" s="307" t="s">
        <v>134</v>
      </c>
      <c r="C29" s="308" t="s">
        <v>112</v>
      </c>
      <c r="D29" s="309">
        <v>23</v>
      </c>
      <c r="E29" s="310">
        <v>18</v>
      </c>
      <c r="F29" s="305">
        <f t="shared" si="0"/>
        <v>414</v>
      </c>
    </row>
    <row r="30" spans="1:6" x14ac:dyDescent="0.2">
      <c r="A30" s="306">
        <v>27</v>
      </c>
      <c r="B30" s="307" t="s">
        <v>114</v>
      </c>
      <c r="C30" s="308" t="s">
        <v>115</v>
      </c>
      <c r="D30" s="309">
        <v>164</v>
      </c>
      <c r="E30" s="310">
        <v>10</v>
      </c>
      <c r="F30" s="305">
        <f t="shared" si="0"/>
        <v>1640</v>
      </c>
    </row>
    <row r="31" spans="1:6" x14ac:dyDescent="0.2">
      <c r="A31" s="306">
        <v>28</v>
      </c>
      <c r="B31" s="307" t="s">
        <v>138</v>
      </c>
      <c r="C31" s="308" t="s">
        <v>112</v>
      </c>
      <c r="D31" s="309">
        <v>464</v>
      </c>
      <c r="E31" s="310">
        <v>5</v>
      </c>
      <c r="F31" s="305">
        <f t="shared" si="0"/>
        <v>2320</v>
      </c>
    </row>
    <row r="32" spans="1:6" x14ac:dyDescent="0.2">
      <c r="A32" s="306">
        <v>29</v>
      </c>
      <c r="B32" s="307" t="s">
        <v>168</v>
      </c>
      <c r="C32" s="308" t="s">
        <v>110</v>
      </c>
      <c r="D32" s="309">
        <v>199</v>
      </c>
      <c r="E32" s="310">
        <v>12</v>
      </c>
      <c r="F32" s="305">
        <f t="shared" si="0"/>
        <v>2388</v>
      </c>
    </row>
    <row r="33" spans="1:6" x14ac:dyDescent="0.2">
      <c r="A33" s="306">
        <v>30</v>
      </c>
      <c r="B33" s="307" t="s">
        <v>111</v>
      </c>
      <c r="C33" s="308" t="s">
        <v>112</v>
      </c>
      <c r="D33" s="309">
        <v>783</v>
      </c>
      <c r="E33" s="310">
        <v>1.3333299999999999</v>
      </c>
      <c r="F33" s="305">
        <f t="shared" si="0"/>
        <v>1043.99739</v>
      </c>
    </row>
    <row r="34" spans="1:6" x14ac:dyDescent="0.2">
      <c r="A34" s="306">
        <v>31</v>
      </c>
      <c r="B34" s="307" t="s">
        <v>169</v>
      </c>
      <c r="C34" s="308" t="s">
        <v>110</v>
      </c>
      <c r="D34" s="309">
        <v>252</v>
      </c>
      <c r="E34" s="310">
        <v>12</v>
      </c>
      <c r="F34" s="305">
        <f t="shared" si="0"/>
        <v>3024</v>
      </c>
    </row>
    <row r="35" spans="1:6" x14ac:dyDescent="0.2">
      <c r="A35" s="306">
        <v>32</v>
      </c>
      <c r="B35" s="307" t="s">
        <v>135</v>
      </c>
      <c r="C35" s="308" t="s">
        <v>118</v>
      </c>
      <c r="D35" s="309">
        <v>6</v>
      </c>
      <c r="E35" s="310">
        <v>4000</v>
      </c>
      <c r="F35" s="305">
        <f t="shared" si="0"/>
        <v>24000</v>
      </c>
    </row>
    <row r="36" spans="1:6" x14ac:dyDescent="0.2">
      <c r="A36" s="306">
        <v>33</v>
      </c>
      <c r="B36" s="307" t="s">
        <v>117</v>
      </c>
      <c r="C36" s="308" t="s">
        <v>118</v>
      </c>
      <c r="D36" s="309">
        <v>1</v>
      </c>
      <c r="E36" s="310">
        <v>1500</v>
      </c>
      <c r="F36" s="305">
        <f t="shared" si="0"/>
        <v>1500</v>
      </c>
    </row>
    <row r="37" spans="1:6" x14ac:dyDescent="0.2">
      <c r="A37" s="306">
        <v>34</v>
      </c>
      <c r="B37" s="307" t="s">
        <v>147</v>
      </c>
      <c r="C37" s="308" t="s">
        <v>115</v>
      </c>
      <c r="D37" s="309">
        <v>690</v>
      </c>
      <c r="E37" s="310">
        <v>65</v>
      </c>
      <c r="F37" s="305">
        <f t="shared" si="0"/>
        <v>44850</v>
      </c>
    </row>
    <row r="38" spans="1:6" x14ac:dyDescent="0.2">
      <c r="A38" s="306">
        <v>35</v>
      </c>
      <c r="B38" s="307" t="s">
        <v>148</v>
      </c>
      <c r="C38" s="308" t="s">
        <v>115</v>
      </c>
      <c r="D38" s="309">
        <v>769</v>
      </c>
      <c r="E38" s="310">
        <v>65</v>
      </c>
      <c r="F38" s="305">
        <f t="shared" si="0"/>
        <v>49985</v>
      </c>
    </row>
    <row r="39" spans="1:6" x14ac:dyDescent="0.2">
      <c r="A39" s="306">
        <v>36</v>
      </c>
      <c r="B39" s="307" t="s">
        <v>173</v>
      </c>
      <c r="C39" s="308" t="s">
        <v>115</v>
      </c>
      <c r="D39" s="309">
        <v>51</v>
      </c>
      <c r="E39" s="310">
        <v>80</v>
      </c>
      <c r="F39" s="305">
        <f t="shared" si="0"/>
        <v>4080</v>
      </c>
    </row>
    <row r="40" spans="1:6" x14ac:dyDescent="0.2">
      <c r="A40" s="306">
        <v>37</v>
      </c>
      <c r="B40" s="307" t="s">
        <v>141</v>
      </c>
      <c r="C40" s="308" t="s">
        <v>115</v>
      </c>
      <c r="D40" s="309">
        <v>521</v>
      </c>
      <c r="E40" s="310">
        <v>27</v>
      </c>
      <c r="F40" s="305">
        <f t="shared" si="0"/>
        <v>14067</v>
      </c>
    </row>
    <row r="41" spans="1:6" x14ac:dyDescent="0.2">
      <c r="A41" s="306">
        <v>38</v>
      </c>
      <c r="B41" s="307" t="s">
        <v>171</v>
      </c>
      <c r="C41" s="308" t="s">
        <v>118</v>
      </c>
      <c r="D41" s="309">
        <v>2</v>
      </c>
      <c r="E41" s="310">
        <v>2000</v>
      </c>
      <c r="F41" s="305">
        <f t="shared" si="0"/>
        <v>4000</v>
      </c>
    </row>
    <row r="42" spans="1:6" x14ac:dyDescent="0.2">
      <c r="A42" s="306">
        <v>39</v>
      </c>
      <c r="B42" s="307" t="s">
        <v>146</v>
      </c>
      <c r="C42" s="308" t="s">
        <v>115</v>
      </c>
      <c r="D42" s="309">
        <v>52</v>
      </c>
      <c r="E42" s="310">
        <v>20</v>
      </c>
      <c r="F42" s="305">
        <f t="shared" si="0"/>
        <v>1040</v>
      </c>
    </row>
    <row r="43" spans="1:6" x14ac:dyDescent="0.2">
      <c r="A43" s="306">
        <v>40</v>
      </c>
      <c r="B43" s="307" t="s">
        <v>172</v>
      </c>
      <c r="C43" s="308" t="s">
        <v>115</v>
      </c>
      <c r="D43" s="309">
        <v>52</v>
      </c>
      <c r="E43" s="310">
        <v>110</v>
      </c>
      <c r="F43" s="305">
        <f t="shared" si="0"/>
        <v>5720</v>
      </c>
    </row>
    <row r="44" spans="1:6" x14ac:dyDescent="0.2">
      <c r="A44" s="306">
        <v>41</v>
      </c>
      <c r="B44" s="307" t="s">
        <v>174</v>
      </c>
      <c r="C44" s="308" t="s">
        <v>115</v>
      </c>
      <c r="D44" s="309">
        <v>27.5</v>
      </c>
      <c r="E44" s="310">
        <v>35</v>
      </c>
      <c r="F44" s="305">
        <f t="shared" si="0"/>
        <v>962.5</v>
      </c>
    </row>
    <row r="45" spans="1:6" x14ac:dyDescent="0.2">
      <c r="A45" s="306">
        <v>42</v>
      </c>
      <c r="B45" s="307" t="s">
        <v>176</v>
      </c>
      <c r="C45" s="308" t="s">
        <v>118</v>
      </c>
      <c r="D45" s="309">
        <v>2</v>
      </c>
      <c r="E45" s="310">
        <v>4000</v>
      </c>
      <c r="F45" s="305">
        <f t="shared" si="0"/>
        <v>8000</v>
      </c>
    </row>
    <row r="46" spans="1:6" x14ac:dyDescent="0.2">
      <c r="A46" s="306">
        <v>43</v>
      </c>
      <c r="B46" s="307" t="s">
        <v>175</v>
      </c>
      <c r="C46" s="308" t="s">
        <v>118</v>
      </c>
      <c r="D46" s="309">
        <v>1</v>
      </c>
      <c r="E46" s="310">
        <v>1500</v>
      </c>
      <c r="F46" s="305">
        <f t="shared" si="0"/>
        <v>1500</v>
      </c>
    </row>
    <row r="47" spans="1:6" x14ac:dyDescent="0.2">
      <c r="A47" s="306">
        <v>44</v>
      </c>
      <c r="B47" s="307" t="s">
        <v>166</v>
      </c>
      <c r="C47" s="308" t="s">
        <v>115</v>
      </c>
      <c r="D47" s="309">
        <v>175</v>
      </c>
      <c r="E47" s="310">
        <v>0.5</v>
      </c>
      <c r="F47" s="305">
        <f t="shared" si="0"/>
        <v>87.5</v>
      </c>
    </row>
    <row r="48" spans="1:6" x14ac:dyDescent="0.2">
      <c r="A48" s="306">
        <v>45</v>
      </c>
      <c r="B48" s="307" t="s">
        <v>132</v>
      </c>
      <c r="C48" s="308" t="s">
        <v>118</v>
      </c>
      <c r="D48" s="309">
        <v>2</v>
      </c>
      <c r="E48" s="310">
        <v>50</v>
      </c>
      <c r="F48" s="305">
        <f t="shared" si="0"/>
        <v>100</v>
      </c>
    </row>
    <row r="49" spans="1:6" x14ac:dyDescent="0.2">
      <c r="A49" s="306">
        <v>46</v>
      </c>
      <c r="B49" s="307" t="s">
        <v>125</v>
      </c>
      <c r="C49" s="308" t="s">
        <v>118</v>
      </c>
      <c r="D49" s="309">
        <v>1</v>
      </c>
      <c r="E49" s="310">
        <v>17250</v>
      </c>
      <c r="F49" s="305">
        <f t="shared" si="0"/>
        <v>17250</v>
      </c>
    </row>
    <row r="50" spans="1:6" x14ac:dyDescent="0.2">
      <c r="A50" s="306">
        <v>47</v>
      </c>
      <c r="B50" s="307" t="s">
        <v>126</v>
      </c>
      <c r="C50" s="308" t="s">
        <v>118</v>
      </c>
      <c r="D50" s="309">
        <v>1</v>
      </c>
      <c r="E50" s="310">
        <v>15750</v>
      </c>
      <c r="F50" s="305">
        <f t="shared" si="0"/>
        <v>15750</v>
      </c>
    </row>
    <row r="51" spans="1:6" x14ac:dyDescent="0.2">
      <c r="A51" s="306">
        <v>48</v>
      </c>
      <c r="B51" s="307" t="s">
        <v>159</v>
      </c>
      <c r="C51" s="308" t="s">
        <v>118</v>
      </c>
      <c r="D51" s="309">
        <v>3</v>
      </c>
      <c r="E51" s="310">
        <v>15750</v>
      </c>
      <c r="F51" s="305">
        <f t="shared" si="0"/>
        <v>47250</v>
      </c>
    </row>
    <row r="52" spans="1:6" x14ac:dyDescent="0.2">
      <c r="A52" s="306">
        <v>49</v>
      </c>
      <c r="B52" s="307" t="s">
        <v>127</v>
      </c>
      <c r="C52" s="308" t="s">
        <v>118</v>
      </c>
      <c r="D52" s="309">
        <v>3</v>
      </c>
      <c r="E52" s="310">
        <v>17500</v>
      </c>
      <c r="F52" s="305">
        <f t="shared" si="0"/>
        <v>52500</v>
      </c>
    </row>
    <row r="53" spans="1:6" x14ac:dyDescent="0.2">
      <c r="A53" s="306">
        <v>50</v>
      </c>
      <c r="B53" s="307" t="s">
        <v>136</v>
      </c>
      <c r="C53" s="308" t="s">
        <v>118</v>
      </c>
      <c r="D53" s="309">
        <v>4</v>
      </c>
      <c r="E53" s="310">
        <v>1000</v>
      </c>
      <c r="F53" s="305">
        <f t="shared" si="0"/>
        <v>4000</v>
      </c>
    </row>
    <row r="54" spans="1:6" x14ac:dyDescent="0.2">
      <c r="A54" s="306">
        <v>51</v>
      </c>
      <c r="B54" s="307" t="s">
        <v>137</v>
      </c>
      <c r="C54" s="308" t="s">
        <v>118</v>
      </c>
      <c r="D54" s="309">
        <v>4</v>
      </c>
      <c r="E54" s="310">
        <v>1200</v>
      </c>
      <c r="F54" s="305">
        <f t="shared" si="0"/>
        <v>4800</v>
      </c>
    </row>
    <row r="55" spans="1:6" x14ac:dyDescent="0.2">
      <c r="A55" s="306">
        <v>52</v>
      </c>
      <c r="B55" s="307" t="s">
        <v>116</v>
      </c>
      <c r="C55" s="308" t="s">
        <v>115</v>
      </c>
      <c r="D55" s="309">
        <v>164</v>
      </c>
      <c r="E55" s="310">
        <v>45</v>
      </c>
      <c r="F55" s="305">
        <f t="shared" si="0"/>
        <v>7380</v>
      </c>
    </row>
    <row r="56" spans="1:6" x14ac:dyDescent="0.2">
      <c r="A56" s="306">
        <v>53</v>
      </c>
      <c r="B56" s="307" t="s">
        <v>130</v>
      </c>
      <c r="C56" s="308" t="s">
        <v>115</v>
      </c>
      <c r="D56" s="309">
        <v>283</v>
      </c>
      <c r="E56" s="310">
        <v>50</v>
      </c>
      <c r="F56" s="305">
        <f t="shared" si="0"/>
        <v>14150</v>
      </c>
    </row>
    <row r="57" spans="1:6" x14ac:dyDescent="0.2">
      <c r="A57" s="306">
        <v>54</v>
      </c>
      <c r="B57" s="307" t="s">
        <v>122</v>
      </c>
      <c r="C57" s="308" t="s">
        <v>115</v>
      </c>
      <c r="D57" s="309">
        <v>304</v>
      </c>
      <c r="E57" s="310">
        <v>3</v>
      </c>
      <c r="F57" s="305">
        <f t="shared" si="0"/>
        <v>912</v>
      </c>
    </row>
    <row r="58" spans="1:6" x14ac:dyDescent="0.2">
      <c r="A58" s="306">
        <v>55</v>
      </c>
      <c r="B58" s="307" t="s">
        <v>121</v>
      </c>
      <c r="C58" s="308" t="s">
        <v>115</v>
      </c>
      <c r="D58" s="309">
        <v>304</v>
      </c>
      <c r="E58" s="310">
        <v>30</v>
      </c>
      <c r="F58" s="305">
        <f t="shared" si="0"/>
        <v>9120</v>
      </c>
    </row>
    <row r="59" spans="1:6" x14ac:dyDescent="0.2">
      <c r="A59" s="306">
        <v>56</v>
      </c>
      <c r="B59" s="307" t="s">
        <v>177</v>
      </c>
      <c r="C59" s="308" t="s">
        <v>178</v>
      </c>
      <c r="D59" s="309">
        <v>200</v>
      </c>
      <c r="E59" s="310">
        <v>25</v>
      </c>
      <c r="F59" s="305">
        <f t="shared" si="0"/>
        <v>5000</v>
      </c>
    </row>
    <row r="60" spans="1:6" x14ac:dyDescent="0.2">
      <c r="A60" s="306">
        <v>57</v>
      </c>
      <c r="B60" s="307" t="s">
        <v>140</v>
      </c>
      <c r="C60" s="308" t="s">
        <v>120</v>
      </c>
      <c r="D60" s="309">
        <v>200</v>
      </c>
      <c r="E60" s="310">
        <v>30</v>
      </c>
      <c r="F60" s="305">
        <f t="shared" si="0"/>
        <v>6000</v>
      </c>
    </row>
    <row r="61" spans="1:6" x14ac:dyDescent="0.2">
      <c r="A61" s="306">
        <v>58</v>
      </c>
      <c r="B61" s="307" t="s">
        <v>139</v>
      </c>
      <c r="C61" s="308" t="s">
        <v>118</v>
      </c>
      <c r="D61" s="309">
        <v>10</v>
      </c>
      <c r="E61" s="310">
        <v>1000</v>
      </c>
      <c r="F61" s="305">
        <f t="shared" si="0"/>
        <v>10000</v>
      </c>
    </row>
    <row r="62" spans="1:6" x14ac:dyDescent="0.2">
      <c r="A62" s="306">
        <v>59</v>
      </c>
      <c r="B62" s="307" t="s">
        <v>170</v>
      </c>
      <c r="C62" s="308" t="s">
        <v>113</v>
      </c>
      <c r="D62" s="309">
        <v>1</v>
      </c>
      <c r="E62" s="310">
        <v>5000</v>
      </c>
      <c r="F62" s="305">
        <f t="shared" si="0"/>
        <v>5000</v>
      </c>
    </row>
    <row r="63" spans="1:6" x14ac:dyDescent="0.2">
      <c r="A63" s="306">
        <v>60</v>
      </c>
      <c r="B63" s="307" t="s">
        <v>142</v>
      </c>
      <c r="C63" s="308" t="s">
        <v>113</v>
      </c>
      <c r="D63" s="309">
        <v>1</v>
      </c>
      <c r="E63" s="310">
        <v>5000</v>
      </c>
      <c r="F63" s="305">
        <f t="shared" si="0"/>
        <v>5000</v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W13" sqref="W1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52" t="s">
        <v>99</v>
      </c>
      <c r="F1" s="353"/>
      <c r="G1" s="359" t="s">
        <v>179</v>
      </c>
      <c r="H1" s="360"/>
      <c r="I1" s="356" t="s">
        <v>181</v>
      </c>
      <c r="J1" s="357"/>
      <c r="K1" s="225" t="s">
        <v>183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54"/>
      <c r="F2" s="355"/>
      <c r="G2" s="361" t="s">
        <v>180</v>
      </c>
      <c r="H2" s="362"/>
      <c r="I2" s="384" t="s">
        <v>182</v>
      </c>
      <c r="J2" s="358"/>
      <c r="K2" s="385" t="s">
        <v>184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3"/>
      <c r="C3" s="293"/>
      <c r="D3" s="294"/>
      <c r="E3" s="354"/>
      <c r="F3" s="355"/>
      <c r="G3" s="363"/>
      <c r="H3" s="364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185</v>
      </c>
      <c r="B4" s="293"/>
      <c r="C4" s="293"/>
      <c r="D4" s="294"/>
      <c r="E4" s="295"/>
      <c r="F4" s="296"/>
      <c r="G4" s="350"/>
      <c r="H4" s="351"/>
      <c r="I4" s="348"/>
      <c r="J4" s="34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>
        <f>IF(B7="","",1)</f>
        <v>1</v>
      </c>
      <c r="B6" s="297" t="str">
        <f>IF(ISBLANK('Item List'!B4),"",'Item List'!B4)</f>
        <v>Mobilization</v>
      </c>
      <c r="C6" s="297" t="str">
        <f>IF(ISBLANK('Item List'!C4),"",'Item List'!C4)</f>
        <v>L SUM</v>
      </c>
      <c r="D6" s="298">
        <f>IF(ISBLANK('Item List'!D4),0,'Item List'!D4)</f>
        <v>1</v>
      </c>
      <c r="E6" s="146">
        <f>IF(ISBLANK('Item List'!E4),0,'Item List'!E4)</f>
        <v>5000</v>
      </c>
      <c r="F6" s="146">
        <f>IF(AND(ISNUMBER($D6),ISNUMBER(E6)),$D6*E6,0)</f>
        <v>5000</v>
      </c>
      <c r="G6" s="168">
        <v>20000</v>
      </c>
      <c r="H6" s="103">
        <f>IF(AND(ISNUMBER($D6),ISNUMBER(G6)),$D6*G6,0)</f>
        <v>20000</v>
      </c>
      <c r="I6" s="169">
        <v>16145</v>
      </c>
      <c r="J6" s="103">
        <f t="shared" ref="J6:J29" si="0">IF(AND(ISNUMBER($D6),ISNUMBER(I6)),$D6*I6,0)</f>
        <v>16145</v>
      </c>
      <c r="K6" s="169">
        <v>11400</v>
      </c>
      <c r="L6" s="103">
        <f t="shared" ref="L6:L29" si="1">IF(AND(ISNUMBER($D6),ISNUMBER(K6)),$D6*K6,0)</f>
        <v>11400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7" t="str">
        <f>IF(ISBLANK('Item List'!B5),"",'Item List'!B5)</f>
        <v>Building Removal, 5111 Carter Court</v>
      </c>
      <c r="C7" s="297" t="str">
        <f>IF(ISBLANK('Item List'!C5),"",'Item List'!C5)</f>
        <v>L SUM</v>
      </c>
      <c r="D7" s="298">
        <f>IF(ISBLANK('Item List'!D5),0,'Item List'!D5)</f>
        <v>1</v>
      </c>
      <c r="E7" s="146">
        <f>IF(ISBLANK('Item List'!E5),0,'Item List'!E5)</f>
        <v>15400</v>
      </c>
      <c r="F7" s="146">
        <f t="shared" ref="F7:H29" si="5">IF(AND(ISNUMBER($D7),ISNUMBER(E7)),$D7*E7,0)</f>
        <v>15400</v>
      </c>
      <c r="G7" s="168">
        <v>8000</v>
      </c>
      <c r="H7" s="103">
        <f t="shared" si="5"/>
        <v>8000</v>
      </c>
      <c r="I7" s="169">
        <v>8100</v>
      </c>
      <c r="J7" s="103">
        <f t="shared" si="0"/>
        <v>8100</v>
      </c>
      <c r="K7" s="169">
        <v>18700</v>
      </c>
      <c r="L7" s="103">
        <f t="shared" si="1"/>
        <v>18700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7" t="str">
        <f>IF(ISBLANK('Item List'!B6),"",'Item List'!B6)</f>
        <v>Building Removal, 1214 Fieldcrest Drive</v>
      </c>
      <c r="C8" s="297" t="str">
        <f>IF(ISBLANK('Item List'!C6),"",'Item List'!C6)</f>
        <v>L SUM</v>
      </c>
      <c r="D8" s="298">
        <f>IF(ISBLANK('Item List'!D6),0,'Item List'!D6)</f>
        <v>1</v>
      </c>
      <c r="E8" s="146">
        <f>IF(ISBLANK('Item List'!E6),0,'Item List'!E6)</f>
        <v>10000</v>
      </c>
      <c r="F8" s="146">
        <f t="shared" si="5"/>
        <v>10000</v>
      </c>
      <c r="G8" s="168">
        <v>8000</v>
      </c>
      <c r="H8" s="103">
        <f t="shared" si="5"/>
        <v>8000</v>
      </c>
      <c r="I8" s="169">
        <v>8550</v>
      </c>
      <c r="J8" s="103">
        <f t="shared" si="0"/>
        <v>8550</v>
      </c>
      <c r="K8" s="169">
        <v>18700</v>
      </c>
      <c r="L8" s="103">
        <f t="shared" si="1"/>
        <v>18700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7" t="str">
        <f>IF(ISBLANK('Item List'!B7),"",'Item List'!B7)</f>
        <v>Building Removal, 1218 Fieldcrest Drive</v>
      </c>
      <c r="C9" s="297" t="str">
        <f>IF(ISBLANK('Item List'!C7),"",'Item List'!C7)</f>
        <v>L SUM</v>
      </c>
      <c r="D9" s="298">
        <f>IF(ISBLANK('Item List'!D7),0,'Item List'!D7)</f>
        <v>1</v>
      </c>
      <c r="E9" s="146">
        <f>IF(ISBLANK('Item List'!E7),0,'Item List'!E7)</f>
        <v>10500</v>
      </c>
      <c r="F9" s="146">
        <f t="shared" si="5"/>
        <v>10500</v>
      </c>
      <c r="G9" s="168">
        <v>8000</v>
      </c>
      <c r="H9" s="103">
        <f t="shared" si="5"/>
        <v>8000</v>
      </c>
      <c r="I9" s="169">
        <v>8650</v>
      </c>
      <c r="J9" s="103">
        <f t="shared" si="0"/>
        <v>8650</v>
      </c>
      <c r="K9" s="169">
        <v>19100</v>
      </c>
      <c r="L9" s="103">
        <f t="shared" si="1"/>
        <v>19100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7" t="str">
        <f>IF(ISBLANK('Item List'!B8),"",'Item List'!B8)</f>
        <v>Building Removal, 1218 Esmond Drive</v>
      </c>
      <c r="C10" s="297" t="str">
        <f>IF(ISBLANK('Item List'!C8),"",'Item List'!C8)</f>
        <v>L SUM</v>
      </c>
      <c r="D10" s="298">
        <f>IF(ISBLANK('Item List'!D8),0,'Item List'!D8)</f>
        <v>1</v>
      </c>
      <c r="E10" s="146">
        <f>IF(ISBLANK('Item List'!E8),0,'Item List'!E8)</f>
        <v>13000</v>
      </c>
      <c r="F10" s="146">
        <f t="shared" si="5"/>
        <v>13000</v>
      </c>
      <c r="G10" s="168">
        <v>8000</v>
      </c>
      <c r="H10" s="103">
        <f t="shared" si="5"/>
        <v>8000</v>
      </c>
      <c r="I10" s="169">
        <v>8650</v>
      </c>
      <c r="J10" s="103">
        <f t="shared" si="0"/>
        <v>8650</v>
      </c>
      <c r="K10" s="169">
        <v>20100</v>
      </c>
      <c r="L10" s="103">
        <f t="shared" si="1"/>
        <v>20100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7" t="str">
        <f>IF(ISBLANK('Item List'!B9),"",'Item List'!B9)</f>
        <v>Asbestos Removal, 5111 Carter Court</v>
      </c>
      <c r="C11" s="297" t="str">
        <f>IF(ISBLANK('Item List'!C9),"",'Item List'!C9)</f>
        <v>L SUM</v>
      </c>
      <c r="D11" s="298">
        <f>IF(ISBLANK('Item List'!D9),0,'Item List'!D9)</f>
        <v>1</v>
      </c>
      <c r="E11" s="146">
        <f>IF(ISBLANK('Item List'!E9),0,'Item List'!E9)</f>
        <v>800</v>
      </c>
      <c r="F11" s="146">
        <f t="shared" si="5"/>
        <v>800</v>
      </c>
      <c r="G11" s="168">
        <v>1000</v>
      </c>
      <c r="H11" s="103">
        <f t="shared" si="5"/>
        <v>1000</v>
      </c>
      <c r="I11" s="169">
        <v>950</v>
      </c>
      <c r="J11" s="103">
        <f t="shared" si="0"/>
        <v>950</v>
      </c>
      <c r="K11" s="169">
        <v>950</v>
      </c>
      <c r="L11" s="103">
        <f t="shared" si="1"/>
        <v>950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7" t="str">
        <f>IF(ISBLANK('Item List'!B10),"",'Item List'!B10)</f>
        <v>Asbestos Removal, 1218 Fieldcrest Drive</v>
      </c>
      <c r="C12" s="297" t="str">
        <f>IF(ISBLANK('Item List'!C10),"",'Item List'!C10)</f>
        <v>L SUM</v>
      </c>
      <c r="D12" s="298">
        <f>IF(ISBLANK('Item List'!D10),0,'Item List'!D10)</f>
        <v>1</v>
      </c>
      <c r="E12" s="146">
        <f>IF(ISBLANK('Item List'!E10),0,'Item List'!E10)</f>
        <v>2000</v>
      </c>
      <c r="F12" s="146">
        <f t="shared" si="5"/>
        <v>2000</v>
      </c>
      <c r="G12" s="168">
        <v>5000</v>
      </c>
      <c r="H12" s="103">
        <f t="shared" si="5"/>
        <v>5000</v>
      </c>
      <c r="I12" s="169">
        <v>4950</v>
      </c>
      <c r="J12" s="103">
        <f t="shared" si="0"/>
        <v>4950</v>
      </c>
      <c r="K12" s="169">
        <v>4950</v>
      </c>
      <c r="L12" s="103">
        <f t="shared" si="1"/>
        <v>4950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7" t="str">
        <f>IF(ISBLANK('Item List'!B11),"",'Item List'!B11)</f>
        <v>Asbestos Removal, 1218 Esmond Drive</v>
      </c>
      <c r="C13" s="297" t="str">
        <f>IF(ISBLANK('Item List'!C11),"",'Item List'!C11)</f>
        <v>L SUM</v>
      </c>
      <c r="D13" s="298">
        <f>IF(ISBLANK('Item List'!D11),0,'Item List'!D11)</f>
        <v>1</v>
      </c>
      <c r="E13" s="146">
        <f>IF(ISBLANK('Item List'!E11),0,'Item List'!E11)</f>
        <v>1200</v>
      </c>
      <c r="F13" s="146">
        <f t="shared" si="5"/>
        <v>1200</v>
      </c>
      <c r="G13" s="168">
        <v>1000</v>
      </c>
      <c r="H13" s="103">
        <f t="shared" si="5"/>
        <v>1000</v>
      </c>
      <c r="I13" s="169">
        <v>950</v>
      </c>
      <c r="J13" s="103">
        <f t="shared" si="0"/>
        <v>950</v>
      </c>
      <c r="K13" s="169">
        <v>950</v>
      </c>
      <c r="L13" s="103">
        <f t="shared" si="1"/>
        <v>950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7" t="str">
        <f>IF(ISBLANK('Item List'!B12),"",'Item List'!B12)</f>
        <v>Tree Removal, Under 6 Units Diameter</v>
      </c>
      <c r="C14" s="297" t="str">
        <f>IF(ISBLANK('Item List'!C12),"",'Item List'!C12)</f>
        <v>UNIT</v>
      </c>
      <c r="D14" s="298">
        <f>IF(ISBLANK('Item List'!D12),0,'Item List'!D12)</f>
        <v>5</v>
      </c>
      <c r="E14" s="146">
        <f>IF(ISBLANK('Item List'!E12),0,'Item List'!E12)</f>
        <v>120</v>
      </c>
      <c r="F14" s="146">
        <f t="shared" si="5"/>
        <v>600</v>
      </c>
      <c r="G14" s="168">
        <v>13</v>
      </c>
      <c r="H14" s="103">
        <f t="shared" si="5"/>
        <v>65</v>
      </c>
      <c r="I14" s="169">
        <v>12</v>
      </c>
      <c r="J14" s="103">
        <f t="shared" si="0"/>
        <v>60</v>
      </c>
      <c r="K14" s="169">
        <v>12</v>
      </c>
      <c r="L14" s="103">
        <f t="shared" si="1"/>
        <v>60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7" t="str">
        <f>IF(ISBLANK('Item List'!B13),"",'Item List'!B13)</f>
        <v>Tree Removal, 6 to 15 Units Diameter</v>
      </c>
      <c r="C15" s="297" t="str">
        <f>IF(ISBLANK('Item List'!C13),"",'Item List'!C13)</f>
        <v>UNIT</v>
      </c>
      <c r="D15" s="298">
        <f>IF(ISBLANK('Item List'!D13),0,'Item List'!D13)</f>
        <v>214</v>
      </c>
      <c r="E15" s="146">
        <f>IF(ISBLANK('Item List'!E13),0,'Item List'!E13)</f>
        <v>30</v>
      </c>
      <c r="F15" s="146">
        <f t="shared" si="5"/>
        <v>6420</v>
      </c>
      <c r="G15" s="168">
        <v>19</v>
      </c>
      <c r="H15" s="103">
        <f t="shared" si="5"/>
        <v>4066</v>
      </c>
      <c r="I15" s="169">
        <v>18</v>
      </c>
      <c r="J15" s="103">
        <f t="shared" si="0"/>
        <v>3852</v>
      </c>
      <c r="K15" s="169">
        <v>18</v>
      </c>
      <c r="L15" s="103">
        <f t="shared" si="1"/>
        <v>3852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7" t="str">
        <f>IF(ISBLANK('Item List'!B14),"",'Item List'!B14)</f>
        <v>Tree Removal, Over 15 Units Diameter</v>
      </c>
      <c r="C16" s="297" t="str">
        <f>IF(ISBLANK('Item List'!C14),"",'Item List'!C14)</f>
        <v>UNIT</v>
      </c>
      <c r="D16" s="298">
        <f>IF(ISBLANK('Item List'!D14),0,'Item List'!D14)</f>
        <v>135</v>
      </c>
      <c r="E16" s="146">
        <f>IF(ISBLANK('Item List'!E14),0,'Item List'!E14)</f>
        <v>43</v>
      </c>
      <c r="F16" s="146">
        <f t="shared" si="5"/>
        <v>5805</v>
      </c>
      <c r="G16" s="168">
        <v>29</v>
      </c>
      <c r="H16" s="103">
        <f t="shared" si="5"/>
        <v>3915</v>
      </c>
      <c r="I16" s="170">
        <v>28</v>
      </c>
      <c r="J16" s="103">
        <f t="shared" si="0"/>
        <v>3780</v>
      </c>
      <c r="K16" s="170">
        <v>28</v>
      </c>
      <c r="L16" s="103">
        <f t="shared" si="1"/>
        <v>3780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7" t="str">
        <f>IF(ISBLANK('Item List'!B15),"",'Item List'!B15)</f>
        <v>Earth Excavation</v>
      </c>
      <c r="C17" s="297" t="str">
        <f>IF(ISBLANK('Item List'!C15),"",'Item List'!C15)</f>
        <v>CU YD</v>
      </c>
      <c r="D17" s="298">
        <f>IF(ISBLANK('Item List'!D15),0,'Item List'!D15)</f>
        <v>6122</v>
      </c>
      <c r="E17" s="146">
        <f>IF(ISBLANK('Item List'!E15),0,'Item List'!E15)</f>
        <v>30</v>
      </c>
      <c r="F17" s="146">
        <f t="shared" si="5"/>
        <v>183660</v>
      </c>
      <c r="G17" s="168">
        <v>15</v>
      </c>
      <c r="H17" s="103">
        <f t="shared" si="5"/>
        <v>91830</v>
      </c>
      <c r="I17" s="170">
        <v>39.31</v>
      </c>
      <c r="J17" s="103">
        <f t="shared" si="0"/>
        <v>240655.82</v>
      </c>
      <c r="K17" s="170">
        <v>20</v>
      </c>
      <c r="L17" s="103">
        <f t="shared" si="1"/>
        <v>122440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7" t="str">
        <f>IF(ISBLANK('Item List'!B16),"",'Item List'!B16)</f>
        <v>Trench Backfill</v>
      </c>
      <c r="C18" s="297" t="str">
        <f>IF(ISBLANK('Item List'!C16),"",'Item List'!C16)</f>
        <v>CU YD</v>
      </c>
      <c r="D18" s="298">
        <f>IF(ISBLANK('Item List'!D16),0,'Item List'!D16)</f>
        <v>242</v>
      </c>
      <c r="E18" s="146">
        <f>IF(ISBLANK('Item List'!E16),0,'Item List'!E16)</f>
        <v>55</v>
      </c>
      <c r="F18" s="146">
        <f t="shared" si="5"/>
        <v>13310</v>
      </c>
      <c r="G18" s="168">
        <v>20</v>
      </c>
      <c r="H18" s="103">
        <f t="shared" si="5"/>
        <v>4840</v>
      </c>
      <c r="I18" s="170">
        <v>0.01</v>
      </c>
      <c r="J18" s="103">
        <f t="shared" si="0"/>
        <v>2.42</v>
      </c>
      <c r="K18" s="170">
        <v>53</v>
      </c>
      <c r="L18" s="103">
        <f t="shared" si="1"/>
        <v>12826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7" t="str">
        <f>IF(ISBLANK('Item List'!B17),"",'Item List'!B17)</f>
        <v>Parkway Restoration</v>
      </c>
      <c r="C19" s="297" t="str">
        <f>IF(ISBLANK('Item List'!C17),"",'Item List'!C17)</f>
        <v>L SUM</v>
      </c>
      <c r="D19" s="298">
        <f>IF(ISBLANK('Item List'!D17),0,'Item List'!D17)</f>
        <v>1</v>
      </c>
      <c r="E19" s="146">
        <f>IF(ISBLANK('Item List'!E17),0,'Item List'!E17)</f>
        <v>27628</v>
      </c>
      <c r="F19" s="146">
        <f t="shared" si="5"/>
        <v>27628</v>
      </c>
      <c r="G19" s="168">
        <v>65000</v>
      </c>
      <c r="H19" s="103">
        <f t="shared" si="5"/>
        <v>65000</v>
      </c>
      <c r="I19" s="170">
        <v>35000</v>
      </c>
      <c r="J19" s="103">
        <f t="shared" si="0"/>
        <v>35000</v>
      </c>
      <c r="K19" s="170">
        <v>40100</v>
      </c>
      <c r="L19" s="103">
        <f t="shared" si="1"/>
        <v>40100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7" t="str">
        <f>IF(ISBLANK('Item List'!B18),"",'Item List'!B18)</f>
        <v>Perimeter Erosion Barrier</v>
      </c>
      <c r="C20" s="297" t="str">
        <f>IF(ISBLANK('Item List'!C18),"",'Item List'!C18)</f>
        <v>FOOT</v>
      </c>
      <c r="D20" s="298">
        <f>IF(ISBLANK('Item List'!D18),0,'Item List'!D18)</f>
        <v>1067</v>
      </c>
      <c r="E20" s="146">
        <f>IF(ISBLANK('Item List'!E18),0,'Item List'!E18)</f>
        <v>2</v>
      </c>
      <c r="F20" s="146">
        <f t="shared" si="5"/>
        <v>2134</v>
      </c>
      <c r="G20" s="168">
        <v>3</v>
      </c>
      <c r="H20" s="103">
        <f t="shared" si="5"/>
        <v>3201</v>
      </c>
      <c r="I20" s="170">
        <v>3</v>
      </c>
      <c r="J20" s="103">
        <f t="shared" si="0"/>
        <v>3201</v>
      </c>
      <c r="K20" s="170">
        <v>3</v>
      </c>
      <c r="L20" s="103">
        <f t="shared" si="1"/>
        <v>3201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7" t="str">
        <f>IF(ISBLANK('Item List'!B19),"",'Item List'!B19)</f>
        <v>Inlet and Pipe Protection</v>
      </c>
      <c r="C21" s="297" t="str">
        <f>IF(ISBLANK('Item List'!C19),"",'Item List'!C19)</f>
        <v>EACH</v>
      </c>
      <c r="D21" s="298">
        <f>IF(ISBLANK('Item List'!D19),0,'Item List'!D19)</f>
        <v>7</v>
      </c>
      <c r="E21" s="146">
        <f>IF(ISBLANK('Item List'!E19),0,'Item List'!E19)</f>
        <v>150</v>
      </c>
      <c r="F21" s="146">
        <f t="shared" si="5"/>
        <v>1050</v>
      </c>
      <c r="G21" s="168">
        <v>75</v>
      </c>
      <c r="H21" s="103">
        <f t="shared" si="5"/>
        <v>525</v>
      </c>
      <c r="I21" s="170">
        <v>150</v>
      </c>
      <c r="J21" s="103">
        <f t="shared" si="0"/>
        <v>1050</v>
      </c>
      <c r="K21" s="170">
        <v>160</v>
      </c>
      <c r="L21" s="103">
        <f t="shared" si="1"/>
        <v>1120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7" t="str">
        <f>IF(ISBLANK('Item List'!B20),"",'Item List'!B20)</f>
        <v>Aggregate Base Course, Type B, CA-6, 4"</v>
      </c>
      <c r="C22" s="297" t="str">
        <f>IF(ISBLANK('Item List'!C20),"",'Item List'!C20)</f>
        <v>SQ YD</v>
      </c>
      <c r="D22" s="298">
        <f>IF(ISBLANK('Item List'!D20),0,'Item List'!D20)</f>
        <v>20</v>
      </c>
      <c r="E22" s="146">
        <f>IF(ISBLANK('Item List'!E20),0,'Item List'!E20)</f>
        <v>8</v>
      </c>
      <c r="F22" s="146">
        <f t="shared" si="5"/>
        <v>160</v>
      </c>
      <c r="G22" s="168">
        <v>15</v>
      </c>
      <c r="H22" s="103">
        <f t="shared" si="5"/>
        <v>300</v>
      </c>
      <c r="I22" s="170">
        <v>18</v>
      </c>
      <c r="J22" s="103">
        <f t="shared" si="0"/>
        <v>360</v>
      </c>
      <c r="K22" s="170">
        <v>4</v>
      </c>
      <c r="L22" s="103">
        <f t="shared" si="1"/>
        <v>80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7" t="str">
        <f>IF(ISBLANK('Item List'!B21),"",'Item List'!B21)</f>
        <v>Aggregate Base Course, Type B, CA-6, 6"</v>
      </c>
      <c r="C23" s="297" t="str">
        <f>IF(ISBLANK('Item List'!C21),"",'Item List'!C21)</f>
        <v>SQ YD</v>
      </c>
      <c r="D23" s="298">
        <f>IF(ISBLANK('Item List'!D21),0,'Item List'!D21)</f>
        <v>252</v>
      </c>
      <c r="E23" s="146">
        <f>IF(ISBLANK('Item List'!E21),0,'Item List'!E21)</f>
        <v>10</v>
      </c>
      <c r="F23" s="146">
        <f t="shared" si="5"/>
        <v>2520</v>
      </c>
      <c r="G23" s="168">
        <v>15</v>
      </c>
      <c r="H23" s="103">
        <f t="shared" si="5"/>
        <v>3780</v>
      </c>
      <c r="I23" s="170">
        <v>18</v>
      </c>
      <c r="J23" s="103">
        <f t="shared" si="0"/>
        <v>4536</v>
      </c>
      <c r="K23" s="170">
        <v>6</v>
      </c>
      <c r="L23" s="103">
        <f t="shared" si="1"/>
        <v>1512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7" t="str">
        <f>IF(ISBLANK('Item List'!B22),"",'Item List'!B22)</f>
        <v>Subbase Granular Material, Type B, 6"</v>
      </c>
      <c r="C24" s="297" t="str">
        <f>IF(ISBLANK('Item List'!C22),"",'Item List'!C22)</f>
        <v>SQ YD</v>
      </c>
      <c r="D24" s="298">
        <f>IF(ISBLANK('Item List'!D22),0,'Item List'!D22)</f>
        <v>199</v>
      </c>
      <c r="E24" s="146">
        <f>IF(ISBLANK('Item List'!E22),0,'Item List'!E22)</f>
        <v>17</v>
      </c>
      <c r="F24" s="146">
        <f t="shared" si="5"/>
        <v>3383</v>
      </c>
      <c r="G24" s="168">
        <v>15</v>
      </c>
      <c r="H24" s="103">
        <f t="shared" si="5"/>
        <v>2985</v>
      </c>
      <c r="I24" s="170">
        <v>18</v>
      </c>
      <c r="J24" s="103">
        <f t="shared" si="0"/>
        <v>3582</v>
      </c>
      <c r="K24" s="170">
        <v>6</v>
      </c>
      <c r="L24" s="103">
        <f t="shared" si="1"/>
        <v>1194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7" t="str">
        <f>IF(ISBLANK('Item List'!B23),"",'Item List'!B23)</f>
        <v>Hot-Mix Asphalt Binder Course, IL-9.5, N50, 2.5"</v>
      </c>
      <c r="C25" s="297" t="str">
        <f>IF(ISBLANK('Item List'!C23),"",'Item List'!C23)</f>
        <v>TON</v>
      </c>
      <c r="D25" s="298">
        <f>IF(ISBLANK('Item List'!D23),0,'Item List'!D23)</f>
        <v>20</v>
      </c>
      <c r="E25" s="146">
        <f>IF(ISBLANK('Item List'!E23),0,'Item List'!E23)</f>
        <v>100</v>
      </c>
      <c r="F25" s="146">
        <f t="shared" si="5"/>
        <v>2000</v>
      </c>
      <c r="G25" s="168">
        <v>180</v>
      </c>
      <c r="H25" s="103">
        <f t="shared" si="5"/>
        <v>3600</v>
      </c>
      <c r="I25" s="170">
        <v>174</v>
      </c>
      <c r="J25" s="103">
        <f t="shared" si="0"/>
        <v>3480</v>
      </c>
      <c r="K25" s="170">
        <v>174</v>
      </c>
      <c r="L25" s="103">
        <f t="shared" si="1"/>
        <v>3480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7" t="str">
        <f>IF(ISBLANK('Item List'!B24),"",'Item List'!B24)</f>
        <v>Hot-Mix Asphalt Binder Course, IL-19.0, N50, 4"</v>
      </c>
      <c r="C26" s="297" t="str">
        <f>IF(ISBLANK('Item List'!C24),"",'Item List'!C24)</f>
        <v>TON</v>
      </c>
      <c r="D26" s="298">
        <f>IF(ISBLANK('Item List'!D24),0,'Item List'!D24)</f>
        <v>13</v>
      </c>
      <c r="E26" s="146">
        <f>IF(ISBLANK('Item List'!E24),0,'Item List'!E24)</f>
        <v>115</v>
      </c>
      <c r="F26" s="146">
        <f t="shared" si="5"/>
        <v>1495</v>
      </c>
      <c r="G26" s="168">
        <v>180</v>
      </c>
      <c r="H26" s="103">
        <f t="shared" si="5"/>
        <v>2340</v>
      </c>
      <c r="I26" s="170">
        <v>139.85</v>
      </c>
      <c r="J26" s="103">
        <f t="shared" si="0"/>
        <v>1818.05</v>
      </c>
      <c r="K26" s="170">
        <v>140</v>
      </c>
      <c r="L26" s="103">
        <f t="shared" si="1"/>
        <v>1820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7" t="str">
        <f>IF(ISBLANK('Item List'!B25),"",'Item List'!B25)</f>
        <v>Hot-Mix Asphalt Surface Course, Mix "D", N50, 1.5"</v>
      </c>
      <c r="C27" s="297" t="str">
        <f>IF(ISBLANK('Item List'!C25),"",'Item List'!C25)</f>
        <v>TON</v>
      </c>
      <c r="D27" s="298">
        <f>IF(ISBLANK('Item List'!D25),0,'Item List'!D25)</f>
        <v>12</v>
      </c>
      <c r="E27" s="146">
        <f>IF(ISBLANK('Item List'!E25),0,'Item List'!E25)</f>
        <v>130</v>
      </c>
      <c r="F27" s="146">
        <f t="shared" si="5"/>
        <v>1560</v>
      </c>
      <c r="G27" s="168">
        <v>180</v>
      </c>
      <c r="H27" s="103">
        <f t="shared" si="5"/>
        <v>2160</v>
      </c>
      <c r="I27" s="170">
        <v>179.25</v>
      </c>
      <c r="J27" s="103">
        <f t="shared" si="0"/>
        <v>2151</v>
      </c>
      <c r="K27" s="170">
        <v>180</v>
      </c>
      <c r="L27" s="103">
        <f t="shared" si="1"/>
        <v>2160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7" t="str">
        <f>IF(ISBLANK('Item List'!B26),"",'Item List'!B26)</f>
        <v>Hot-Mix Asphalt Surface Course, Mix "D", N50, 2"</v>
      </c>
      <c r="C28" s="297" t="str">
        <f>IF(ISBLANK('Item List'!C26),"",'Item List'!C26)</f>
        <v>TON</v>
      </c>
      <c r="D28" s="298">
        <f>IF(ISBLANK('Item List'!D26),0,'Item List'!D26)</f>
        <v>7</v>
      </c>
      <c r="E28" s="146">
        <f>IF(ISBLANK('Item List'!E26),0,'Item List'!E26)</f>
        <v>130</v>
      </c>
      <c r="F28" s="146">
        <f t="shared" si="5"/>
        <v>910</v>
      </c>
      <c r="G28" s="168">
        <v>180</v>
      </c>
      <c r="H28" s="103">
        <f t="shared" si="5"/>
        <v>1260</v>
      </c>
      <c r="I28" s="170">
        <v>270.25</v>
      </c>
      <c r="J28" s="103">
        <f t="shared" si="0"/>
        <v>1891.75</v>
      </c>
      <c r="K28" s="170">
        <v>270</v>
      </c>
      <c r="L28" s="103">
        <f t="shared" si="1"/>
        <v>1890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7" t="str">
        <f>IF(ISBLANK('Item List'!B27),"",'Item List'!B27)</f>
        <v>P.C.C Approach Pavement, 8"</v>
      </c>
      <c r="C29" s="297" t="str">
        <f>IF(ISBLANK('Item List'!C27),"",'Item List'!C27)</f>
        <v>SQ YD</v>
      </c>
      <c r="D29" s="298">
        <f>IF(ISBLANK('Item List'!D27),0,'Item List'!D27)</f>
        <v>20</v>
      </c>
      <c r="E29" s="146">
        <f>IF(ISBLANK('Item List'!E27),0,'Item List'!E27)</f>
        <v>80</v>
      </c>
      <c r="F29" s="146">
        <f t="shared" si="5"/>
        <v>1600</v>
      </c>
      <c r="G29" s="168">
        <v>98</v>
      </c>
      <c r="H29" s="103">
        <f t="shared" si="5"/>
        <v>1960</v>
      </c>
      <c r="I29" s="170">
        <v>85.5</v>
      </c>
      <c r="J29" s="103">
        <f t="shared" si="0"/>
        <v>1710</v>
      </c>
      <c r="K29" s="170">
        <v>178</v>
      </c>
      <c r="L29" s="103">
        <f t="shared" si="1"/>
        <v>3560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9"/>
      <c r="E30" s="149" t="s">
        <v>8</v>
      </c>
      <c r="F30" s="150">
        <f>IF(SUM(F6:F29)=0,"",SUM(F6:F29))</f>
        <v>312135</v>
      </c>
      <c r="G30" s="110"/>
      <c r="H30" s="104">
        <f>IF(SUM(H6:H29)=0,"",SUM(H6:H29))</f>
        <v>250827</v>
      </c>
      <c r="I30" s="110"/>
      <c r="J30" s="104">
        <f>IF(SUM(J6:J29)=0,"",SUM(J6:J29))</f>
        <v>364075.04</v>
      </c>
      <c r="K30" s="110"/>
      <c r="L30" s="104">
        <f>IF(SUM(L6:L29)=0,"",SUM(L6:L29))</f>
        <v>297925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312135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250827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364075.04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297925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7" t="str">
        <f>IF(ISBLANK('Item List'!B28),"",'Item List'!B28)</f>
        <v>Portland Cement Concrete Sidewalk, 4"</v>
      </c>
      <c r="C32" s="297" t="str">
        <f>IF(ISBLANK('Item List'!C28),"",'Item List'!C28)</f>
        <v>SQ FT</v>
      </c>
      <c r="D32" s="298">
        <f>IF(ISBLANK('Item List'!D28),0,'Item List'!D28)</f>
        <v>441</v>
      </c>
      <c r="E32" s="146">
        <f>IF(ISBLANK('Item List'!E28),0,'Item List'!E28)</f>
        <v>12</v>
      </c>
      <c r="F32" s="146">
        <f t="shared" ref="F32:F55" si="7">IF(AND(ISNUMBER($D32),ISNUMBER(E32)),$D32*E32,0)</f>
        <v>5292</v>
      </c>
      <c r="G32" s="168">
        <v>5</v>
      </c>
      <c r="H32" s="103">
        <f t="shared" ref="H32:H55" si="8">IF(AND(ISNUMBER($D32),ISNUMBER(G32)),$D32*G32,0)</f>
        <v>2205</v>
      </c>
      <c r="I32" s="169">
        <v>6.1</v>
      </c>
      <c r="J32" s="103">
        <f>IF(AND(ISNUMBER($D32),ISNUMBER(I32)),$D32*I32,0)</f>
        <v>2690.1</v>
      </c>
      <c r="K32" s="169">
        <v>9.5</v>
      </c>
      <c r="L32" s="103">
        <f>IF(AND(ISNUMBER($D32),ISNUMBER(K32)),$D32*K32,0)</f>
        <v>4189.5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7" t="str">
        <f>IF(ISBLANK('Item List'!B29),"",'Item List'!B29)</f>
        <v>Portland Cement Concrete Sidewalk, 6"</v>
      </c>
      <c r="C33" s="297" t="str">
        <f>IF(ISBLANK('Item List'!C29),"",'Item List'!C29)</f>
        <v>SQ FT</v>
      </c>
      <c r="D33" s="298">
        <f>IF(ISBLANK('Item List'!D29),0,'Item List'!D29)</f>
        <v>23</v>
      </c>
      <c r="E33" s="146">
        <f>IF(ISBLANK('Item List'!E29),0,'Item List'!E29)</f>
        <v>18</v>
      </c>
      <c r="F33" s="146">
        <f t="shared" si="7"/>
        <v>414</v>
      </c>
      <c r="G33" s="168">
        <v>6.5</v>
      </c>
      <c r="H33" s="103">
        <f t="shared" si="8"/>
        <v>149.5</v>
      </c>
      <c r="I33" s="169">
        <v>7.5</v>
      </c>
      <c r="J33" s="103">
        <f t="shared" ref="J33:J55" si="9">IF(AND(ISNUMBER($D33),ISNUMBER(I33)),$D33*I33,0)</f>
        <v>172.5</v>
      </c>
      <c r="K33" s="169">
        <v>10.5</v>
      </c>
      <c r="L33" s="103">
        <f t="shared" ref="L33:L55" si="10">IF(AND(ISNUMBER($D33),ISNUMBER(K33)),$D33*K33,0)</f>
        <v>241.5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7" t="str">
        <f>IF(ISBLANK('Item List'!B30),"",'Item List'!B30)</f>
        <v>Combination Curb and Gutter Removal</v>
      </c>
      <c r="C34" s="297" t="str">
        <f>IF(ISBLANK('Item List'!C30),"",'Item List'!C30)</f>
        <v>FOOT</v>
      </c>
      <c r="D34" s="298">
        <f>IF(ISBLANK('Item List'!D30),0,'Item List'!D30)</f>
        <v>164</v>
      </c>
      <c r="E34" s="146">
        <f>IF(ISBLANK('Item List'!E30),0,'Item List'!E30)</f>
        <v>10</v>
      </c>
      <c r="F34" s="146">
        <f t="shared" si="7"/>
        <v>1640</v>
      </c>
      <c r="G34" s="168">
        <v>6</v>
      </c>
      <c r="H34" s="103">
        <f t="shared" si="8"/>
        <v>984</v>
      </c>
      <c r="I34" s="169">
        <v>4</v>
      </c>
      <c r="J34" s="103">
        <f t="shared" si="9"/>
        <v>656</v>
      </c>
      <c r="K34" s="169">
        <v>3</v>
      </c>
      <c r="L34" s="103">
        <f t="shared" si="10"/>
        <v>492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7" t="str">
        <f>IF(ISBLANK('Item List'!B31),"",'Item List'!B31)</f>
        <v>Sidewalk Removal</v>
      </c>
      <c r="C35" s="297" t="str">
        <f>IF(ISBLANK('Item List'!C31),"",'Item List'!C31)</f>
        <v>SQ FT</v>
      </c>
      <c r="D35" s="298">
        <f>IF(ISBLANK('Item List'!D31),0,'Item List'!D31)</f>
        <v>464</v>
      </c>
      <c r="E35" s="146">
        <f>IF(ISBLANK('Item List'!E31),0,'Item List'!E31)</f>
        <v>5</v>
      </c>
      <c r="F35" s="146">
        <f t="shared" si="7"/>
        <v>2320</v>
      </c>
      <c r="G35" s="168">
        <v>2</v>
      </c>
      <c r="H35" s="103">
        <f t="shared" si="8"/>
        <v>928</v>
      </c>
      <c r="I35" s="169">
        <v>0.3</v>
      </c>
      <c r="J35" s="103">
        <f t="shared" si="9"/>
        <v>139.19999999999999</v>
      </c>
      <c r="K35" s="169">
        <v>2.2999999999999998</v>
      </c>
      <c r="L35" s="103">
        <f t="shared" si="10"/>
        <v>1067.1999999999998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7" t="str">
        <f>IF(ISBLANK('Item List'!B32),"",'Item List'!B32)</f>
        <v>Pavement Removal</v>
      </c>
      <c r="C36" s="297" t="str">
        <f>IF(ISBLANK('Item List'!C32),"",'Item List'!C32)</f>
        <v>SQ YD</v>
      </c>
      <c r="D36" s="298">
        <f>IF(ISBLANK('Item List'!D32),0,'Item List'!D32)</f>
        <v>199</v>
      </c>
      <c r="E36" s="146">
        <f>IF(ISBLANK('Item List'!E32),0,'Item List'!E32)</f>
        <v>12</v>
      </c>
      <c r="F36" s="146">
        <f t="shared" si="7"/>
        <v>2388</v>
      </c>
      <c r="G36" s="168">
        <v>9</v>
      </c>
      <c r="H36" s="103">
        <f t="shared" si="8"/>
        <v>1791</v>
      </c>
      <c r="I36" s="169">
        <v>1</v>
      </c>
      <c r="J36" s="103">
        <f t="shared" si="9"/>
        <v>199</v>
      </c>
      <c r="K36" s="169">
        <v>10.6</v>
      </c>
      <c r="L36" s="103">
        <f t="shared" si="10"/>
        <v>2109.4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7" t="str">
        <f>IF(ISBLANK('Item List'!B33),"",'Item List'!B33)</f>
        <v>Approach Pavement Removal</v>
      </c>
      <c r="C37" s="297" t="str">
        <f>IF(ISBLANK('Item List'!C33),"",'Item List'!C33)</f>
        <v>SQ FT</v>
      </c>
      <c r="D37" s="298">
        <f>IF(ISBLANK('Item List'!D33),0,'Item List'!D33)</f>
        <v>783</v>
      </c>
      <c r="E37" s="146">
        <f>IF(ISBLANK('Item List'!E33),0,'Item List'!E33)</f>
        <v>1.3333299999999999</v>
      </c>
      <c r="F37" s="146">
        <f t="shared" si="7"/>
        <v>1043.99739</v>
      </c>
      <c r="G37" s="168">
        <v>1</v>
      </c>
      <c r="H37" s="103">
        <f t="shared" si="8"/>
        <v>783</v>
      </c>
      <c r="I37" s="169">
        <v>0.3</v>
      </c>
      <c r="J37" s="103">
        <f t="shared" si="9"/>
        <v>234.89999999999998</v>
      </c>
      <c r="K37" s="169">
        <v>7.75</v>
      </c>
      <c r="L37" s="103">
        <f t="shared" si="10"/>
        <v>6068.25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7" t="str">
        <f>IF(ISBLANK('Item List'!B34),"",'Item List'!B34)</f>
        <v>Aggregate Base Course Removal</v>
      </c>
      <c r="C38" s="297" t="str">
        <f>IF(ISBLANK('Item List'!C34),"",'Item List'!C34)</f>
        <v>SQ YD</v>
      </c>
      <c r="D38" s="298">
        <f>IF(ISBLANK('Item List'!D34),0,'Item List'!D34)</f>
        <v>252</v>
      </c>
      <c r="E38" s="146">
        <f>IF(ISBLANK('Item List'!E34),0,'Item List'!E34)</f>
        <v>12</v>
      </c>
      <c r="F38" s="146">
        <f t="shared" si="7"/>
        <v>3024</v>
      </c>
      <c r="G38" s="168">
        <v>5</v>
      </c>
      <c r="H38" s="103">
        <f t="shared" si="8"/>
        <v>1260</v>
      </c>
      <c r="I38" s="169">
        <v>0.5</v>
      </c>
      <c r="J38" s="103">
        <f t="shared" si="9"/>
        <v>126</v>
      </c>
      <c r="K38" s="169">
        <v>3.5</v>
      </c>
      <c r="L38" s="103">
        <f t="shared" si="10"/>
        <v>882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7" t="str">
        <f>IF(ISBLANK('Item List'!B35),"",'Item List'!B35)</f>
        <v>Reinforced Concrete End Section, 30" Dual Pipes</v>
      </c>
      <c r="C39" s="297" t="str">
        <f>IF(ISBLANK('Item List'!C35),"",'Item List'!C35)</f>
        <v>EACH</v>
      </c>
      <c r="D39" s="298">
        <f>IF(ISBLANK('Item List'!D35),0,'Item List'!D35)</f>
        <v>6</v>
      </c>
      <c r="E39" s="146">
        <f>IF(ISBLANK('Item List'!E35),0,'Item List'!E35)</f>
        <v>4000</v>
      </c>
      <c r="F39" s="146">
        <f t="shared" si="7"/>
        <v>24000</v>
      </c>
      <c r="G39" s="168">
        <v>7500</v>
      </c>
      <c r="H39" s="103">
        <f t="shared" si="8"/>
        <v>45000</v>
      </c>
      <c r="I39" s="169">
        <v>10000</v>
      </c>
      <c r="J39" s="103">
        <f t="shared" si="9"/>
        <v>60000</v>
      </c>
      <c r="K39" s="169">
        <v>8102</v>
      </c>
      <c r="L39" s="103">
        <f t="shared" si="10"/>
        <v>48612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7" t="str">
        <f>IF(ISBLANK('Item List'!B36),"",'Item List'!B36)</f>
        <v>Connection to Existing Drainage Structure</v>
      </c>
      <c r="C40" s="297" t="str">
        <f>IF(ISBLANK('Item List'!C36),"",'Item List'!C36)</f>
        <v>EACH</v>
      </c>
      <c r="D40" s="298">
        <f>IF(ISBLANK('Item List'!D36),0,'Item List'!D36)</f>
        <v>1</v>
      </c>
      <c r="E40" s="146">
        <f>IF(ISBLANK('Item List'!E36),0,'Item List'!E36)</f>
        <v>1500</v>
      </c>
      <c r="F40" s="146">
        <f t="shared" si="7"/>
        <v>1500</v>
      </c>
      <c r="G40" s="168">
        <v>2500</v>
      </c>
      <c r="H40" s="103">
        <f t="shared" si="8"/>
        <v>2500</v>
      </c>
      <c r="I40" s="169">
        <v>1500</v>
      </c>
      <c r="J40" s="103">
        <f t="shared" si="9"/>
        <v>1500</v>
      </c>
      <c r="K40" s="169">
        <v>1963</v>
      </c>
      <c r="L40" s="103">
        <f t="shared" si="10"/>
        <v>1963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7" t="str">
        <f>IF(ISBLANK('Item List'!B37),"",'Item List'!B37)</f>
        <v>Storm Sewers, Class A, Type 1, 30" (RCP)</v>
      </c>
      <c r="C41" s="297" t="str">
        <f>IF(ISBLANK('Item List'!C37),"",'Item List'!C37)</f>
        <v>FOOT</v>
      </c>
      <c r="D41" s="298">
        <f>IF(ISBLANK('Item List'!D37),0,'Item List'!D37)</f>
        <v>690</v>
      </c>
      <c r="E41" s="146">
        <f>IF(ISBLANK('Item List'!E37),0,'Item List'!E37)</f>
        <v>65</v>
      </c>
      <c r="F41" s="146">
        <f t="shared" si="7"/>
        <v>44850</v>
      </c>
      <c r="G41" s="168">
        <v>90</v>
      </c>
      <c r="H41" s="103">
        <f t="shared" si="8"/>
        <v>62100</v>
      </c>
      <c r="I41" s="169">
        <v>124</v>
      </c>
      <c r="J41" s="103">
        <f t="shared" si="9"/>
        <v>85560</v>
      </c>
      <c r="K41" s="169">
        <v>127</v>
      </c>
      <c r="L41" s="103">
        <f t="shared" si="10"/>
        <v>87630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7" t="str">
        <f>IF(ISBLANK('Item List'!B38),"",'Item List'!B38)</f>
        <v>Storm Sewers, Class B, Type 1, 30" (HDPE)</v>
      </c>
      <c r="C42" s="297" t="str">
        <f>IF(ISBLANK('Item List'!C38),"",'Item List'!C38)</f>
        <v>FOOT</v>
      </c>
      <c r="D42" s="298">
        <f>IF(ISBLANK('Item List'!D38),0,'Item List'!D38)</f>
        <v>769</v>
      </c>
      <c r="E42" s="146">
        <f>IF(ISBLANK('Item List'!E38),0,'Item List'!E38)</f>
        <v>65</v>
      </c>
      <c r="F42" s="146">
        <f t="shared" si="7"/>
        <v>49985</v>
      </c>
      <c r="G42" s="168">
        <v>100</v>
      </c>
      <c r="H42" s="103">
        <f t="shared" si="8"/>
        <v>76900</v>
      </c>
      <c r="I42" s="170">
        <v>124</v>
      </c>
      <c r="J42" s="103">
        <f t="shared" si="9"/>
        <v>95356</v>
      </c>
      <c r="K42" s="170">
        <v>155</v>
      </c>
      <c r="L42" s="103">
        <f t="shared" si="10"/>
        <v>119195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7" t="str">
        <f>IF(ISBLANK('Item List'!B39),"",'Item List'!B39)</f>
        <v>Storm Sewers, Water Main Quality, 30" Complete</v>
      </c>
      <c r="C43" s="297" t="str">
        <f>IF(ISBLANK('Item List'!C39),"",'Item List'!C39)</f>
        <v>FOOT</v>
      </c>
      <c r="D43" s="298">
        <f>IF(ISBLANK('Item List'!D39),0,'Item List'!D39)</f>
        <v>51</v>
      </c>
      <c r="E43" s="146">
        <f>IF(ISBLANK('Item List'!E39),0,'Item List'!E39)</f>
        <v>80</v>
      </c>
      <c r="F43" s="146">
        <f t="shared" si="7"/>
        <v>4080</v>
      </c>
      <c r="G43" s="168">
        <v>330</v>
      </c>
      <c r="H43" s="103">
        <f t="shared" si="8"/>
        <v>16830</v>
      </c>
      <c r="I43" s="170">
        <v>330</v>
      </c>
      <c r="J43" s="103">
        <f t="shared" si="9"/>
        <v>16830</v>
      </c>
      <c r="K43" s="170">
        <v>399</v>
      </c>
      <c r="L43" s="103">
        <f t="shared" si="10"/>
        <v>20349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7" t="str">
        <f>IF(ISBLANK('Item List'!B40),"",'Item List'!B40)</f>
        <v>Storm Sewer Removal, 36"</v>
      </c>
      <c r="C44" s="297" t="str">
        <f>IF(ISBLANK('Item List'!C40),"",'Item List'!C40)</f>
        <v>FOOT</v>
      </c>
      <c r="D44" s="298">
        <f>IF(ISBLANK('Item List'!D40),0,'Item List'!D40)</f>
        <v>521</v>
      </c>
      <c r="E44" s="146">
        <f>IF(ISBLANK('Item List'!E40),0,'Item List'!E40)</f>
        <v>27</v>
      </c>
      <c r="F44" s="146">
        <f t="shared" si="7"/>
        <v>14067</v>
      </c>
      <c r="G44" s="168">
        <v>10</v>
      </c>
      <c r="H44" s="103">
        <f t="shared" si="8"/>
        <v>5210</v>
      </c>
      <c r="I44" s="170">
        <v>15</v>
      </c>
      <c r="J44" s="103">
        <f t="shared" si="9"/>
        <v>7815</v>
      </c>
      <c r="K44" s="170">
        <v>30</v>
      </c>
      <c r="L44" s="103">
        <f t="shared" si="10"/>
        <v>15630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7" t="str">
        <f>IF(ISBLANK('Item List'!B41),"",'Item List'!B41)</f>
        <v>Connect to Existing 6" Water Main, Complete</v>
      </c>
      <c r="C45" s="297" t="str">
        <f>IF(ISBLANK('Item List'!C41),"",'Item List'!C41)</f>
        <v>EACH</v>
      </c>
      <c r="D45" s="298">
        <f>IF(ISBLANK('Item List'!D41),0,'Item List'!D41)</f>
        <v>2</v>
      </c>
      <c r="E45" s="146">
        <f>IF(ISBLANK('Item List'!E41),0,'Item List'!E41)</f>
        <v>2000</v>
      </c>
      <c r="F45" s="146">
        <f t="shared" si="7"/>
        <v>4000</v>
      </c>
      <c r="G45" s="168">
        <v>3000</v>
      </c>
      <c r="H45" s="103">
        <f t="shared" si="8"/>
        <v>6000</v>
      </c>
      <c r="I45" s="170">
        <v>2500</v>
      </c>
      <c r="J45" s="103">
        <f t="shared" si="9"/>
        <v>5000</v>
      </c>
      <c r="K45" s="170">
        <v>2820</v>
      </c>
      <c r="L45" s="103">
        <f t="shared" si="10"/>
        <v>5640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7" t="str">
        <f>IF(ISBLANK('Item List'!B42),"",'Item List'!B42)</f>
        <v>Remove Existing 6" Watermain</v>
      </c>
      <c r="C46" s="297" t="str">
        <f>IF(ISBLANK('Item List'!C42),"",'Item List'!C42)</f>
        <v>FOOT</v>
      </c>
      <c r="D46" s="298">
        <f>IF(ISBLANK('Item List'!D42),0,'Item List'!D42)</f>
        <v>52</v>
      </c>
      <c r="E46" s="146">
        <f>IF(ISBLANK('Item List'!E42),0,'Item List'!E42)</f>
        <v>20</v>
      </c>
      <c r="F46" s="146">
        <f t="shared" si="7"/>
        <v>1040</v>
      </c>
      <c r="G46" s="168">
        <v>20</v>
      </c>
      <c r="H46" s="103">
        <f t="shared" si="8"/>
        <v>1040</v>
      </c>
      <c r="I46" s="170">
        <v>20</v>
      </c>
      <c r="J46" s="103">
        <f t="shared" si="9"/>
        <v>1040</v>
      </c>
      <c r="K46" s="170">
        <v>15</v>
      </c>
      <c r="L46" s="103">
        <f t="shared" si="10"/>
        <v>780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7" t="str">
        <f>IF(ISBLANK('Item List'!B43),"",'Item List'!B43)</f>
        <v>Ductile Iron Water Main Complete, 6"</v>
      </c>
      <c r="C47" s="297" t="str">
        <f>IF(ISBLANK('Item List'!C43),"",'Item List'!C43)</f>
        <v>FOOT</v>
      </c>
      <c r="D47" s="298">
        <f>IF(ISBLANK('Item List'!D43),0,'Item List'!D43)</f>
        <v>52</v>
      </c>
      <c r="E47" s="146">
        <f>IF(ISBLANK('Item List'!E43),0,'Item List'!E43)</f>
        <v>110</v>
      </c>
      <c r="F47" s="146">
        <f t="shared" si="7"/>
        <v>5720</v>
      </c>
      <c r="G47" s="168">
        <v>180</v>
      </c>
      <c r="H47" s="103">
        <f t="shared" si="8"/>
        <v>9360</v>
      </c>
      <c r="I47" s="170">
        <v>150</v>
      </c>
      <c r="J47" s="103">
        <f t="shared" si="9"/>
        <v>7800</v>
      </c>
      <c r="K47" s="170">
        <v>142</v>
      </c>
      <c r="L47" s="103">
        <f t="shared" si="10"/>
        <v>7384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7" t="str">
        <f>IF(ISBLANK('Item List'!B44),"",'Item List'!B44)</f>
        <v>Water Main Protection, 12"</v>
      </c>
      <c r="C48" s="297" t="str">
        <f>IF(ISBLANK('Item List'!C44),"",'Item List'!C44)</f>
        <v>FOOT</v>
      </c>
      <c r="D48" s="298">
        <f>IF(ISBLANK('Item List'!D44),0,'Item List'!D44)</f>
        <v>27.5</v>
      </c>
      <c r="E48" s="146">
        <f>IF(ISBLANK('Item List'!E44),0,'Item List'!E44)</f>
        <v>35</v>
      </c>
      <c r="F48" s="146">
        <f t="shared" si="7"/>
        <v>962.5</v>
      </c>
      <c r="G48" s="168">
        <v>65</v>
      </c>
      <c r="H48" s="103">
        <f t="shared" si="8"/>
        <v>1787.5</v>
      </c>
      <c r="I48" s="170">
        <v>80</v>
      </c>
      <c r="J48" s="103">
        <f t="shared" si="9"/>
        <v>2200</v>
      </c>
      <c r="K48" s="170">
        <v>88</v>
      </c>
      <c r="L48" s="103">
        <f t="shared" si="10"/>
        <v>2420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7" t="str">
        <f>IF(ISBLANK('Item List'!B45),"",'Item List'!B45)</f>
        <v>Water Main Line Stop, 6"</v>
      </c>
      <c r="C49" s="297" t="str">
        <f>IF(ISBLANK('Item List'!C45),"",'Item List'!C45)</f>
        <v>EACH</v>
      </c>
      <c r="D49" s="298">
        <f>IF(ISBLANK('Item List'!D45),0,'Item List'!D45)</f>
        <v>2</v>
      </c>
      <c r="E49" s="146">
        <f>IF(ISBLANK('Item List'!E45),0,'Item List'!E45)</f>
        <v>4000</v>
      </c>
      <c r="F49" s="146">
        <f t="shared" si="7"/>
        <v>8000</v>
      </c>
      <c r="G49" s="168">
        <v>4500</v>
      </c>
      <c r="H49" s="103">
        <f t="shared" si="8"/>
        <v>9000</v>
      </c>
      <c r="I49" s="170">
        <v>4000</v>
      </c>
      <c r="J49" s="103">
        <f t="shared" si="9"/>
        <v>8000</v>
      </c>
      <c r="K49" s="170">
        <v>3900</v>
      </c>
      <c r="L49" s="103">
        <f t="shared" si="10"/>
        <v>7800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7" t="str">
        <f>IF(ISBLANK('Item List'!B46),"",'Item List'!B46)</f>
        <v>Water Service Connection, Complete, 1"</v>
      </c>
      <c r="C50" s="297" t="str">
        <f>IF(ISBLANK('Item List'!C46),"",'Item List'!C46)</f>
        <v>EACH</v>
      </c>
      <c r="D50" s="298">
        <f>IF(ISBLANK('Item List'!D46),0,'Item List'!D46)</f>
        <v>1</v>
      </c>
      <c r="E50" s="146">
        <f>IF(ISBLANK('Item List'!E46),0,'Item List'!E46)</f>
        <v>1500</v>
      </c>
      <c r="F50" s="146">
        <f t="shared" si="7"/>
        <v>1500</v>
      </c>
      <c r="G50" s="168">
        <v>1700</v>
      </c>
      <c r="H50" s="103">
        <f t="shared" si="8"/>
        <v>1700</v>
      </c>
      <c r="I50" s="170">
        <v>3000</v>
      </c>
      <c r="J50" s="103">
        <f t="shared" si="9"/>
        <v>3000</v>
      </c>
      <c r="K50" s="170">
        <v>1789</v>
      </c>
      <c r="L50" s="103">
        <f t="shared" si="10"/>
        <v>1789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7" t="str">
        <f>IF(ISBLANK('Item List'!B47),"",'Item List'!B47)</f>
        <v>Pipe Underdrains, Type I, 4"</v>
      </c>
      <c r="C51" s="297" t="str">
        <f>IF(ISBLANK('Item List'!C47),"",'Item List'!C47)</f>
        <v>FOOT</v>
      </c>
      <c r="D51" s="298">
        <f>IF(ISBLANK('Item List'!D47),0,'Item List'!D47)</f>
        <v>175</v>
      </c>
      <c r="E51" s="146">
        <f>IF(ISBLANK('Item List'!E47),0,'Item List'!E47)</f>
        <v>0.5</v>
      </c>
      <c r="F51" s="146">
        <f t="shared" si="7"/>
        <v>87.5</v>
      </c>
      <c r="G51" s="168">
        <v>22</v>
      </c>
      <c r="H51" s="103">
        <f t="shared" si="8"/>
        <v>3850</v>
      </c>
      <c r="I51" s="170">
        <v>25</v>
      </c>
      <c r="J51" s="103">
        <f t="shared" si="9"/>
        <v>4375</v>
      </c>
      <c r="K51" s="170">
        <v>17</v>
      </c>
      <c r="L51" s="103">
        <f t="shared" si="10"/>
        <v>2975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7" t="str">
        <f>IF(ISBLANK('Item List'!B48),"",'Item List'!B48)</f>
        <v>Pipe Underdrain, Cleanout</v>
      </c>
      <c r="C52" s="297" t="str">
        <f>IF(ISBLANK('Item List'!C48),"",'Item List'!C48)</f>
        <v>EACH</v>
      </c>
      <c r="D52" s="298">
        <f>IF(ISBLANK('Item List'!D48),0,'Item List'!D48)</f>
        <v>2</v>
      </c>
      <c r="E52" s="146">
        <f>IF(ISBLANK('Item List'!E48),0,'Item List'!E48)</f>
        <v>50</v>
      </c>
      <c r="F52" s="146">
        <f t="shared" si="7"/>
        <v>100</v>
      </c>
      <c r="G52" s="168">
        <v>150</v>
      </c>
      <c r="H52" s="103">
        <f t="shared" si="8"/>
        <v>300</v>
      </c>
      <c r="I52" s="170">
        <v>750</v>
      </c>
      <c r="J52" s="103">
        <f t="shared" si="9"/>
        <v>1500</v>
      </c>
      <c r="K52" s="170">
        <v>350</v>
      </c>
      <c r="L52" s="103">
        <f t="shared" si="10"/>
        <v>700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7" t="str">
        <f>IF(ISBLANK('Item List'!B49),"",'Item List'!B49)</f>
        <v>Manholes, Type A, 9' Dia., Inlet 700</v>
      </c>
      <c r="C53" s="297" t="str">
        <f>IF(ISBLANK('Item List'!C49),"",'Item List'!C49)</f>
        <v>EACH</v>
      </c>
      <c r="D53" s="298">
        <f>IF(ISBLANK('Item List'!D49),0,'Item List'!D49)</f>
        <v>1</v>
      </c>
      <c r="E53" s="146">
        <f>IF(ISBLANK('Item List'!E49),0,'Item List'!E49)</f>
        <v>17250</v>
      </c>
      <c r="F53" s="146">
        <f t="shared" si="7"/>
        <v>17250</v>
      </c>
      <c r="G53" s="168">
        <v>10500</v>
      </c>
      <c r="H53" s="103">
        <f t="shared" si="8"/>
        <v>10500</v>
      </c>
      <c r="I53" s="170">
        <v>15000</v>
      </c>
      <c r="J53" s="103">
        <f t="shared" si="9"/>
        <v>15000</v>
      </c>
      <c r="K53" s="170">
        <v>17000</v>
      </c>
      <c r="L53" s="103">
        <f t="shared" si="10"/>
        <v>17000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7" t="str">
        <f>IF(ISBLANK('Item List'!B50),"",'Item List'!B50)</f>
        <v>Manholes, Type A, 9' Dia., Type 1 Frame, Closed Lid</v>
      </c>
      <c r="C54" s="297" t="str">
        <f>IF(ISBLANK('Item List'!C50),"",'Item List'!C50)</f>
        <v>EACH</v>
      </c>
      <c r="D54" s="298">
        <f>IF(ISBLANK('Item List'!D50),0,'Item List'!D50)</f>
        <v>1</v>
      </c>
      <c r="E54" s="146">
        <f>IF(ISBLANK('Item List'!E50),0,'Item List'!E50)</f>
        <v>15750</v>
      </c>
      <c r="F54" s="146">
        <f t="shared" si="7"/>
        <v>15750</v>
      </c>
      <c r="G54" s="168">
        <v>10500</v>
      </c>
      <c r="H54" s="103">
        <f t="shared" si="8"/>
        <v>10500</v>
      </c>
      <c r="I54" s="170">
        <v>15000</v>
      </c>
      <c r="J54" s="103">
        <f t="shared" si="9"/>
        <v>15000</v>
      </c>
      <c r="K54" s="170">
        <v>17100</v>
      </c>
      <c r="L54" s="103">
        <f t="shared" si="10"/>
        <v>17100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7" t="str">
        <f>IF(ISBLANK('Item List'!B51),"",'Item List'!B51)</f>
        <v>Manholes, Type A, 9' Dia., Type 1 Frame, Open Lid</v>
      </c>
      <c r="C55" s="297" t="str">
        <f>IF(ISBLANK('Item List'!C51),"",'Item List'!C51)</f>
        <v>EACH</v>
      </c>
      <c r="D55" s="298">
        <f>IF(ISBLANK('Item List'!D51),0,'Item List'!D51)</f>
        <v>3</v>
      </c>
      <c r="E55" s="146">
        <f>IF(ISBLANK('Item List'!E51),0,'Item List'!E51)</f>
        <v>15750</v>
      </c>
      <c r="F55" s="146">
        <f t="shared" si="7"/>
        <v>47250</v>
      </c>
      <c r="G55" s="168">
        <v>10500</v>
      </c>
      <c r="H55" s="103">
        <f t="shared" si="8"/>
        <v>31500</v>
      </c>
      <c r="I55" s="170">
        <v>15000</v>
      </c>
      <c r="J55" s="103">
        <f t="shared" si="9"/>
        <v>45000</v>
      </c>
      <c r="K55" s="170">
        <v>16500</v>
      </c>
      <c r="L55" s="103">
        <f t="shared" si="10"/>
        <v>49500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9"/>
      <c r="E56" s="149" t="s">
        <v>8</v>
      </c>
      <c r="F56" s="150">
        <f>IF(SUM(F32:F55)=0,"",SUM(F32:F55)+F30)</f>
        <v>568398.99739000003</v>
      </c>
      <c r="G56" s="110"/>
      <c r="H56" s="104">
        <f>IF(SUM(H32:H55)=0,"",SUM(H32:H55)+H30)</f>
        <v>553005</v>
      </c>
      <c r="I56" s="221"/>
      <c r="J56" s="104">
        <f>IF(SUM(J32:J55)=0,"",SUM(J32:J55)+J30)</f>
        <v>743268.74</v>
      </c>
      <c r="K56" s="110"/>
      <c r="L56" s="104">
        <f>IF(SUM(L32:L55)=0,"",SUM(L32:L55)+L30)</f>
        <v>719441.85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568398.99739000003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553005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743268.74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719441.85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7" t="str">
        <f>IF(ISBLANK('Item List'!B52),"",'Item List'!B52)</f>
        <v>Manholes, Type A, 9' Dia., Type 1 Frame, Curb Inlet</v>
      </c>
      <c r="C58" s="297" t="str">
        <f>IF(ISBLANK('Item List'!C52),"",'Item List'!C52)</f>
        <v>EACH</v>
      </c>
      <c r="D58" s="298">
        <f>IF(ISBLANK('Item List'!D52),0,'Item List'!D52)</f>
        <v>3</v>
      </c>
      <c r="E58" s="146">
        <f>IF(ISBLANK('Item List'!E52),0,'Item List'!E52)</f>
        <v>17500</v>
      </c>
      <c r="F58" s="146">
        <f t="shared" ref="F58:F81" si="15">IF(AND(ISNUMBER($D58),ISNUMBER(E58)),$D58*E58,0)</f>
        <v>52500</v>
      </c>
      <c r="G58" s="168">
        <v>10500</v>
      </c>
      <c r="H58" s="103">
        <f t="shared" ref="H58:H81" si="16">IF(AND(ISNUMBER($D58),ISNUMBER(G58)),$D58*G58,0)</f>
        <v>31500</v>
      </c>
      <c r="I58" s="169">
        <v>15000</v>
      </c>
      <c r="J58" s="103">
        <f>IF(AND(ISNUMBER($D58),ISNUMBER(I58)),$D58*I58,0)</f>
        <v>45000</v>
      </c>
      <c r="K58" s="169">
        <v>16850</v>
      </c>
      <c r="L58" s="103">
        <f>IF(AND(ISNUMBER($D58),ISNUMBER(K58)),$D58*K58,0)</f>
        <v>50550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7" t="str">
        <f>IF(ISBLANK('Item List'!B53),"",'Item List'!B53)</f>
        <v>Removing Inlets</v>
      </c>
      <c r="C59" s="297" t="str">
        <f>IF(ISBLANK('Item List'!C53),"",'Item List'!C53)</f>
        <v>EACH</v>
      </c>
      <c r="D59" s="298">
        <f>IF(ISBLANK('Item List'!D53),0,'Item List'!D53)</f>
        <v>4</v>
      </c>
      <c r="E59" s="146">
        <f>IF(ISBLANK('Item List'!E53),0,'Item List'!E53)</f>
        <v>1000</v>
      </c>
      <c r="F59" s="146">
        <f t="shared" si="15"/>
        <v>4000</v>
      </c>
      <c r="G59" s="168">
        <v>500</v>
      </c>
      <c r="H59" s="103">
        <f t="shared" si="16"/>
        <v>2000</v>
      </c>
      <c r="I59" s="169">
        <v>750</v>
      </c>
      <c r="J59" s="103">
        <f t="shared" ref="J59:J81" si="17">IF(AND(ISNUMBER($D59),ISNUMBER(I59)),$D59*I59,0)</f>
        <v>3000</v>
      </c>
      <c r="K59" s="169">
        <v>333</v>
      </c>
      <c r="L59" s="103">
        <f t="shared" ref="L59:L81" si="18">IF(AND(ISNUMBER($D59),ISNUMBER(K59)),$D59*K59,0)</f>
        <v>1332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7" t="str">
        <f>IF(ISBLANK('Item List'!B54),"",'Item List'!B54)</f>
        <v>Removing Manholes</v>
      </c>
      <c r="C60" s="297" t="str">
        <f>IF(ISBLANK('Item List'!C54),"",'Item List'!C54)</f>
        <v>EACH</v>
      </c>
      <c r="D60" s="298">
        <f>IF(ISBLANK('Item List'!D54),0,'Item List'!D54)</f>
        <v>4</v>
      </c>
      <c r="E60" s="146">
        <f>IF(ISBLANK('Item List'!E54),0,'Item List'!E54)</f>
        <v>1200</v>
      </c>
      <c r="F60" s="146">
        <f t="shared" si="15"/>
        <v>4800</v>
      </c>
      <c r="G60" s="168">
        <v>700</v>
      </c>
      <c r="H60" s="103">
        <f t="shared" si="16"/>
        <v>2800</v>
      </c>
      <c r="I60" s="169">
        <v>750</v>
      </c>
      <c r="J60" s="103">
        <f t="shared" si="17"/>
        <v>3000</v>
      </c>
      <c r="K60" s="169">
        <v>453</v>
      </c>
      <c r="L60" s="103">
        <f t="shared" si="18"/>
        <v>1812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7" t="str">
        <f>IF(ISBLANK('Item List'!B55),"",'Item List'!B55)</f>
        <v>Combination Curb and Gutter, Type M-6.18 (Modified)</v>
      </c>
      <c r="C61" s="297" t="str">
        <f>IF(ISBLANK('Item List'!C55),"",'Item List'!C55)</f>
        <v>FOOT</v>
      </c>
      <c r="D61" s="298">
        <f>IF(ISBLANK('Item List'!D55),0,'Item List'!D55)</f>
        <v>164</v>
      </c>
      <c r="E61" s="146">
        <f>IF(ISBLANK('Item List'!E55),0,'Item List'!E55)</f>
        <v>45</v>
      </c>
      <c r="F61" s="146">
        <f t="shared" si="15"/>
        <v>7380</v>
      </c>
      <c r="G61" s="168">
        <v>30</v>
      </c>
      <c r="H61" s="103">
        <f t="shared" si="16"/>
        <v>4920</v>
      </c>
      <c r="I61" s="169">
        <v>34.5</v>
      </c>
      <c r="J61" s="103">
        <f t="shared" si="17"/>
        <v>5658</v>
      </c>
      <c r="K61" s="169">
        <v>39</v>
      </c>
      <c r="L61" s="103">
        <f t="shared" si="18"/>
        <v>6396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7" t="str">
        <f>IF(ISBLANK('Item List'!B56),"",'Item List'!B56)</f>
        <v>Paved Ditch, Type B-15</v>
      </c>
      <c r="C62" s="297" t="str">
        <f>IF(ISBLANK('Item List'!C56),"",'Item List'!C56)</f>
        <v>FOOT</v>
      </c>
      <c r="D62" s="298">
        <f>IF(ISBLANK('Item List'!D56),0,'Item List'!D56)</f>
        <v>283</v>
      </c>
      <c r="E62" s="146">
        <f>IF(ISBLANK('Item List'!E56),0,'Item List'!E56)</f>
        <v>50</v>
      </c>
      <c r="F62" s="146">
        <f t="shared" si="15"/>
        <v>14150</v>
      </c>
      <c r="G62" s="168">
        <v>75</v>
      </c>
      <c r="H62" s="103">
        <f t="shared" si="16"/>
        <v>21225</v>
      </c>
      <c r="I62" s="169">
        <v>42</v>
      </c>
      <c r="J62" s="103">
        <f t="shared" si="17"/>
        <v>11886</v>
      </c>
      <c r="K62" s="169">
        <v>43</v>
      </c>
      <c r="L62" s="103">
        <f t="shared" si="18"/>
        <v>12169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7" t="str">
        <f>IF(ISBLANK('Item List'!B57),"",'Item List'!B57)</f>
        <v>Fence Removal</v>
      </c>
      <c r="C63" s="297" t="str">
        <f>IF(ISBLANK('Item List'!C57),"",'Item List'!C57)</f>
        <v>FOOT</v>
      </c>
      <c r="D63" s="298">
        <f>IF(ISBLANK('Item List'!D57),0,'Item List'!D57)</f>
        <v>304</v>
      </c>
      <c r="E63" s="146">
        <f>IF(ISBLANK('Item List'!E57),0,'Item List'!E57)</f>
        <v>3</v>
      </c>
      <c r="F63" s="146">
        <f t="shared" si="15"/>
        <v>912</v>
      </c>
      <c r="G63" s="168">
        <v>10</v>
      </c>
      <c r="H63" s="103">
        <f t="shared" si="16"/>
        <v>3040</v>
      </c>
      <c r="I63" s="169">
        <v>10</v>
      </c>
      <c r="J63" s="103">
        <f t="shared" si="17"/>
        <v>3040</v>
      </c>
      <c r="K63" s="169">
        <v>5.7</v>
      </c>
      <c r="L63" s="103">
        <f t="shared" si="18"/>
        <v>1732.8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7" t="str">
        <f>IF(ISBLANK('Item List'!B58),"",'Item List'!B58)</f>
        <v>Fence</v>
      </c>
      <c r="C64" s="297" t="str">
        <f>IF(ISBLANK('Item List'!C58),"",'Item List'!C58)</f>
        <v>FOOT</v>
      </c>
      <c r="D64" s="298">
        <f>IF(ISBLANK('Item List'!D58),0,'Item List'!D58)</f>
        <v>304</v>
      </c>
      <c r="E64" s="146">
        <f>IF(ISBLANK('Item List'!E58),0,'Item List'!E58)</f>
        <v>30</v>
      </c>
      <c r="F64" s="146">
        <f t="shared" si="15"/>
        <v>9120</v>
      </c>
      <c r="G64" s="168">
        <v>61</v>
      </c>
      <c r="H64" s="103">
        <f t="shared" si="16"/>
        <v>18544</v>
      </c>
      <c r="I64" s="169">
        <v>58</v>
      </c>
      <c r="J64" s="103">
        <f t="shared" si="17"/>
        <v>17632</v>
      </c>
      <c r="K64" s="169">
        <v>58</v>
      </c>
      <c r="L64" s="103">
        <f t="shared" si="18"/>
        <v>17632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7" t="str">
        <f>IF(ISBLANK('Item List'!B59),"",'Item List'!B59)</f>
        <v>Non-Special Waste Disposal</v>
      </c>
      <c r="C65" s="297" t="str">
        <f>IF(ISBLANK('Item List'!C59),"",'Item List'!C59)</f>
        <v>CY YD</v>
      </c>
      <c r="D65" s="298">
        <f>IF(ISBLANK('Item List'!D59),0,'Item List'!D59)</f>
        <v>200</v>
      </c>
      <c r="E65" s="146">
        <f>IF(ISBLANK('Item List'!E59),0,'Item List'!E59)</f>
        <v>25</v>
      </c>
      <c r="F65" s="146">
        <f t="shared" si="15"/>
        <v>5000</v>
      </c>
      <c r="G65" s="168">
        <v>0.01</v>
      </c>
      <c r="H65" s="103">
        <f t="shared" si="16"/>
        <v>2</v>
      </c>
      <c r="I65" s="169">
        <v>1</v>
      </c>
      <c r="J65" s="103">
        <f t="shared" si="17"/>
        <v>200</v>
      </c>
      <c r="K65" s="169">
        <v>59</v>
      </c>
      <c r="L65" s="103">
        <f t="shared" si="18"/>
        <v>11800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7" t="str">
        <f>IF(ISBLANK('Item List'!B60),"",'Item List'!B60)</f>
        <v>Special Waste Disposal</v>
      </c>
      <c r="C66" s="297" t="str">
        <f>IF(ISBLANK('Item List'!C60),"",'Item List'!C60)</f>
        <v>CU YD</v>
      </c>
      <c r="D66" s="298">
        <f>IF(ISBLANK('Item List'!D60),0,'Item List'!D60)</f>
        <v>200</v>
      </c>
      <c r="E66" s="146">
        <f>IF(ISBLANK('Item List'!E60),0,'Item List'!E60)</f>
        <v>30</v>
      </c>
      <c r="F66" s="146">
        <f t="shared" si="15"/>
        <v>6000</v>
      </c>
      <c r="G66" s="168">
        <v>0.01</v>
      </c>
      <c r="H66" s="103">
        <f t="shared" si="16"/>
        <v>2</v>
      </c>
      <c r="I66" s="169">
        <v>1</v>
      </c>
      <c r="J66" s="103">
        <f t="shared" si="17"/>
        <v>200</v>
      </c>
      <c r="K66" s="169">
        <v>71</v>
      </c>
      <c r="L66" s="103">
        <f t="shared" si="18"/>
        <v>14200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7" t="str">
        <f>IF(ISBLANK('Item List'!B61),"",'Item List'!B61)</f>
        <v>Soil Disposal Analysis</v>
      </c>
      <c r="C67" s="297" t="str">
        <f>IF(ISBLANK('Item List'!C61),"",'Item List'!C61)</f>
        <v>EACH</v>
      </c>
      <c r="D67" s="298">
        <f>IF(ISBLANK('Item List'!D61),0,'Item List'!D61)</f>
        <v>10</v>
      </c>
      <c r="E67" s="146">
        <f>IF(ISBLANK('Item List'!E61),0,'Item List'!E61)</f>
        <v>1000</v>
      </c>
      <c r="F67" s="146">
        <f t="shared" si="15"/>
        <v>10000</v>
      </c>
      <c r="G67" s="168">
        <v>0.01</v>
      </c>
      <c r="H67" s="103">
        <f t="shared" si="16"/>
        <v>0.1</v>
      </c>
      <c r="I67" s="169">
        <v>150</v>
      </c>
      <c r="J67" s="103">
        <f t="shared" si="17"/>
        <v>1500</v>
      </c>
      <c r="K67" s="169">
        <v>1200</v>
      </c>
      <c r="L67" s="103">
        <f t="shared" si="18"/>
        <v>12000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7" t="str">
        <f>IF(ISBLANK('Item List'!B62),"",'Item List'!B62)</f>
        <v>Special Waste Plans and Reports (Special)</v>
      </c>
      <c r="C68" s="297" t="str">
        <f>IF(ISBLANK('Item List'!C62),"",'Item List'!C62)</f>
        <v>L SUM</v>
      </c>
      <c r="D68" s="298">
        <f>IF(ISBLANK('Item List'!D62),0,'Item List'!D62)</f>
        <v>1</v>
      </c>
      <c r="E68" s="146">
        <f>IF(ISBLANK('Item List'!E62),0,'Item List'!E62)</f>
        <v>5000</v>
      </c>
      <c r="F68" s="146">
        <f t="shared" si="15"/>
        <v>5000</v>
      </c>
      <c r="G68" s="168">
        <v>0.01</v>
      </c>
      <c r="H68" s="103">
        <f t="shared" si="16"/>
        <v>0.01</v>
      </c>
      <c r="I68" s="170">
        <v>1</v>
      </c>
      <c r="J68" s="103">
        <f t="shared" si="17"/>
        <v>1</v>
      </c>
      <c r="K68" s="170">
        <v>2900</v>
      </c>
      <c r="L68" s="103">
        <f t="shared" si="18"/>
        <v>2900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7" t="str">
        <f>IF(ISBLANK('Item List'!B63),"",'Item List'!B63)</f>
        <v>Traffic Control and Protection, Special</v>
      </c>
      <c r="C69" s="297" t="str">
        <f>IF(ISBLANK('Item List'!C63),"",'Item List'!C63)</f>
        <v>L SUM</v>
      </c>
      <c r="D69" s="298">
        <f>IF(ISBLANK('Item List'!D63),0,'Item List'!D63)</f>
        <v>1</v>
      </c>
      <c r="E69" s="146">
        <f>IF(ISBLANK('Item List'!E63),0,'Item List'!E63)</f>
        <v>5000</v>
      </c>
      <c r="F69" s="146">
        <f t="shared" si="15"/>
        <v>5000</v>
      </c>
      <c r="G69" s="168">
        <v>2500</v>
      </c>
      <c r="H69" s="103">
        <f t="shared" si="16"/>
        <v>2500</v>
      </c>
      <c r="I69" s="170">
        <v>3500</v>
      </c>
      <c r="J69" s="103">
        <f t="shared" si="17"/>
        <v>3500</v>
      </c>
      <c r="K69" s="170">
        <v>2375</v>
      </c>
      <c r="L69" s="103">
        <f t="shared" si="18"/>
        <v>2375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>
        <f>IF(SUM(F58:F81)=0,"",SUM(F58:F81)+F56)</f>
        <v>692260.99739000003</v>
      </c>
      <c r="G82" s="110"/>
      <c r="H82" s="104">
        <f>IF(SUM(H58:H81)=0,"",SUM(H58:H81)+H56)</f>
        <v>639538.11</v>
      </c>
      <c r="I82" s="221"/>
      <c r="J82" s="104">
        <f>IF(SUM(J58:J81)=0,"",SUM(J58:J81)+J56)</f>
        <v>837885.74</v>
      </c>
      <c r="K82" s="110"/>
      <c r="L82" s="104">
        <f>IF(SUM(L58:L81)=0,"",SUM(L58:L81)+L56)</f>
        <v>854340.64999999991</v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692260.99739000003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639538.11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837885.74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854340.64999999991</v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J15" sqref="J15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Building Removal, 5111 Carter Court</v>
      </c>
      <c r="C6" s="145" t="str">
        <f>'Tabulation of Bids'!C7</f>
        <v>L 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Building Removal, 1214 Fieldcrest Drive</v>
      </c>
      <c r="C7" s="145" t="str">
        <f>'Tabulation of Bids'!C8</f>
        <v>L SUM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Building Removal, 1218 Fieldcrest Drive</v>
      </c>
      <c r="C8" s="145" t="str">
        <f>'Tabulation of Bids'!C9</f>
        <v>L SUM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Building Removal, 1218 Esmond Drive</v>
      </c>
      <c r="C9" s="145" t="str">
        <f>'Tabulation of Bids'!C10</f>
        <v>L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Asbestos Removal, 5111 Carter Court</v>
      </c>
      <c r="C10" s="145" t="str">
        <f>'Tabulation of Bids'!C11</f>
        <v>L SUM</v>
      </c>
      <c r="D10" s="145">
        <f>'Tabulation of Bids'!D11</f>
        <v>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Asbestos Removal, 1218 Fieldcrest Drive</v>
      </c>
      <c r="C11" s="145" t="str">
        <f>'Tabulation of Bids'!C12</f>
        <v>L 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Asbestos Removal, 1218 Esmond Drive</v>
      </c>
      <c r="C12" s="145" t="str">
        <f>'Tabulation of Bids'!C13</f>
        <v>L SUM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Tree Removal, Under 6 Units Diameter</v>
      </c>
      <c r="C13" s="145" t="str">
        <f>'Tabulation of Bids'!C14</f>
        <v>UNIT</v>
      </c>
      <c r="D13" s="145">
        <f>'Tabulation of Bids'!D14</f>
        <v>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Tree Removal, 6 to 15 Units Diameter</v>
      </c>
      <c r="C14" s="145" t="str">
        <f>'Tabulation of Bids'!C15</f>
        <v>UNIT</v>
      </c>
      <c r="D14" s="145">
        <f>'Tabulation of Bids'!D15</f>
        <v>214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Tree Removal, Over 15 Units Diameter</v>
      </c>
      <c r="C15" s="145" t="str">
        <f>'Tabulation of Bids'!C16</f>
        <v>UNIT</v>
      </c>
      <c r="D15" s="145">
        <f>'Tabulation of Bids'!D16</f>
        <v>135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Earth Excavation</v>
      </c>
      <c r="C16" s="145" t="str">
        <f>'Tabulation of Bids'!C17</f>
        <v>CU YD</v>
      </c>
      <c r="D16" s="145">
        <f>'Tabulation of Bids'!D17</f>
        <v>6122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Trench Backfill</v>
      </c>
      <c r="C17" s="145" t="str">
        <f>'Tabulation of Bids'!C18</f>
        <v>CU YD</v>
      </c>
      <c r="D17" s="145">
        <f>'Tabulation of Bids'!D18</f>
        <v>242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Parkway Restoration</v>
      </c>
      <c r="C18" s="145" t="str">
        <f>'Tabulation of Bids'!C19</f>
        <v>L SUM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Perimeter Erosion Barrier</v>
      </c>
      <c r="C19" s="145" t="str">
        <f>'Tabulation of Bids'!C20</f>
        <v>FOOT</v>
      </c>
      <c r="D19" s="145">
        <f>'Tabulation of Bids'!D20</f>
        <v>1067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Inlet and Pipe Protection</v>
      </c>
      <c r="C20" s="145" t="str">
        <f>'Tabulation of Bids'!C21</f>
        <v>EACH</v>
      </c>
      <c r="D20" s="145">
        <f>'Tabulation of Bids'!D21</f>
        <v>7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Aggregate Base Course, Type B, CA-6, 4"</v>
      </c>
      <c r="C21" s="145" t="str">
        <f>'Tabulation of Bids'!C22</f>
        <v>SQ YD</v>
      </c>
      <c r="D21" s="145">
        <f>'Tabulation of Bids'!D22</f>
        <v>20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Aggregate Base Course, Type B, CA-6, 6"</v>
      </c>
      <c r="C22" s="145" t="str">
        <f>'Tabulation of Bids'!C23</f>
        <v>SQ YD</v>
      </c>
      <c r="D22" s="145">
        <f>'Tabulation of Bids'!D23</f>
        <v>252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Subbase Granular Material, Type B, 6"</v>
      </c>
      <c r="C23" s="145" t="str">
        <f>'Tabulation of Bids'!C24</f>
        <v>SQ YD</v>
      </c>
      <c r="D23" s="145">
        <f>'Tabulation of Bids'!D24</f>
        <v>199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Hot-Mix Asphalt Binder Course, IL-9.5, N50, 2.5"</v>
      </c>
      <c r="C24" s="145" t="str">
        <f>'Tabulation of Bids'!C25</f>
        <v>TON</v>
      </c>
      <c r="D24" s="145">
        <f>'Tabulation of Bids'!D25</f>
        <v>20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Binder Course, IL-19.0, N50, 4"</v>
      </c>
      <c r="C25" s="145" t="str">
        <f>'Tabulation of Bids'!C26</f>
        <v>TON</v>
      </c>
      <c r="D25" s="145">
        <f>'Tabulation of Bids'!D26</f>
        <v>13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Hot-Mix Asphalt Surface Course, Mix "D", N50, 1.5"</v>
      </c>
      <c r="C26" s="145" t="str">
        <f>'Tabulation of Bids'!C27</f>
        <v>TON</v>
      </c>
      <c r="D26" s="145">
        <f>'Tabulation of Bids'!D27</f>
        <v>12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Hot-Mix Asphalt Surface Course, Mix "D", N50, 2"</v>
      </c>
      <c r="C27" s="145" t="str">
        <f>'Tabulation of Bids'!C28</f>
        <v>TON</v>
      </c>
      <c r="D27" s="145">
        <f>'Tabulation of Bids'!D28</f>
        <v>7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P.C.C Approach Pavement, 8"</v>
      </c>
      <c r="C28" s="145" t="str">
        <f>'Tabulation of Bids'!C29</f>
        <v>SQ YD</v>
      </c>
      <c r="D28" s="145">
        <f>'Tabulation of Bids'!D29</f>
        <v>20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Portland Cement Concrete Sidewalk, 4"</v>
      </c>
      <c r="C31" s="145" t="str">
        <f>'Tabulation of Bids'!C32</f>
        <v>SQ FT</v>
      </c>
      <c r="D31" s="145">
        <f>'Tabulation of Bids'!D32</f>
        <v>441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Portland Cement Concrete Sidewalk, 6"</v>
      </c>
      <c r="C32" s="145" t="str">
        <f>'Tabulation of Bids'!C33</f>
        <v>SQ FT</v>
      </c>
      <c r="D32" s="145">
        <f>'Tabulation of Bids'!D33</f>
        <v>23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Combination Curb and Gutter Removal</v>
      </c>
      <c r="C33" s="145" t="str">
        <f>'Tabulation of Bids'!C34</f>
        <v>FOOT</v>
      </c>
      <c r="D33" s="145">
        <f>'Tabulation of Bids'!D34</f>
        <v>164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Sidewalk Removal</v>
      </c>
      <c r="C34" s="145" t="str">
        <f>'Tabulation of Bids'!C35</f>
        <v>SQ FT</v>
      </c>
      <c r="D34" s="145">
        <f>'Tabulation of Bids'!D35</f>
        <v>464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Pavement Removal</v>
      </c>
      <c r="C35" s="145" t="str">
        <f>'Tabulation of Bids'!C36</f>
        <v>SQ YD</v>
      </c>
      <c r="D35" s="145">
        <f>'Tabulation of Bids'!D36</f>
        <v>199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Approach Pavement Removal</v>
      </c>
      <c r="C36" s="145" t="str">
        <f>'Tabulation of Bids'!C37</f>
        <v>SQ FT</v>
      </c>
      <c r="D36" s="145">
        <f>'Tabulation of Bids'!D37</f>
        <v>783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Aggregate Base Course Removal</v>
      </c>
      <c r="C37" s="145" t="str">
        <f>'Tabulation of Bids'!C38</f>
        <v>SQ YD</v>
      </c>
      <c r="D37" s="145">
        <f>'Tabulation of Bids'!D38</f>
        <v>252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Reinforced Concrete End Section, 30" Dual Pipes</v>
      </c>
      <c r="C38" s="145" t="str">
        <f>'Tabulation of Bids'!C39</f>
        <v>EACH</v>
      </c>
      <c r="D38" s="145">
        <f>'Tabulation of Bids'!D39</f>
        <v>6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Connection to Existing Drainage Structure</v>
      </c>
      <c r="C39" s="145" t="str">
        <f>'Tabulation of Bids'!C40</f>
        <v>EACH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Storm Sewers, Class A, Type 1, 30" (RCP)</v>
      </c>
      <c r="C40" s="145" t="str">
        <f>'Tabulation of Bids'!C41</f>
        <v>FOOT</v>
      </c>
      <c r="D40" s="145">
        <f>'Tabulation of Bids'!D41</f>
        <v>690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Storm Sewers, Class B, Type 1, 30" (HDPE)</v>
      </c>
      <c r="C41" s="145" t="str">
        <f>'Tabulation of Bids'!C42</f>
        <v>FOOT</v>
      </c>
      <c r="D41" s="145">
        <f>'Tabulation of Bids'!D42</f>
        <v>769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Storm Sewers, Water Main Quality, 30" Complete</v>
      </c>
      <c r="C42" s="145" t="str">
        <f>'Tabulation of Bids'!C43</f>
        <v>FOOT</v>
      </c>
      <c r="D42" s="145">
        <f>'Tabulation of Bids'!D43</f>
        <v>51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Storm Sewer Removal, 36"</v>
      </c>
      <c r="C43" s="145" t="str">
        <f>'Tabulation of Bids'!C44</f>
        <v>FOOT</v>
      </c>
      <c r="D43" s="145">
        <f>'Tabulation of Bids'!D44</f>
        <v>521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Connect to Existing 6" Water Main, Complete</v>
      </c>
      <c r="C44" s="145" t="str">
        <f>'Tabulation of Bids'!C45</f>
        <v>EACH</v>
      </c>
      <c r="D44" s="145">
        <f>'Tabulation of Bids'!D45</f>
        <v>2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Remove Existing 6" Watermain</v>
      </c>
      <c r="C45" s="145" t="str">
        <f>'Tabulation of Bids'!C46</f>
        <v>FOOT</v>
      </c>
      <c r="D45" s="145">
        <f>'Tabulation of Bids'!D46</f>
        <v>52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Ductile Iron Water Main Complete, 6"</v>
      </c>
      <c r="C46" s="145" t="str">
        <f>'Tabulation of Bids'!C47</f>
        <v>FOOT</v>
      </c>
      <c r="D46" s="145">
        <f>'Tabulation of Bids'!D47</f>
        <v>52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Water Main Protection, 12"</v>
      </c>
      <c r="C47" s="145" t="str">
        <f>'Tabulation of Bids'!C48</f>
        <v>FOOT</v>
      </c>
      <c r="D47" s="145">
        <f>'Tabulation of Bids'!D48</f>
        <v>27.5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Water Main Line Stop, 6"</v>
      </c>
      <c r="C48" s="145" t="str">
        <f>'Tabulation of Bids'!C49</f>
        <v>EACH</v>
      </c>
      <c r="D48" s="145">
        <f>'Tabulation of Bids'!D49</f>
        <v>2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Water Service Connection, Complete, 1"</v>
      </c>
      <c r="C49" s="145" t="str">
        <f>'Tabulation of Bids'!C50</f>
        <v>EACH</v>
      </c>
      <c r="D49" s="145">
        <f>'Tabulation of Bids'!D50</f>
        <v>1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Pipe Underdrains, Type I, 4"</v>
      </c>
      <c r="C50" s="145" t="str">
        <f>'Tabulation of Bids'!C51</f>
        <v>FOOT</v>
      </c>
      <c r="D50" s="145">
        <f>'Tabulation of Bids'!D51</f>
        <v>175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Pipe Underdrain, Cleanout</v>
      </c>
      <c r="C51" s="145" t="str">
        <f>'Tabulation of Bids'!C52</f>
        <v>EACH</v>
      </c>
      <c r="D51" s="145">
        <f>'Tabulation of Bids'!D52</f>
        <v>2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Manholes, Type A, 9' Dia., Inlet 700</v>
      </c>
      <c r="C52" s="145" t="str">
        <f>'Tabulation of Bids'!C53</f>
        <v>EACH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Manholes, Type A, 9' Dia., Type 1 Frame, Closed Lid</v>
      </c>
      <c r="C53" s="145" t="str">
        <f>'Tabulation of Bids'!C54</f>
        <v>EACH</v>
      </c>
      <c r="D53" s="145">
        <f>'Tabulation of Bids'!D54</f>
        <v>1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Manholes, Type A, 9' Dia., Type 1 Frame, Open Lid</v>
      </c>
      <c r="C54" s="145" t="str">
        <f>'Tabulation of Bids'!C55</f>
        <v>EACH</v>
      </c>
      <c r="D54" s="145">
        <f>'Tabulation of Bids'!D55</f>
        <v>3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Manholes, Type A, 9' Dia., Type 1 Frame, Curb Inlet</v>
      </c>
      <c r="C57" s="145" t="str">
        <f>'Tabulation of Bids'!C58</f>
        <v>EACH</v>
      </c>
      <c r="D57" s="145">
        <f>'Tabulation of Bids'!D58</f>
        <v>3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Removing Inlets</v>
      </c>
      <c r="C58" s="145" t="str">
        <f>'Tabulation of Bids'!C59</f>
        <v>EACH</v>
      </c>
      <c r="D58" s="145">
        <f>'Tabulation of Bids'!D59</f>
        <v>4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Removing Manholes</v>
      </c>
      <c r="C59" s="145" t="str">
        <f>'Tabulation of Bids'!C60</f>
        <v>EACH</v>
      </c>
      <c r="D59" s="145">
        <f>'Tabulation of Bids'!D60</f>
        <v>4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Combination Curb and Gutter, Type M-6.18 (Modified)</v>
      </c>
      <c r="C60" s="145" t="str">
        <f>'Tabulation of Bids'!C61</f>
        <v>FOOT</v>
      </c>
      <c r="D60" s="145">
        <f>'Tabulation of Bids'!D61</f>
        <v>164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Paved Ditch, Type B-15</v>
      </c>
      <c r="C61" s="145" t="str">
        <f>'Tabulation of Bids'!C62</f>
        <v>FOOT</v>
      </c>
      <c r="D61" s="145">
        <f>'Tabulation of Bids'!D62</f>
        <v>283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Fence Removal</v>
      </c>
      <c r="C62" s="145" t="str">
        <f>'Tabulation of Bids'!C63</f>
        <v>FOOT</v>
      </c>
      <c r="D62" s="145">
        <f>'Tabulation of Bids'!D63</f>
        <v>304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Fence</v>
      </c>
      <c r="C63" s="145" t="str">
        <f>'Tabulation of Bids'!C64</f>
        <v>FOOT</v>
      </c>
      <c r="D63" s="145">
        <f>'Tabulation of Bids'!D64</f>
        <v>304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Non-Special Waste Disposal</v>
      </c>
      <c r="C64" s="145" t="str">
        <f>'Tabulation of Bids'!C65</f>
        <v>CY YD</v>
      </c>
      <c r="D64" s="145">
        <f>'Tabulation of Bids'!D65</f>
        <v>200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Special Waste Disposal</v>
      </c>
      <c r="C65" s="145" t="str">
        <f>'Tabulation of Bids'!C66</f>
        <v>CU YD</v>
      </c>
      <c r="D65" s="145">
        <f>'Tabulation of Bids'!D66</f>
        <v>200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Soil Disposal Analysis</v>
      </c>
      <c r="C66" s="145" t="str">
        <f>'Tabulation of Bids'!C67</f>
        <v>EACH</v>
      </c>
      <c r="D66" s="145">
        <f>'Tabulation of Bids'!D67</f>
        <v>10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Special Waste Plans and Reports (Special)</v>
      </c>
      <c r="C67" s="145" t="str">
        <f>'Tabulation of Bids'!C68</f>
        <v>L SUM</v>
      </c>
      <c r="D67" s="145">
        <f>'Tabulation of Bids'!D68</f>
        <v>1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Traffic Control and Protection, Special</v>
      </c>
      <c r="C68" s="145" t="str">
        <f>'Tabulation of Bids'!C69</f>
        <v>L SUM</v>
      </c>
      <c r="D68" s="145">
        <f>'Tabulation of Bids'!D69</f>
        <v>1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22" workbookViewId="0">
      <selection activeCell="H21" sqref="H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>
        <f>'Tabulation of Bids'!$A$3</f>
        <v>0</v>
      </c>
      <c r="E4" s="367"/>
      <c r="F4" s="368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 SUM</v>
      </c>
      <c r="D16" s="211">
        <f>'Tabulation of Bids'!$D6</f>
        <v>1</v>
      </c>
      <c r="E16" s="248">
        <f>'Tabulation of Bids'!$E6</f>
        <v>5000</v>
      </c>
      <c r="F16" s="336">
        <f>D16*E16</f>
        <v>5000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Building Removal, 5111 Carter Court</v>
      </c>
      <c r="C17" s="96" t="str">
        <f>'Tabulation of Bids'!$C7</f>
        <v>L SUM</v>
      </c>
      <c r="D17" s="97">
        <f>'Tabulation of Bids'!$D7</f>
        <v>1</v>
      </c>
      <c r="E17" s="243">
        <f>'Tabulation of Bids'!$E7</f>
        <v>15400</v>
      </c>
      <c r="F17" s="337">
        <f t="shared" ref="F17:F32" si="0">D17*E17</f>
        <v>15400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Building Removal, 1214 Fieldcrest Drive</v>
      </c>
      <c r="C18" s="96" t="str">
        <f>'Tabulation of Bids'!$C8</f>
        <v>L SUM</v>
      </c>
      <c r="D18" s="97">
        <f>'Tabulation of Bids'!$D8</f>
        <v>1</v>
      </c>
      <c r="E18" s="243">
        <f>'Tabulation of Bids'!$E8</f>
        <v>10000</v>
      </c>
      <c r="F18" s="337">
        <f t="shared" si="0"/>
        <v>10000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Building Removal, 1218 Fieldcrest Drive</v>
      </c>
      <c r="C19" s="96" t="str">
        <f>'Tabulation of Bids'!$C9</f>
        <v>L SUM</v>
      </c>
      <c r="D19" s="97">
        <f>'Tabulation of Bids'!$D9</f>
        <v>1</v>
      </c>
      <c r="E19" s="243">
        <f>'Tabulation of Bids'!$E9</f>
        <v>10500</v>
      </c>
      <c r="F19" s="337">
        <f t="shared" si="0"/>
        <v>10500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Building Removal, 1218 Esmond Drive</v>
      </c>
      <c r="C20" s="96" t="str">
        <f>'Tabulation of Bids'!$C10</f>
        <v>L SUM</v>
      </c>
      <c r="D20" s="97">
        <f>'Tabulation of Bids'!$D10</f>
        <v>1</v>
      </c>
      <c r="E20" s="243">
        <f>'Tabulation of Bids'!$E10</f>
        <v>13000</v>
      </c>
      <c r="F20" s="337">
        <f t="shared" si="0"/>
        <v>13000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Asbestos Removal, 5111 Carter Court</v>
      </c>
      <c r="C21" s="96" t="str">
        <f>'Tabulation of Bids'!$C11</f>
        <v>L SUM</v>
      </c>
      <c r="D21" s="97">
        <f>'Tabulation of Bids'!$D11</f>
        <v>1</v>
      </c>
      <c r="E21" s="243">
        <f>'Tabulation of Bids'!$E11</f>
        <v>800</v>
      </c>
      <c r="F21" s="337">
        <f t="shared" si="0"/>
        <v>800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Asbestos Removal, 1218 Fieldcrest Drive</v>
      </c>
      <c r="C22" s="96" t="str">
        <f>'Tabulation of Bids'!$C12</f>
        <v>L SUM</v>
      </c>
      <c r="D22" s="97">
        <f>'Tabulation of Bids'!$D12</f>
        <v>1</v>
      </c>
      <c r="E22" s="243">
        <f>'Tabulation of Bids'!$E12</f>
        <v>2000</v>
      </c>
      <c r="F22" s="337">
        <f t="shared" si="0"/>
        <v>2000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Asbestos Removal, 1218 Esmond Drive</v>
      </c>
      <c r="C23" s="96" t="str">
        <f>'Tabulation of Bids'!$C13</f>
        <v>L SUM</v>
      </c>
      <c r="D23" s="97">
        <f>'Tabulation of Bids'!$D13</f>
        <v>1</v>
      </c>
      <c r="E23" s="243">
        <f>'Tabulation of Bids'!$E13</f>
        <v>1200</v>
      </c>
      <c r="F23" s="337">
        <f t="shared" si="0"/>
        <v>1200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Tree Removal, Under 6 Units Diameter</v>
      </c>
      <c r="C24" s="96" t="str">
        <f>'Tabulation of Bids'!$C14</f>
        <v>UNIT</v>
      </c>
      <c r="D24" s="97">
        <f>'Tabulation of Bids'!$D14</f>
        <v>5</v>
      </c>
      <c r="E24" s="243">
        <f>'Tabulation of Bids'!$E14</f>
        <v>120</v>
      </c>
      <c r="F24" s="337">
        <f t="shared" si="0"/>
        <v>600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Tree Removal, 6 to 15 Units Diameter</v>
      </c>
      <c r="C25" s="96" t="str">
        <f>'Tabulation of Bids'!$C15</f>
        <v>UNIT</v>
      </c>
      <c r="D25" s="97">
        <f>'Tabulation of Bids'!$D15</f>
        <v>214</v>
      </c>
      <c r="E25" s="243">
        <f>'Tabulation of Bids'!$E15</f>
        <v>30</v>
      </c>
      <c r="F25" s="337">
        <f t="shared" si="0"/>
        <v>6420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Tree Removal, Over 15 Units Diameter</v>
      </c>
      <c r="C26" s="96" t="str">
        <f>'Tabulation of Bids'!$C16</f>
        <v>UNIT</v>
      </c>
      <c r="D26" s="97">
        <f>'Tabulation of Bids'!$D16</f>
        <v>135</v>
      </c>
      <c r="E26" s="243">
        <f>'Tabulation of Bids'!$E16</f>
        <v>43</v>
      </c>
      <c r="F26" s="337">
        <f t="shared" si="0"/>
        <v>5805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Earth Excavation</v>
      </c>
      <c r="C27" s="96" t="str">
        <f>'Tabulation of Bids'!$C17</f>
        <v>CU YD</v>
      </c>
      <c r="D27" s="97">
        <f>'Tabulation of Bids'!$D17</f>
        <v>6122</v>
      </c>
      <c r="E27" s="243">
        <f>'Tabulation of Bids'!$E17</f>
        <v>30</v>
      </c>
      <c r="F27" s="337">
        <f t="shared" si="0"/>
        <v>183660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Trench Backfill</v>
      </c>
      <c r="C28" s="96" t="str">
        <f>'Tabulation of Bids'!$C18</f>
        <v>CU YD</v>
      </c>
      <c r="D28" s="97">
        <f>'Tabulation of Bids'!$D18</f>
        <v>242</v>
      </c>
      <c r="E28" s="243">
        <f>'Tabulation of Bids'!$E18</f>
        <v>55</v>
      </c>
      <c r="F28" s="337">
        <f t="shared" si="0"/>
        <v>13310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Parkway Restoration</v>
      </c>
      <c r="C29" s="96" t="str">
        <f>'Tabulation of Bids'!$C19</f>
        <v>L SUM</v>
      </c>
      <c r="D29" s="97">
        <f>'Tabulation of Bids'!$D19</f>
        <v>1</v>
      </c>
      <c r="E29" s="243">
        <f>'Tabulation of Bids'!$E19</f>
        <v>27628</v>
      </c>
      <c r="F29" s="337">
        <f t="shared" si="0"/>
        <v>27628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Perimeter Erosion Barrier</v>
      </c>
      <c r="C30" s="96" t="str">
        <f>'Tabulation of Bids'!$C20</f>
        <v>FOOT</v>
      </c>
      <c r="D30" s="97">
        <f>'Tabulation of Bids'!$D20</f>
        <v>1067</v>
      </c>
      <c r="E30" s="243">
        <f>'Tabulation of Bids'!$E20</f>
        <v>2</v>
      </c>
      <c r="F30" s="337">
        <f t="shared" si="0"/>
        <v>2134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Inlet and Pipe Protection</v>
      </c>
      <c r="C31" s="96" t="str">
        <f>'Tabulation of Bids'!$C21</f>
        <v>EACH</v>
      </c>
      <c r="D31" s="97">
        <f>'Tabulation of Bids'!$D21</f>
        <v>7</v>
      </c>
      <c r="E31" s="243">
        <f>'Tabulation of Bids'!$E21</f>
        <v>150</v>
      </c>
      <c r="F31" s="337">
        <f t="shared" si="0"/>
        <v>1050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Aggregate Base Course, Type B, CA-6, 4"</v>
      </c>
      <c r="C32" s="96" t="str">
        <f>'Tabulation of Bids'!$C22</f>
        <v>SQ YD</v>
      </c>
      <c r="D32" s="97">
        <f>'Tabulation of Bids'!$D22</f>
        <v>20</v>
      </c>
      <c r="E32" s="243">
        <f>'Tabulation of Bids'!$E22</f>
        <v>8</v>
      </c>
      <c r="F32" s="337">
        <f t="shared" si="0"/>
        <v>160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Aggregate Base Course, Type B, CA-6, 6"</v>
      </c>
      <c r="C33" s="99" t="str">
        <f>'Tabulation of Bids'!$C23</f>
        <v>SQ YD</v>
      </c>
      <c r="D33" s="97">
        <f>'Tabulation of Bids'!$D23</f>
        <v>252</v>
      </c>
      <c r="E33" s="243">
        <f>'Tabulation of Bids'!$E23</f>
        <v>10</v>
      </c>
      <c r="F33" s="337">
        <f t="shared" ref="F33:F39" si="1">D33*E33</f>
        <v>2520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Subbase Granular Material, Type B, 6"</v>
      </c>
      <c r="C34" s="96" t="str">
        <f>'Tabulation of Bids'!$C24</f>
        <v>SQ YD</v>
      </c>
      <c r="D34" s="97">
        <f>'Tabulation of Bids'!$D24</f>
        <v>199</v>
      </c>
      <c r="E34" s="243">
        <f>'Tabulation of Bids'!$E24</f>
        <v>17</v>
      </c>
      <c r="F34" s="337">
        <f t="shared" si="1"/>
        <v>3383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Hot-Mix Asphalt Binder Course, IL-9.5, N50, 2.5"</v>
      </c>
      <c r="C35" s="96" t="str">
        <f>'Tabulation of Bids'!$C25</f>
        <v>TON</v>
      </c>
      <c r="D35" s="97">
        <f>'Tabulation of Bids'!$D25</f>
        <v>20</v>
      </c>
      <c r="E35" s="243">
        <f>'Tabulation of Bids'!$E25</f>
        <v>100</v>
      </c>
      <c r="F35" s="337">
        <f t="shared" si="1"/>
        <v>2000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Binder Course, IL-19.0, N50, 4"</v>
      </c>
      <c r="C36" s="96" t="str">
        <f>'Tabulation of Bids'!$C26</f>
        <v>TON</v>
      </c>
      <c r="D36" s="97">
        <f>'Tabulation of Bids'!$D26</f>
        <v>13</v>
      </c>
      <c r="E36" s="243">
        <f>'Tabulation of Bids'!$E26</f>
        <v>115</v>
      </c>
      <c r="F36" s="337">
        <f t="shared" si="1"/>
        <v>1495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Hot-Mix Asphalt Surface Course, Mix "D", N50, 1.5"</v>
      </c>
      <c r="C37" s="96" t="str">
        <f>'Tabulation of Bids'!$C27</f>
        <v>TON</v>
      </c>
      <c r="D37" s="97">
        <f>'Tabulation of Bids'!$D27</f>
        <v>12</v>
      </c>
      <c r="E37" s="243">
        <f>'Tabulation of Bids'!$E27</f>
        <v>130</v>
      </c>
      <c r="F37" s="337">
        <f t="shared" si="1"/>
        <v>1560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Hot-Mix Asphalt Surface Course, Mix "D", N50, 2"</v>
      </c>
      <c r="C38" s="96" t="str">
        <f>'Tabulation of Bids'!$C28</f>
        <v>TON</v>
      </c>
      <c r="D38" s="97">
        <f>'Tabulation of Bids'!$D28</f>
        <v>7</v>
      </c>
      <c r="E38" s="243">
        <f>'Tabulation of Bids'!$E28</f>
        <v>130</v>
      </c>
      <c r="F38" s="337">
        <f t="shared" si="1"/>
        <v>910</v>
      </c>
    </row>
    <row r="39" spans="1:19" s="102" customFormat="1" ht="20.45" customHeight="1" thickBot="1" x14ac:dyDescent="0.25">
      <c r="A39" s="244">
        <f>'Tabulation of Bids'!$A29</f>
        <v>24</v>
      </c>
      <c r="B39" s="245" t="str">
        <f>'Tabulation of Bids'!$B29</f>
        <v>P.C.C Approach Pavement, 8"</v>
      </c>
      <c r="C39" s="249" t="str">
        <f>'Tabulation of Bids'!$C29</f>
        <v>SQ YD</v>
      </c>
      <c r="D39" s="246">
        <f>'Tabulation of Bids'!$D29</f>
        <v>20</v>
      </c>
      <c r="E39" s="247">
        <f>'Tabulation of Bids'!$E29</f>
        <v>80</v>
      </c>
      <c r="F39" s="338">
        <f t="shared" si="1"/>
        <v>1600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Sub Total </v>
      </c>
      <c r="F40" s="339">
        <f>SUM(F16:F39)</f>
        <v>312135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67">
        <f>D4</f>
        <v>0</v>
      </c>
      <c r="E49" s="367"/>
      <c r="F49" s="368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Portland Cement Concrete Sidewalk, 4"</v>
      </c>
      <c r="C61" s="96" t="str">
        <f>'Tabulation of Bids'!$C32</f>
        <v>SQ FT</v>
      </c>
      <c r="D61" s="211">
        <f>'Tabulation of Bids'!$D32</f>
        <v>441</v>
      </c>
      <c r="E61" s="248">
        <f>'Tabulation of Bids'!$E32</f>
        <v>12</v>
      </c>
      <c r="F61" s="336">
        <f>D61*E61</f>
        <v>5292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Portland Cement Concrete Sidewalk, 6"</v>
      </c>
      <c r="C62" s="96" t="str">
        <f>'Tabulation of Bids'!$C33</f>
        <v>SQ FT</v>
      </c>
      <c r="D62" s="97">
        <f>'Tabulation of Bids'!$D33</f>
        <v>23</v>
      </c>
      <c r="E62" s="243">
        <f>'Tabulation of Bids'!$E33</f>
        <v>18</v>
      </c>
      <c r="F62" s="337">
        <f t="shared" ref="F62:F84" si="3">D62*E62</f>
        <v>414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Combination Curb and Gutter Removal</v>
      </c>
      <c r="C63" s="96" t="str">
        <f>'Tabulation of Bids'!$C34</f>
        <v>FOOT</v>
      </c>
      <c r="D63" s="97">
        <f>'Tabulation of Bids'!$D34</f>
        <v>164</v>
      </c>
      <c r="E63" s="243">
        <f>'Tabulation of Bids'!$E34</f>
        <v>10</v>
      </c>
      <c r="F63" s="337">
        <f t="shared" si="3"/>
        <v>1640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Sidewalk Removal</v>
      </c>
      <c r="C64" s="96" t="str">
        <f>'Tabulation of Bids'!$C35</f>
        <v>SQ FT</v>
      </c>
      <c r="D64" s="97">
        <f>'Tabulation of Bids'!$D35</f>
        <v>464</v>
      </c>
      <c r="E64" s="243">
        <f>'Tabulation of Bids'!$E35</f>
        <v>5</v>
      </c>
      <c r="F64" s="337">
        <f t="shared" si="3"/>
        <v>2320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Pavement Removal</v>
      </c>
      <c r="C65" s="96" t="str">
        <f>'Tabulation of Bids'!$C36</f>
        <v>SQ YD</v>
      </c>
      <c r="D65" s="97">
        <f>'Tabulation of Bids'!$D36</f>
        <v>199</v>
      </c>
      <c r="E65" s="243">
        <f>'Tabulation of Bids'!$E36</f>
        <v>12</v>
      </c>
      <c r="F65" s="337">
        <f t="shared" si="3"/>
        <v>2388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Approach Pavement Removal</v>
      </c>
      <c r="C66" s="96" t="str">
        <f>'Tabulation of Bids'!$C37</f>
        <v>SQ FT</v>
      </c>
      <c r="D66" s="97">
        <f>'Tabulation of Bids'!$D37</f>
        <v>783</v>
      </c>
      <c r="E66" s="243">
        <f>'Tabulation of Bids'!$E37</f>
        <v>1.3333299999999999</v>
      </c>
      <c r="F66" s="337">
        <f t="shared" si="3"/>
        <v>1043.99739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Aggregate Base Course Removal</v>
      </c>
      <c r="C67" s="96" t="str">
        <f>'Tabulation of Bids'!$C38</f>
        <v>SQ YD</v>
      </c>
      <c r="D67" s="97">
        <f>'Tabulation of Bids'!$D38</f>
        <v>252</v>
      </c>
      <c r="E67" s="243">
        <f>'Tabulation of Bids'!$E38</f>
        <v>12</v>
      </c>
      <c r="F67" s="337">
        <f t="shared" si="3"/>
        <v>3024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Reinforced Concrete End Section, 30" Dual Pipes</v>
      </c>
      <c r="C68" s="96" t="str">
        <f>'Tabulation of Bids'!$C39</f>
        <v>EACH</v>
      </c>
      <c r="D68" s="97">
        <f>'Tabulation of Bids'!$D39</f>
        <v>6</v>
      </c>
      <c r="E68" s="243">
        <f>'Tabulation of Bids'!$E39</f>
        <v>4000</v>
      </c>
      <c r="F68" s="337">
        <f t="shared" si="3"/>
        <v>24000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Connection to Existing Drainage Structure</v>
      </c>
      <c r="C69" s="96" t="str">
        <f>'Tabulation of Bids'!$C40</f>
        <v>EACH</v>
      </c>
      <c r="D69" s="97">
        <f>'Tabulation of Bids'!$D40</f>
        <v>1</v>
      </c>
      <c r="E69" s="243">
        <f>'Tabulation of Bids'!$E40</f>
        <v>1500</v>
      </c>
      <c r="F69" s="337">
        <f t="shared" si="3"/>
        <v>1500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Storm Sewers, Class A, Type 1, 30" (RCP)</v>
      </c>
      <c r="C70" s="96" t="str">
        <f>'Tabulation of Bids'!$C41</f>
        <v>FOOT</v>
      </c>
      <c r="D70" s="97">
        <f>'Tabulation of Bids'!$D41</f>
        <v>690</v>
      </c>
      <c r="E70" s="243">
        <f>'Tabulation of Bids'!$E41</f>
        <v>65</v>
      </c>
      <c r="F70" s="337">
        <f t="shared" si="3"/>
        <v>44850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Storm Sewers, Class B, Type 1, 30" (HDPE)</v>
      </c>
      <c r="C71" s="96" t="str">
        <f>'Tabulation of Bids'!$C42</f>
        <v>FOOT</v>
      </c>
      <c r="D71" s="97">
        <f>'Tabulation of Bids'!$D42</f>
        <v>769</v>
      </c>
      <c r="E71" s="243">
        <f>'Tabulation of Bids'!$E42</f>
        <v>65</v>
      </c>
      <c r="F71" s="337">
        <f t="shared" si="3"/>
        <v>49985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Storm Sewers, Water Main Quality, 30" Complete</v>
      </c>
      <c r="C72" s="96" t="str">
        <f>'Tabulation of Bids'!$C43</f>
        <v>FOOT</v>
      </c>
      <c r="D72" s="97">
        <f>'Tabulation of Bids'!$D43</f>
        <v>51</v>
      </c>
      <c r="E72" s="243">
        <f>'Tabulation of Bids'!$E43</f>
        <v>80</v>
      </c>
      <c r="F72" s="337">
        <f t="shared" si="3"/>
        <v>4080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Storm Sewer Removal, 36"</v>
      </c>
      <c r="C73" s="96" t="str">
        <f>'Tabulation of Bids'!$C44</f>
        <v>FOOT</v>
      </c>
      <c r="D73" s="97">
        <f>'Tabulation of Bids'!$D44</f>
        <v>521</v>
      </c>
      <c r="E73" s="243">
        <f>'Tabulation of Bids'!$E44</f>
        <v>27</v>
      </c>
      <c r="F73" s="337">
        <f t="shared" si="3"/>
        <v>14067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Connect to Existing 6" Water Main, Complete</v>
      </c>
      <c r="C74" s="96" t="str">
        <f>'Tabulation of Bids'!$C45</f>
        <v>EACH</v>
      </c>
      <c r="D74" s="97">
        <f>'Tabulation of Bids'!$D45</f>
        <v>2</v>
      </c>
      <c r="E74" s="243">
        <f>'Tabulation of Bids'!$E45</f>
        <v>2000</v>
      </c>
      <c r="F74" s="337">
        <f t="shared" si="3"/>
        <v>4000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Remove Existing 6" Watermain</v>
      </c>
      <c r="C75" s="96" t="str">
        <f>'Tabulation of Bids'!$C46</f>
        <v>FOOT</v>
      </c>
      <c r="D75" s="97">
        <f>'Tabulation of Bids'!$D46</f>
        <v>52</v>
      </c>
      <c r="E75" s="243">
        <f>'Tabulation of Bids'!$E46</f>
        <v>20</v>
      </c>
      <c r="F75" s="337">
        <f t="shared" si="3"/>
        <v>1040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Ductile Iron Water Main Complete, 6"</v>
      </c>
      <c r="C76" s="96" t="str">
        <f>'Tabulation of Bids'!$C47</f>
        <v>FOOT</v>
      </c>
      <c r="D76" s="97">
        <f>'Tabulation of Bids'!$D47</f>
        <v>52</v>
      </c>
      <c r="E76" s="243">
        <f>'Tabulation of Bids'!$E47</f>
        <v>110</v>
      </c>
      <c r="F76" s="337">
        <f t="shared" si="3"/>
        <v>5720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Water Main Protection, 12"</v>
      </c>
      <c r="C77" s="96" t="str">
        <f>'Tabulation of Bids'!$C48</f>
        <v>FOOT</v>
      </c>
      <c r="D77" s="97">
        <f>'Tabulation of Bids'!$D48</f>
        <v>27.5</v>
      </c>
      <c r="E77" s="243">
        <f>'Tabulation of Bids'!$E48</f>
        <v>35</v>
      </c>
      <c r="F77" s="337">
        <f t="shared" si="3"/>
        <v>962.5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Water Main Line Stop, 6"</v>
      </c>
      <c r="C78" s="99" t="str">
        <f>'Tabulation of Bids'!$C49</f>
        <v>EACH</v>
      </c>
      <c r="D78" s="97">
        <f>'Tabulation of Bids'!$D49</f>
        <v>2</v>
      </c>
      <c r="E78" s="243">
        <f>'Tabulation of Bids'!$E49</f>
        <v>4000</v>
      </c>
      <c r="F78" s="337">
        <f t="shared" si="3"/>
        <v>8000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Water Service Connection, Complete, 1"</v>
      </c>
      <c r="C79" s="96" t="str">
        <f>'Tabulation of Bids'!$C50</f>
        <v>EACH</v>
      </c>
      <c r="D79" s="97">
        <f>'Tabulation of Bids'!$D50</f>
        <v>1</v>
      </c>
      <c r="E79" s="243">
        <f>'Tabulation of Bids'!$E50</f>
        <v>1500</v>
      </c>
      <c r="F79" s="337">
        <f t="shared" si="3"/>
        <v>1500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Pipe Underdrains, Type I, 4"</v>
      </c>
      <c r="C80" s="96" t="str">
        <f>'Tabulation of Bids'!$C51</f>
        <v>FOOT</v>
      </c>
      <c r="D80" s="97">
        <f>'Tabulation of Bids'!$D51</f>
        <v>175</v>
      </c>
      <c r="E80" s="243">
        <f>'Tabulation of Bids'!$E51</f>
        <v>0.5</v>
      </c>
      <c r="F80" s="337">
        <f t="shared" si="3"/>
        <v>87.5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Pipe Underdrain, Cleanout</v>
      </c>
      <c r="C81" s="96" t="str">
        <f>'Tabulation of Bids'!$C52</f>
        <v>EACH</v>
      </c>
      <c r="D81" s="97">
        <f>'Tabulation of Bids'!$D52</f>
        <v>2</v>
      </c>
      <c r="E81" s="243">
        <f>'Tabulation of Bids'!$E52</f>
        <v>50</v>
      </c>
      <c r="F81" s="337">
        <f t="shared" si="3"/>
        <v>100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Manholes, Type A, 9' Dia., Inlet 700</v>
      </c>
      <c r="C82" s="96" t="str">
        <f>'Tabulation of Bids'!$C53</f>
        <v>EACH</v>
      </c>
      <c r="D82" s="97">
        <f>'Tabulation of Bids'!$D53</f>
        <v>1</v>
      </c>
      <c r="E82" s="243">
        <f>'Tabulation of Bids'!$E53</f>
        <v>17250</v>
      </c>
      <c r="F82" s="337">
        <f t="shared" si="3"/>
        <v>17250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Manholes, Type A, 9' Dia., Type 1 Frame, Closed Lid</v>
      </c>
      <c r="C83" s="96" t="str">
        <f>'Tabulation of Bids'!$C54</f>
        <v>EACH</v>
      </c>
      <c r="D83" s="97">
        <f>'Tabulation of Bids'!$D54</f>
        <v>1</v>
      </c>
      <c r="E83" s="243">
        <f>'Tabulation of Bids'!$E54</f>
        <v>15750</v>
      </c>
      <c r="F83" s="337">
        <f t="shared" si="3"/>
        <v>15750</v>
      </c>
    </row>
    <row r="84" spans="1:6" ht="20.25" customHeight="1" thickBot="1" x14ac:dyDescent="0.25">
      <c r="A84" s="244">
        <f>'Tabulation of Bids'!$A55</f>
        <v>48</v>
      </c>
      <c r="B84" s="245" t="str">
        <f>'Tabulation of Bids'!$B55</f>
        <v>Manholes, Type A, 9' Dia., Type 1 Frame, Open Lid</v>
      </c>
      <c r="C84" s="249" t="str">
        <f>'Tabulation of Bids'!$C55</f>
        <v>EACH</v>
      </c>
      <c r="D84" s="246">
        <f>'Tabulation of Bids'!$D55</f>
        <v>3</v>
      </c>
      <c r="E84" s="247">
        <f>'Tabulation of Bids'!$E55</f>
        <v>15750</v>
      </c>
      <c r="F84" s="338">
        <f t="shared" si="3"/>
        <v>47250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Sub Total </v>
      </c>
      <c r="F85" s="339">
        <f>SUM(F61:F84)+F40</f>
        <v>568398.99739000003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67">
        <f>D49</f>
        <v>0</v>
      </c>
      <c r="E94" s="367"/>
      <c r="F94" s="368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>
        <f>'Tabulation of Bids'!$A58</f>
        <v>49</v>
      </c>
      <c r="B106" s="256" t="str">
        <f>'Tabulation of Bids'!$B58</f>
        <v>Manholes, Type A, 9' Dia., Type 1 Frame, Curb Inlet</v>
      </c>
      <c r="C106" s="257" t="str">
        <f>'Tabulation of Bids'!$C58</f>
        <v>EACH</v>
      </c>
      <c r="D106" s="258">
        <f>'Tabulation of Bids'!$D58</f>
        <v>3</v>
      </c>
      <c r="E106" s="259">
        <f>'Tabulation of Bids'!$E58</f>
        <v>17500</v>
      </c>
      <c r="F106" s="336">
        <f>D106*E106</f>
        <v>52500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Removing Inlets</v>
      </c>
      <c r="C107" s="223" t="str">
        <f>'Tabulation of Bids'!$C59</f>
        <v>EACH</v>
      </c>
      <c r="D107" s="211">
        <f>'Tabulation of Bids'!$D59</f>
        <v>4</v>
      </c>
      <c r="E107" s="248">
        <f>'Tabulation of Bids'!$E59</f>
        <v>1000</v>
      </c>
      <c r="F107" s="337">
        <f t="shared" ref="F107:F129" si="5">D107*E107</f>
        <v>4000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Removing Manholes</v>
      </c>
      <c r="C108" s="223" t="str">
        <f>'Tabulation of Bids'!$C60</f>
        <v>EACH</v>
      </c>
      <c r="D108" s="211">
        <f>'Tabulation of Bids'!$D60</f>
        <v>4</v>
      </c>
      <c r="E108" s="248">
        <f>'Tabulation of Bids'!$E60</f>
        <v>1200</v>
      </c>
      <c r="F108" s="337">
        <f t="shared" si="5"/>
        <v>4800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Combination Curb and Gutter, Type M-6.18 (Modified)</v>
      </c>
      <c r="C109" s="223" t="str">
        <f>'Tabulation of Bids'!$C61</f>
        <v>FOOT</v>
      </c>
      <c r="D109" s="211">
        <f>'Tabulation of Bids'!$D61</f>
        <v>164</v>
      </c>
      <c r="E109" s="248">
        <f>'Tabulation of Bids'!$E61</f>
        <v>45</v>
      </c>
      <c r="F109" s="337">
        <f t="shared" si="5"/>
        <v>7380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Paved Ditch, Type B-15</v>
      </c>
      <c r="C110" s="223" t="str">
        <f>'Tabulation of Bids'!$C62</f>
        <v>FOOT</v>
      </c>
      <c r="D110" s="211">
        <f>'Tabulation of Bids'!$D62</f>
        <v>283</v>
      </c>
      <c r="E110" s="248">
        <f>'Tabulation of Bids'!$E62</f>
        <v>50</v>
      </c>
      <c r="F110" s="337">
        <f t="shared" si="5"/>
        <v>14150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Fence Removal</v>
      </c>
      <c r="C111" s="223" t="str">
        <f>'Tabulation of Bids'!$C63</f>
        <v>FOOT</v>
      </c>
      <c r="D111" s="211">
        <f>'Tabulation of Bids'!$D63</f>
        <v>304</v>
      </c>
      <c r="E111" s="248">
        <f>'Tabulation of Bids'!$E63</f>
        <v>3</v>
      </c>
      <c r="F111" s="337">
        <f t="shared" si="5"/>
        <v>912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Fence</v>
      </c>
      <c r="C112" s="223" t="str">
        <f>'Tabulation of Bids'!$C64</f>
        <v>FOOT</v>
      </c>
      <c r="D112" s="211">
        <f>'Tabulation of Bids'!$D64</f>
        <v>304</v>
      </c>
      <c r="E112" s="248">
        <f>'Tabulation of Bids'!$E64</f>
        <v>30</v>
      </c>
      <c r="F112" s="337">
        <f t="shared" si="5"/>
        <v>9120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Non-Special Waste Disposal</v>
      </c>
      <c r="C113" s="223" t="str">
        <f>'Tabulation of Bids'!$C65</f>
        <v>CY YD</v>
      </c>
      <c r="D113" s="211">
        <f>'Tabulation of Bids'!$D65</f>
        <v>200</v>
      </c>
      <c r="E113" s="248">
        <f>'Tabulation of Bids'!$E65</f>
        <v>25</v>
      </c>
      <c r="F113" s="337">
        <f t="shared" si="5"/>
        <v>5000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Special Waste Disposal</v>
      </c>
      <c r="C114" s="223" t="str">
        <f>'Tabulation of Bids'!$C66</f>
        <v>CU YD</v>
      </c>
      <c r="D114" s="211">
        <f>'Tabulation of Bids'!$D66</f>
        <v>200</v>
      </c>
      <c r="E114" s="248">
        <f>'Tabulation of Bids'!$E66</f>
        <v>30</v>
      </c>
      <c r="F114" s="337">
        <f t="shared" si="5"/>
        <v>6000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Soil Disposal Analysis</v>
      </c>
      <c r="C115" s="223" t="str">
        <f>'Tabulation of Bids'!$C67</f>
        <v>EACH</v>
      </c>
      <c r="D115" s="211">
        <f>'Tabulation of Bids'!$D67</f>
        <v>10</v>
      </c>
      <c r="E115" s="248">
        <f>'Tabulation of Bids'!$E67</f>
        <v>1000</v>
      </c>
      <c r="F115" s="337">
        <f t="shared" si="5"/>
        <v>10000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Special Waste Plans and Reports (Special)</v>
      </c>
      <c r="C116" s="223" t="str">
        <f>'Tabulation of Bids'!$C68</f>
        <v>L SUM</v>
      </c>
      <c r="D116" s="211">
        <f>'Tabulation of Bids'!$D68</f>
        <v>1</v>
      </c>
      <c r="E116" s="248">
        <f>'Tabulation of Bids'!$E68</f>
        <v>5000</v>
      </c>
      <c r="F116" s="337">
        <f t="shared" si="5"/>
        <v>5000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Traffic Control and Protection, Special</v>
      </c>
      <c r="C117" s="223" t="str">
        <f>'Tabulation of Bids'!$C69</f>
        <v>L SUM</v>
      </c>
      <c r="D117" s="211">
        <f>'Tabulation of Bids'!$D69</f>
        <v>1</v>
      </c>
      <c r="E117" s="248">
        <f>'Tabulation of Bids'!$E69</f>
        <v>5000</v>
      </c>
      <c r="F117" s="337">
        <f t="shared" si="5"/>
        <v>5000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692260.99739000003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67">
        <f>D94</f>
        <v>0</v>
      </c>
      <c r="E139" s="367"/>
      <c r="F139" s="368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692260.99739000003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4" t="s">
        <v>103</v>
      </c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Loves Park, IL </v>
      </c>
      <c r="C5" s="12"/>
      <c r="D5" s="12"/>
      <c r="E5" s="12"/>
      <c r="F5" s="12"/>
      <c r="G5" s="12"/>
      <c r="H5" s="14" t="s">
        <v>32</v>
      </c>
      <c r="I5" s="373">
        <f>'Tabulation of Bids'!$A$3</f>
        <v>0</v>
      </c>
      <c r="J5" s="373"/>
      <c r="K5" s="3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Mobilization</v>
      </c>
      <c r="C8" s="313">
        <f>IF('Tabulation of Bids'!D6=0,"",'Tabulation of Bids'!D6)</f>
        <v>1</v>
      </c>
      <c r="D8" s="314" t="str">
        <f>IF(ISBLANK('Tabulation of Bids'!C6),"",'Tabulation of Bids'!C6)</f>
        <v>L SUM</v>
      </c>
      <c r="E8" s="265">
        <f>IF(J8 = "","",J8*C8)</f>
        <v>20000</v>
      </c>
      <c r="F8" s="266" t="str">
        <f t="shared" ref="F8:F24" si="0">IF((H8&gt;C8),H8-C8,"")</f>
        <v/>
      </c>
      <c r="G8" s="298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20000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Building Removal, 5111 Carter Court</v>
      </c>
      <c r="C9" s="313">
        <f>IF('Tabulation of Bids'!D7=0,"",'Tabulation of Bids'!D7)</f>
        <v>1</v>
      </c>
      <c r="D9" s="317" t="str">
        <f>IF(ISBLANK('Tabulation of Bids'!C7),"",'Tabulation of Bids'!C7)</f>
        <v>L SUM</v>
      </c>
      <c r="E9" s="269">
        <f t="shared" ref="E9:E24" si="2">IF(J9 = "","",J9*C9)</f>
        <v>8000</v>
      </c>
      <c r="F9" s="270" t="str">
        <f t="shared" si="0"/>
        <v/>
      </c>
      <c r="G9" s="298">
        <f t="shared" si="1"/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8000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>Building Removal, 1214 Fieldcrest Drive</v>
      </c>
      <c r="C10" s="313">
        <f>IF('Tabulation of Bids'!D8=0,"",'Tabulation of Bids'!D8)</f>
        <v>1</v>
      </c>
      <c r="D10" s="317" t="str">
        <f>IF(ISBLANK('Tabulation of Bids'!C8),"",'Tabulation of Bids'!C8)</f>
        <v>L SUM</v>
      </c>
      <c r="E10" s="269">
        <f t="shared" si="2"/>
        <v>8000</v>
      </c>
      <c r="F10" s="270" t="str">
        <f t="shared" si="0"/>
        <v/>
      </c>
      <c r="G10" s="298">
        <f t="shared" si="1"/>
        <v>1</v>
      </c>
      <c r="H10" s="167"/>
      <c r="I10" s="136" t="str">
        <f t="shared" si="3"/>
        <v/>
      </c>
      <c r="J10" s="134">
        <f>IF(ISBLANK('Tabulation of Bids'!G8),"",'Tabulation of Bids'!G8)</f>
        <v>8000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Building Removal, 1218 Fieldcrest Drive</v>
      </c>
      <c r="C11" s="313">
        <f>IF('Tabulation of Bids'!D9=0,"",'Tabulation of Bids'!D9)</f>
        <v>1</v>
      </c>
      <c r="D11" s="317" t="str">
        <f>IF(ISBLANK('Tabulation of Bids'!C9),"",'Tabulation of Bids'!C9)</f>
        <v>L SUM</v>
      </c>
      <c r="E11" s="269">
        <f t="shared" si="2"/>
        <v>8000</v>
      </c>
      <c r="F11" s="270" t="str">
        <f t="shared" si="0"/>
        <v/>
      </c>
      <c r="G11" s="298">
        <f t="shared" si="1"/>
        <v>1</v>
      </c>
      <c r="H11" s="167"/>
      <c r="I11" s="136" t="str">
        <f t="shared" si="3"/>
        <v/>
      </c>
      <c r="J11" s="134">
        <f>IF(ISBLANK('Tabulation of Bids'!G9),"",'Tabulation of Bids'!G9)</f>
        <v>8000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Building Removal, 1218 Esmond Drive</v>
      </c>
      <c r="C12" s="313">
        <f>IF('Tabulation of Bids'!D10=0,"",'Tabulation of Bids'!D10)</f>
        <v>1</v>
      </c>
      <c r="D12" s="317" t="str">
        <f>IF(ISBLANK('Tabulation of Bids'!C10),"",'Tabulation of Bids'!C10)</f>
        <v>L SUM</v>
      </c>
      <c r="E12" s="269">
        <f t="shared" si="2"/>
        <v>8000</v>
      </c>
      <c r="F12" s="270" t="str">
        <f t="shared" si="0"/>
        <v/>
      </c>
      <c r="G12" s="298">
        <f t="shared" si="1"/>
        <v>1</v>
      </c>
      <c r="H12" s="167"/>
      <c r="I12" s="136" t="str">
        <f t="shared" si="3"/>
        <v/>
      </c>
      <c r="J12" s="134">
        <f>IF(ISBLANK('Tabulation of Bids'!G10),"",'Tabulation of Bids'!G10)</f>
        <v>8000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Asbestos Removal, 5111 Carter Court</v>
      </c>
      <c r="C13" s="313">
        <f>IF('Tabulation of Bids'!D11=0,"",'Tabulation of Bids'!D11)</f>
        <v>1</v>
      </c>
      <c r="D13" s="317" t="str">
        <f>IF(ISBLANK('Tabulation of Bids'!C11),"",'Tabulation of Bids'!C11)</f>
        <v>L SUM</v>
      </c>
      <c r="E13" s="269">
        <f t="shared" si="2"/>
        <v>1000</v>
      </c>
      <c r="F13" s="270" t="str">
        <f t="shared" si="0"/>
        <v/>
      </c>
      <c r="G13" s="298">
        <f t="shared" si="1"/>
        <v>1</v>
      </c>
      <c r="H13" s="167"/>
      <c r="I13" s="136" t="str">
        <f t="shared" si="3"/>
        <v/>
      </c>
      <c r="J13" s="134">
        <f>IF(ISBLANK('Tabulation of Bids'!G11),"",'Tabulation of Bids'!G11)</f>
        <v>1000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>
        <f>IF(ISBLANK('Tabulation of Bids'!A12),"",'Tabulation of Bids'!A12)</f>
        <v>7</v>
      </c>
      <c r="B14" s="316" t="str">
        <f>IF(ISBLANK('Tabulation of Bids'!B12),"",'Tabulation of Bids'!B12)</f>
        <v>Asbestos Removal, 1218 Fieldcrest Drive</v>
      </c>
      <c r="C14" s="313">
        <f>IF('Tabulation of Bids'!D12=0,"",'Tabulation of Bids'!D12)</f>
        <v>1</v>
      </c>
      <c r="D14" s="317" t="str">
        <f>IF(ISBLANK('Tabulation of Bids'!C12),"",'Tabulation of Bids'!C12)</f>
        <v>L SUM</v>
      </c>
      <c r="E14" s="269">
        <f t="shared" si="2"/>
        <v>5000</v>
      </c>
      <c r="F14" s="270" t="str">
        <f t="shared" si="0"/>
        <v/>
      </c>
      <c r="G14" s="298">
        <f t="shared" si="1"/>
        <v>1</v>
      </c>
      <c r="H14" s="167"/>
      <c r="I14" s="136" t="str">
        <f t="shared" si="3"/>
        <v/>
      </c>
      <c r="J14" s="134">
        <f>IF(ISBLANK('Tabulation of Bids'!G12),"",'Tabulation of Bids'!G12)</f>
        <v>5000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>
        <f>IF(ISBLANK('Tabulation of Bids'!A13),"",'Tabulation of Bids'!A13)</f>
        <v>8</v>
      </c>
      <c r="B15" s="316" t="str">
        <f>IF(ISBLANK('Tabulation of Bids'!B13),"",'Tabulation of Bids'!B13)</f>
        <v>Asbestos Removal, 1218 Esmond Drive</v>
      </c>
      <c r="C15" s="313">
        <f>IF('Tabulation of Bids'!D13=0,"",'Tabulation of Bids'!D13)</f>
        <v>1</v>
      </c>
      <c r="D15" s="317" t="str">
        <f>IF(ISBLANK('Tabulation of Bids'!C13),"",'Tabulation of Bids'!C13)</f>
        <v>L SUM</v>
      </c>
      <c r="E15" s="269">
        <f t="shared" si="2"/>
        <v>1000</v>
      </c>
      <c r="F15" s="270" t="str">
        <f t="shared" si="0"/>
        <v/>
      </c>
      <c r="G15" s="298">
        <f t="shared" si="1"/>
        <v>1</v>
      </c>
      <c r="H15" s="167"/>
      <c r="I15" s="136" t="str">
        <f t="shared" si="3"/>
        <v/>
      </c>
      <c r="J15" s="134">
        <f>IF(ISBLANK('Tabulation of Bids'!G13),"",'Tabulation of Bids'!G13)</f>
        <v>1000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>
        <f>IF(ISBLANK('Tabulation of Bids'!A14),"",'Tabulation of Bids'!A14)</f>
        <v>9</v>
      </c>
      <c r="B16" s="316" t="str">
        <f>IF(ISBLANK('Tabulation of Bids'!B14),"",'Tabulation of Bids'!B14)</f>
        <v>Tree Removal, Under 6 Units Diameter</v>
      </c>
      <c r="C16" s="313">
        <f>IF('Tabulation of Bids'!D14=0,"",'Tabulation of Bids'!D14)</f>
        <v>5</v>
      </c>
      <c r="D16" s="317" t="str">
        <f>IF(ISBLANK('Tabulation of Bids'!C14),"",'Tabulation of Bids'!C14)</f>
        <v>UNIT</v>
      </c>
      <c r="E16" s="269">
        <f t="shared" si="2"/>
        <v>65</v>
      </c>
      <c r="F16" s="270" t="str">
        <f t="shared" si="0"/>
        <v/>
      </c>
      <c r="G16" s="298">
        <f t="shared" si="1"/>
        <v>5</v>
      </c>
      <c r="H16" s="167"/>
      <c r="I16" s="136" t="str">
        <f t="shared" si="3"/>
        <v/>
      </c>
      <c r="J16" s="134">
        <f>IF(ISBLANK('Tabulation of Bids'!G14),"",'Tabulation of Bids'!G14)</f>
        <v>13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>
        <f>IF(ISBLANK('Tabulation of Bids'!A15),"",'Tabulation of Bids'!A15)</f>
        <v>10</v>
      </c>
      <c r="B17" s="316" t="str">
        <f>IF(ISBLANK('Tabulation of Bids'!B15),"",'Tabulation of Bids'!B15)</f>
        <v>Tree Removal, 6 to 15 Units Diameter</v>
      </c>
      <c r="C17" s="313">
        <f>IF('Tabulation of Bids'!D15=0,"",'Tabulation of Bids'!D15)</f>
        <v>214</v>
      </c>
      <c r="D17" s="317" t="str">
        <f>IF(ISBLANK('Tabulation of Bids'!C15),"",'Tabulation of Bids'!C15)</f>
        <v>UNIT</v>
      </c>
      <c r="E17" s="269">
        <f t="shared" si="2"/>
        <v>4066</v>
      </c>
      <c r="F17" s="270" t="str">
        <f t="shared" si="0"/>
        <v/>
      </c>
      <c r="G17" s="298">
        <f t="shared" si="1"/>
        <v>214</v>
      </c>
      <c r="H17" s="167"/>
      <c r="I17" s="136" t="str">
        <f t="shared" si="3"/>
        <v/>
      </c>
      <c r="J17" s="134">
        <f>IF(ISBLANK('Tabulation of Bids'!G15),"",'Tabulation of Bids'!G15)</f>
        <v>19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>
        <f>IF(ISBLANK('Tabulation of Bids'!A16),"",'Tabulation of Bids'!A16)</f>
        <v>11</v>
      </c>
      <c r="B18" s="316" t="str">
        <f>IF(ISBLANK('Tabulation of Bids'!B16),"",'Tabulation of Bids'!B16)</f>
        <v>Tree Removal, Over 15 Units Diameter</v>
      </c>
      <c r="C18" s="313">
        <f>IF('Tabulation of Bids'!D16=0,"",'Tabulation of Bids'!D16)</f>
        <v>135</v>
      </c>
      <c r="D18" s="317" t="str">
        <f>IF(ISBLANK('Tabulation of Bids'!C16),"",'Tabulation of Bids'!C16)</f>
        <v>UNIT</v>
      </c>
      <c r="E18" s="269">
        <f t="shared" si="2"/>
        <v>3915</v>
      </c>
      <c r="F18" s="270" t="str">
        <f t="shared" si="0"/>
        <v/>
      </c>
      <c r="G18" s="298">
        <f t="shared" si="1"/>
        <v>135</v>
      </c>
      <c r="H18" s="167"/>
      <c r="I18" s="136" t="str">
        <f t="shared" si="3"/>
        <v/>
      </c>
      <c r="J18" s="134">
        <f>IF(ISBLANK('Tabulation of Bids'!G16),"",'Tabulation of Bids'!G16)</f>
        <v>29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>
        <f>IF(ISBLANK('Tabulation of Bids'!A17),"",'Tabulation of Bids'!A17)</f>
        <v>12</v>
      </c>
      <c r="B19" s="316" t="str">
        <f>IF(ISBLANK('Tabulation of Bids'!B17),"",'Tabulation of Bids'!B17)</f>
        <v>Earth Excavation</v>
      </c>
      <c r="C19" s="313">
        <f>IF('Tabulation of Bids'!D17=0,"",'Tabulation of Bids'!D17)</f>
        <v>6122</v>
      </c>
      <c r="D19" s="317" t="str">
        <f>IF(ISBLANK('Tabulation of Bids'!C17),"",'Tabulation of Bids'!C17)</f>
        <v>CU YD</v>
      </c>
      <c r="E19" s="269">
        <f t="shared" si="2"/>
        <v>91830</v>
      </c>
      <c r="F19" s="270" t="str">
        <f t="shared" si="0"/>
        <v/>
      </c>
      <c r="G19" s="298">
        <f t="shared" si="1"/>
        <v>6122</v>
      </c>
      <c r="H19" s="167"/>
      <c r="I19" s="136" t="str">
        <f t="shared" si="3"/>
        <v/>
      </c>
      <c r="J19" s="134">
        <f>IF(ISBLANK('Tabulation of Bids'!G17),"",'Tabulation of Bids'!G17)</f>
        <v>15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>
        <f>IF(ISBLANK('Tabulation of Bids'!A18),"",'Tabulation of Bids'!A18)</f>
        <v>13</v>
      </c>
      <c r="B20" s="316" t="str">
        <f>IF(ISBLANK('Tabulation of Bids'!B18),"",'Tabulation of Bids'!B18)</f>
        <v>Trench Backfill</v>
      </c>
      <c r="C20" s="313">
        <f>IF('Tabulation of Bids'!D18=0,"",'Tabulation of Bids'!D18)</f>
        <v>242</v>
      </c>
      <c r="D20" s="317" t="str">
        <f>IF(ISBLANK('Tabulation of Bids'!C18),"",'Tabulation of Bids'!C18)</f>
        <v>CU YD</v>
      </c>
      <c r="E20" s="269">
        <f t="shared" si="2"/>
        <v>4840</v>
      </c>
      <c r="F20" s="270" t="str">
        <f t="shared" si="0"/>
        <v/>
      </c>
      <c r="G20" s="298">
        <f t="shared" si="1"/>
        <v>242</v>
      </c>
      <c r="H20" s="167"/>
      <c r="I20" s="136" t="str">
        <f t="shared" si="3"/>
        <v/>
      </c>
      <c r="J20" s="134">
        <f>IF(ISBLANK('Tabulation of Bids'!G18),"",'Tabulation of Bids'!G18)</f>
        <v>20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>
        <f>IF(ISBLANK('Tabulation of Bids'!A19),"",'Tabulation of Bids'!A19)</f>
        <v>14</v>
      </c>
      <c r="B21" s="316" t="str">
        <f>IF(ISBLANK('Tabulation of Bids'!B19),"",'Tabulation of Bids'!B19)</f>
        <v>Parkway Restoration</v>
      </c>
      <c r="C21" s="313">
        <f>IF('Tabulation of Bids'!D19=0,"",'Tabulation of Bids'!D19)</f>
        <v>1</v>
      </c>
      <c r="D21" s="317" t="str">
        <f>IF(ISBLANK('Tabulation of Bids'!C19),"",'Tabulation of Bids'!C19)</f>
        <v>L SUM</v>
      </c>
      <c r="E21" s="269">
        <f t="shared" si="2"/>
        <v>65000</v>
      </c>
      <c r="F21" s="270" t="str">
        <f t="shared" si="0"/>
        <v/>
      </c>
      <c r="G21" s="298">
        <f t="shared" si="1"/>
        <v>1</v>
      </c>
      <c r="H21" s="167"/>
      <c r="I21" s="136" t="str">
        <f t="shared" si="3"/>
        <v/>
      </c>
      <c r="J21" s="134">
        <f>IF(ISBLANK('Tabulation of Bids'!G19),"",'Tabulation of Bids'!G19)</f>
        <v>65000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>
        <f>IF(ISBLANK('Tabulation of Bids'!A20),"",'Tabulation of Bids'!A20)</f>
        <v>15</v>
      </c>
      <c r="B22" s="316" t="str">
        <f>IF(ISBLANK('Tabulation of Bids'!B20),"",'Tabulation of Bids'!B20)</f>
        <v>Perimeter Erosion Barrier</v>
      </c>
      <c r="C22" s="313">
        <f>IF('Tabulation of Bids'!D20=0,"",'Tabulation of Bids'!D20)</f>
        <v>1067</v>
      </c>
      <c r="D22" s="317" t="str">
        <f>IF(ISBLANK('Tabulation of Bids'!C20),"",'Tabulation of Bids'!C20)</f>
        <v>FOOT</v>
      </c>
      <c r="E22" s="269">
        <f t="shared" si="2"/>
        <v>3201</v>
      </c>
      <c r="F22" s="270" t="str">
        <f t="shared" si="0"/>
        <v/>
      </c>
      <c r="G22" s="298">
        <f t="shared" si="1"/>
        <v>1067</v>
      </c>
      <c r="H22" s="167"/>
      <c r="I22" s="136" t="str">
        <f t="shared" si="3"/>
        <v/>
      </c>
      <c r="J22" s="134">
        <f>IF(ISBLANK('Tabulation of Bids'!G20),"",'Tabulation of Bids'!G20)</f>
        <v>3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>
        <f>IF(ISBLANK('Tabulation of Bids'!A21),"",'Tabulation of Bids'!A21)</f>
        <v>16</v>
      </c>
      <c r="B23" s="316" t="str">
        <f>IF(ISBLANK('Tabulation of Bids'!B21),"",'Tabulation of Bids'!B21)</f>
        <v>Inlet and Pipe Protection</v>
      </c>
      <c r="C23" s="313">
        <f>IF('Tabulation of Bids'!D21=0,"",'Tabulation of Bids'!D21)</f>
        <v>7</v>
      </c>
      <c r="D23" s="317" t="str">
        <f>IF(ISBLANK('Tabulation of Bids'!C21),"",'Tabulation of Bids'!C21)</f>
        <v>EACH</v>
      </c>
      <c r="E23" s="269">
        <f t="shared" si="2"/>
        <v>525</v>
      </c>
      <c r="F23" s="270" t="str">
        <f t="shared" si="0"/>
        <v/>
      </c>
      <c r="G23" s="298">
        <f t="shared" si="1"/>
        <v>7</v>
      </c>
      <c r="H23" s="167"/>
      <c r="I23" s="136" t="str">
        <f t="shared" si="3"/>
        <v/>
      </c>
      <c r="J23" s="134">
        <f>IF(ISBLANK('Tabulation of Bids'!G21),"",'Tabulation of Bids'!G21)</f>
        <v>75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>
        <f>IF(ISBLANK('Tabulation of Bids'!A22),"",'Tabulation of Bids'!A22)</f>
        <v>17</v>
      </c>
      <c r="B24" s="316" t="str">
        <f>IF(ISBLANK('Tabulation of Bids'!B22),"",'Tabulation of Bids'!B22)</f>
        <v>Aggregate Base Course, Type B, CA-6, 4"</v>
      </c>
      <c r="C24" s="313">
        <f>IF('Tabulation of Bids'!D22=0,"",'Tabulation of Bids'!D22)</f>
        <v>20</v>
      </c>
      <c r="D24" s="317" t="str">
        <f>IF(ISBLANK('Tabulation of Bids'!C22),"",'Tabulation of Bids'!C22)</f>
        <v>SQ YD</v>
      </c>
      <c r="E24" s="269">
        <f t="shared" si="2"/>
        <v>300</v>
      </c>
      <c r="F24" s="270" t="str">
        <f t="shared" si="0"/>
        <v/>
      </c>
      <c r="G24" s="298">
        <f t="shared" si="1"/>
        <v>20</v>
      </c>
      <c r="H24" s="167"/>
      <c r="I24" s="136" t="str">
        <f t="shared" si="3"/>
        <v/>
      </c>
      <c r="J24" s="134">
        <f>IF(ISBLANK('Tabulation of Bids'!G22),"",'Tabulation of Bids'!G22)</f>
        <v>15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>
        <f>IF(ISBLANK('Tabulation of Bids'!A23),"",'Tabulation of Bids'!A23)</f>
        <v>18</v>
      </c>
      <c r="B25" s="316" t="str">
        <f>IF(ISBLANK('Tabulation of Bids'!B23),"",'Tabulation of Bids'!B23)</f>
        <v>Aggregate Base Course, Type B, CA-6, 6"</v>
      </c>
      <c r="C25" s="313">
        <f>IF('Tabulation of Bids'!D23=0,"",'Tabulation of Bids'!D23)</f>
        <v>252</v>
      </c>
      <c r="D25" s="317" t="str">
        <f>IF(ISBLANK('Tabulation of Bids'!C23),"",'Tabulation of Bids'!C23)</f>
        <v>SQ YD</v>
      </c>
      <c r="E25" s="269">
        <f t="shared" ref="E25:E31" si="5">IF(J25 = "","",J25*C25)</f>
        <v>3780</v>
      </c>
      <c r="F25" s="270" t="str">
        <f t="shared" ref="F25:F31" si="6">IF((H25&gt;C25),H25-C25,"")</f>
        <v/>
      </c>
      <c r="G25" s="298">
        <f t="shared" si="1"/>
        <v>252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15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>
        <f>IF(ISBLANK('Tabulation of Bids'!A24),"",'Tabulation of Bids'!A24)</f>
        <v>19</v>
      </c>
      <c r="B26" s="316" t="str">
        <f>IF(ISBLANK('Tabulation of Bids'!B24),"",'Tabulation of Bids'!B24)</f>
        <v>Subbase Granular Material, Type B, 6"</v>
      </c>
      <c r="C26" s="313">
        <f>IF('Tabulation of Bids'!D24=0,"",'Tabulation of Bids'!D24)</f>
        <v>199</v>
      </c>
      <c r="D26" s="317" t="str">
        <f>IF(ISBLANK('Tabulation of Bids'!C24),"",'Tabulation of Bids'!C24)</f>
        <v>SQ YD</v>
      </c>
      <c r="E26" s="269">
        <f t="shared" si="5"/>
        <v>2985</v>
      </c>
      <c r="F26" s="270" t="str">
        <f t="shared" si="6"/>
        <v/>
      </c>
      <c r="G26" s="298">
        <f t="shared" si="1"/>
        <v>199</v>
      </c>
      <c r="H26" s="167"/>
      <c r="I26" s="136" t="str">
        <f t="shared" si="7"/>
        <v/>
      </c>
      <c r="J26" s="134">
        <f>IF(ISBLANK('Tabulation of Bids'!G24),"",'Tabulation of Bids'!G24)</f>
        <v>15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>
        <f>IF(ISBLANK('Tabulation of Bids'!A25),"",'Tabulation of Bids'!A25)</f>
        <v>20</v>
      </c>
      <c r="B27" s="316" t="str">
        <f>IF(ISBLANK('Tabulation of Bids'!B25),"",'Tabulation of Bids'!B25)</f>
        <v>Hot-Mix Asphalt Binder Course, IL-9.5, N50, 2.5"</v>
      </c>
      <c r="C27" s="313">
        <f>IF('Tabulation of Bids'!D25=0,"",'Tabulation of Bids'!D25)</f>
        <v>20</v>
      </c>
      <c r="D27" s="317" t="str">
        <f>IF(ISBLANK('Tabulation of Bids'!C25),"",'Tabulation of Bids'!C25)</f>
        <v>TON</v>
      </c>
      <c r="E27" s="269">
        <f t="shared" si="5"/>
        <v>3600</v>
      </c>
      <c r="F27" s="270" t="str">
        <f t="shared" si="6"/>
        <v/>
      </c>
      <c r="G27" s="298">
        <f t="shared" si="1"/>
        <v>20</v>
      </c>
      <c r="H27" s="167"/>
      <c r="I27" s="136" t="str">
        <f t="shared" si="7"/>
        <v/>
      </c>
      <c r="J27" s="134">
        <f>IF(ISBLANK('Tabulation of Bids'!G25),"",'Tabulation of Bids'!G25)</f>
        <v>180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>
        <f>IF(ISBLANK('Tabulation of Bids'!A26),"",'Tabulation of Bids'!A26)</f>
        <v>21</v>
      </c>
      <c r="B28" s="316" t="str">
        <f>IF(ISBLANK('Tabulation of Bids'!B26),"",'Tabulation of Bids'!B26)</f>
        <v>Hot-Mix Asphalt Binder Course, IL-19.0, N50, 4"</v>
      </c>
      <c r="C28" s="313">
        <f>IF('Tabulation of Bids'!D26=0,"",'Tabulation of Bids'!D26)</f>
        <v>13</v>
      </c>
      <c r="D28" s="317" t="str">
        <f>IF(ISBLANK('Tabulation of Bids'!C26),"",'Tabulation of Bids'!C26)</f>
        <v>TON</v>
      </c>
      <c r="E28" s="269">
        <f t="shared" si="5"/>
        <v>2340</v>
      </c>
      <c r="F28" s="270" t="str">
        <f t="shared" si="6"/>
        <v/>
      </c>
      <c r="G28" s="298">
        <f t="shared" si="1"/>
        <v>13</v>
      </c>
      <c r="H28" s="167"/>
      <c r="I28" s="136" t="str">
        <f t="shared" si="7"/>
        <v/>
      </c>
      <c r="J28" s="134">
        <f>IF(ISBLANK('Tabulation of Bids'!G26),"",'Tabulation of Bids'!G26)</f>
        <v>180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>
        <f>IF(ISBLANK('Tabulation of Bids'!A27),"",'Tabulation of Bids'!A27)</f>
        <v>22</v>
      </c>
      <c r="B29" s="316" t="str">
        <f>IF(ISBLANK('Tabulation of Bids'!B27),"",'Tabulation of Bids'!B27)</f>
        <v>Hot-Mix Asphalt Surface Course, Mix "D", N50, 1.5"</v>
      </c>
      <c r="C29" s="313">
        <f>IF('Tabulation of Bids'!D27=0,"",'Tabulation of Bids'!D27)</f>
        <v>12</v>
      </c>
      <c r="D29" s="317" t="str">
        <f>IF(ISBLANK('Tabulation of Bids'!C27),"",'Tabulation of Bids'!C27)</f>
        <v>TON</v>
      </c>
      <c r="E29" s="269">
        <f t="shared" si="5"/>
        <v>2160</v>
      </c>
      <c r="F29" s="270" t="str">
        <f t="shared" si="6"/>
        <v/>
      </c>
      <c r="G29" s="298">
        <f t="shared" si="1"/>
        <v>12</v>
      </c>
      <c r="H29" s="167"/>
      <c r="I29" s="136" t="str">
        <f t="shared" si="7"/>
        <v/>
      </c>
      <c r="J29" s="134">
        <f>IF(ISBLANK('Tabulation of Bids'!G27),"",'Tabulation of Bids'!G27)</f>
        <v>180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>
        <f>IF(ISBLANK('Tabulation of Bids'!A28),"",'Tabulation of Bids'!A28)</f>
        <v>23</v>
      </c>
      <c r="B30" s="316" t="str">
        <f>IF(ISBLANK('Tabulation of Bids'!B28),"",'Tabulation of Bids'!B28)</f>
        <v>Hot-Mix Asphalt Surface Course, Mix "D", N50, 2"</v>
      </c>
      <c r="C30" s="313">
        <f>IF('Tabulation of Bids'!D28=0,"",'Tabulation of Bids'!D28)</f>
        <v>7</v>
      </c>
      <c r="D30" s="317" t="str">
        <f>IF(ISBLANK('Tabulation of Bids'!C28),"",'Tabulation of Bids'!C28)</f>
        <v>TON</v>
      </c>
      <c r="E30" s="269">
        <f t="shared" si="5"/>
        <v>1260</v>
      </c>
      <c r="F30" s="270" t="str">
        <f t="shared" si="6"/>
        <v/>
      </c>
      <c r="G30" s="298">
        <f t="shared" si="1"/>
        <v>7</v>
      </c>
      <c r="H30" s="167"/>
      <c r="I30" s="136" t="str">
        <f t="shared" si="7"/>
        <v/>
      </c>
      <c r="J30" s="134">
        <f>IF(ISBLANK('Tabulation of Bids'!G28),"",'Tabulation of Bids'!G28)</f>
        <v>180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>
        <f>IF(ISBLANK('Tabulation of Bids'!A29),"",'Tabulation of Bids'!A29)</f>
        <v>24</v>
      </c>
      <c r="B31" s="319" t="str">
        <f>IF(ISBLANK('Tabulation of Bids'!B29),"",'Tabulation of Bids'!B29)</f>
        <v>P.C.C Approach Pavement, 8"</v>
      </c>
      <c r="C31" s="313">
        <f>IF('Tabulation of Bids'!D29=0,"",'Tabulation of Bids'!D29)</f>
        <v>20</v>
      </c>
      <c r="D31" s="320" t="str">
        <f>IF(ISBLANK('Tabulation of Bids'!C29),"",'Tabulation of Bids'!C29)</f>
        <v>SQ YD</v>
      </c>
      <c r="E31" s="271">
        <f t="shared" si="5"/>
        <v>1960</v>
      </c>
      <c r="F31" s="272" t="str">
        <f t="shared" si="6"/>
        <v/>
      </c>
      <c r="G31" s="298">
        <f t="shared" si="1"/>
        <v>20</v>
      </c>
      <c r="H31" s="167"/>
      <c r="I31" s="136" t="str">
        <f t="shared" si="7"/>
        <v/>
      </c>
      <c r="J31" s="134">
        <f>IF(ISBLANK('Tabulation of Bids'!G29),"",'Tabulation of Bids'!G29)</f>
        <v>98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250827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Loves Park, IL </v>
      </c>
      <c r="C58" s="12"/>
      <c r="D58" s="12"/>
      <c r="E58" s="12"/>
      <c r="F58" s="12"/>
      <c r="G58" s="12"/>
      <c r="H58" s="14" t="s">
        <v>32</v>
      </c>
      <c r="I58" s="373">
        <f>I5</f>
        <v>0</v>
      </c>
      <c r="J58" s="373"/>
      <c r="K58" s="37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>
        <f>IF(ISBLANK('Tabulation of Bids'!A32),"",'Tabulation of Bids'!A32)</f>
        <v>25</v>
      </c>
      <c r="B61" s="323" t="str">
        <f>IF(ISBLANK('Tabulation of Bids'!B32),"",'Tabulation of Bids'!B32)</f>
        <v>Portland Cement Concrete Sidewalk, 4"</v>
      </c>
      <c r="C61" s="313">
        <f>IF('Tabulation of Bids'!D32=0,"",'Tabulation of Bids'!D32)</f>
        <v>441</v>
      </c>
      <c r="D61" s="314" t="str">
        <f>IF(ISBLANK('Tabulation of Bids'!C32),"",'Tabulation of Bids'!C32)</f>
        <v>SQ FT</v>
      </c>
      <c r="E61" s="265">
        <f>IF(J61 = "","",J61*C61)</f>
        <v>2205</v>
      </c>
      <c r="F61" s="266" t="str">
        <f>IF((H61&gt;C61),H61-C61,"")</f>
        <v/>
      </c>
      <c r="G61" s="298">
        <f>IF(K105="BLR 6303",IF(C61&gt;H61,C61-H61,""),"")</f>
        <v>441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5</v>
      </c>
      <c r="K61" s="134" t="str">
        <f t="shared" ref="K61:K84" si="10">IF(ISBLANK(H61),"",H61*J61)</f>
        <v/>
      </c>
    </row>
    <row r="62" spans="1:31" ht="20.25" customHeight="1" x14ac:dyDescent="0.2">
      <c r="A62" s="324">
        <f>IF(ISBLANK('Tabulation of Bids'!A33),"",'Tabulation of Bids'!A33)</f>
        <v>26</v>
      </c>
      <c r="B62" s="325" t="str">
        <f>IF(ISBLANK('Tabulation of Bids'!B33),"",'Tabulation of Bids'!B33)</f>
        <v>Portland Cement Concrete Sidewalk, 6"</v>
      </c>
      <c r="C62" s="313">
        <f>IF('Tabulation of Bids'!D33=0,"",'Tabulation of Bids'!D33)</f>
        <v>23</v>
      </c>
      <c r="D62" s="317" t="str">
        <f>IF(ISBLANK('Tabulation of Bids'!C33),"",'Tabulation of Bids'!C33)</f>
        <v>SQ FT</v>
      </c>
      <c r="E62" s="134">
        <f t="shared" ref="E62:E84" si="11">IF(J62 = "","",J62*C62)</f>
        <v>149.5</v>
      </c>
      <c r="F62" s="135" t="str">
        <f t="shared" ref="F62:F84" si="12">IF((H62&gt;C62),H62-C62,"")</f>
        <v/>
      </c>
      <c r="G62" s="298">
        <f t="shared" ref="G62:G84" si="13">IF($K$105="BLR 6303",IF(C62&gt;H62,C62-H62,""),"")</f>
        <v>23</v>
      </c>
      <c r="H62" s="167"/>
      <c r="I62" s="136" t="str">
        <f t="shared" si="9"/>
        <v/>
      </c>
      <c r="J62" s="134">
        <f>IF(ISBLANK('Tabulation of Bids'!G33),"",'Tabulation of Bids'!G33)</f>
        <v>6.5</v>
      </c>
      <c r="K62" s="134" t="str">
        <f t="shared" si="10"/>
        <v/>
      </c>
    </row>
    <row r="63" spans="1:31" ht="20.25" customHeight="1" x14ac:dyDescent="0.2">
      <c r="A63" s="324">
        <f>IF(ISBLANK('Tabulation of Bids'!A34),"",'Tabulation of Bids'!A34)</f>
        <v>27</v>
      </c>
      <c r="B63" s="325" t="str">
        <f>IF(ISBLANK('Tabulation of Bids'!B34),"",'Tabulation of Bids'!B34)</f>
        <v>Combination Curb and Gutter Removal</v>
      </c>
      <c r="C63" s="313">
        <f>IF('Tabulation of Bids'!D34=0,"",'Tabulation of Bids'!D34)</f>
        <v>164</v>
      </c>
      <c r="D63" s="317" t="str">
        <f>IF(ISBLANK('Tabulation of Bids'!C34),"",'Tabulation of Bids'!C34)</f>
        <v>FOOT</v>
      </c>
      <c r="E63" s="134">
        <f t="shared" si="11"/>
        <v>984</v>
      </c>
      <c r="F63" s="135" t="str">
        <f t="shared" si="12"/>
        <v/>
      </c>
      <c r="G63" s="298">
        <f t="shared" si="13"/>
        <v>164</v>
      </c>
      <c r="H63" s="167"/>
      <c r="I63" s="136" t="str">
        <f t="shared" si="9"/>
        <v/>
      </c>
      <c r="J63" s="134">
        <f>IF(ISBLANK('Tabulation of Bids'!G34),"",'Tabulation of Bids'!G34)</f>
        <v>6</v>
      </c>
      <c r="K63" s="134" t="str">
        <f t="shared" si="10"/>
        <v/>
      </c>
    </row>
    <row r="64" spans="1:31" ht="20.25" customHeight="1" x14ac:dyDescent="0.2">
      <c r="A64" s="324">
        <f>IF(ISBLANK('Tabulation of Bids'!A35),"",'Tabulation of Bids'!A35)</f>
        <v>28</v>
      </c>
      <c r="B64" s="325" t="str">
        <f>IF(ISBLANK('Tabulation of Bids'!B35),"",'Tabulation of Bids'!B35)</f>
        <v>Sidewalk Removal</v>
      </c>
      <c r="C64" s="313">
        <f>IF('Tabulation of Bids'!D35=0,"",'Tabulation of Bids'!D35)</f>
        <v>464</v>
      </c>
      <c r="D64" s="317" t="str">
        <f>IF(ISBLANK('Tabulation of Bids'!C35),"",'Tabulation of Bids'!C35)</f>
        <v>SQ FT</v>
      </c>
      <c r="E64" s="134">
        <f t="shared" si="11"/>
        <v>928</v>
      </c>
      <c r="F64" s="135" t="str">
        <f t="shared" si="12"/>
        <v/>
      </c>
      <c r="G64" s="298">
        <f t="shared" si="13"/>
        <v>464</v>
      </c>
      <c r="H64" s="167"/>
      <c r="I64" s="136" t="str">
        <f t="shared" si="9"/>
        <v/>
      </c>
      <c r="J64" s="134">
        <f>IF(ISBLANK('Tabulation of Bids'!G35),"",'Tabulation of Bids'!G35)</f>
        <v>2</v>
      </c>
      <c r="K64" s="134" t="str">
        <f t="shared" si="10"/>
        <v/>
      </c>
    </row>
    <row r="65" spans="1:11" ht="20.25" customHeight="1" x14ac:dyDescent="0.2">
      <c r="A65" s="324">
        <f>IF(ISBLANK('Tabulation of Bids'!A36),"",'Tabulation of Bids'!A36)</f>
        <v>29</v>
      </c>
      <c r="B65" s="325" t="str">
        <f>IF(ISBLANK('Tabulation of Bids'!B36),"",'Tabulation of Bids'!B36)</f>
        <v>Pavement Removal</v>
      </c>
      <c r="C65" s="313">
        <f>IF('Tabulation of Bids'!D36=0,"",'Tabulation of Bids'!D36)</f>
        <v>199</v>
      </c>
      <c r="D65" s="317" t="str">
        <f>IF(ISBLANK('Tabulation of Bids'!C36),"",'Tabulation of Bids'!C36)</f>
        <v>SQ YD</v>
      </c>
      <c r="E65" s="134">
        <f t="shared" si="11"/>
        <v>1791</v>
      </c>
      <c r="F65" s="135" t="str">
        <f t="shared" si="12"/>
        <v/>
      </c>
      <c r="G65" s="298">
        <f t="shared" si="13"/>
        <v>199</v>
      </c>
      <c r="H65" s="167"/>
      <c r="I65" s="136" t="str">
        <f t="shared" si="9"/>
        <v/>
      </c>
      <c r="J65" s="134">
        <f>IF(ISBLANK('Tabulation of Bids'!G36),"",'Tabulation of Bids'!G36)</f>
        <v>9</v>
      </c>
      <c r="K65" s="134" t="str">
        <f t="shared" si="10"/>
        <v/>
      </c>
    </row>
    <row r="66" spans="1:11" ht="20.25" customHeight="1" x14ac:dyDescent="0.2">
      <c r="A66" s="324">
        <f>IF(ISBLANK('Tabulation of Bids'!A37),"",'Tabulation of Bids'!A37)</f>
        <v>30</v>
      </c>
      <c r="B66" s="325" t="str">
        <f>IF(ISBLANK('Tabulation of Bids'!B37),"",'Tabulation of Bids'!B37)</f>
        <v>Approach Pavement Removal</v>
      </c>
      <c r="C66" s="313">
        <f>IF('Tabulation of Bids'!D37=0,"",'Tabulation of Bids'!D37)</f>
        <v>783</v>
      </c>
      <c r="D66" s="317" t="str">
        <f>IF(ISBLANK('Tabulation of Bids'!C37),"",'Tabulation of Bids'!C37)</f>
        <v>SQ FT</v>
      </c>
      <c r="E66" s="134">
        <f t="shared" si="11"/>
        <v>783</v>
      </c>
      <c r="F66" s="135" t="str">
        <f t="shared" si="12"/>
        <v/>
      </c>
      <c r="G66" s="298">
        <f t="shared" si="13"/>
        <v>783</v>
      </c>
      <c r="H66" s="167"/>
      <c r="I66" s="136" t="str">
        <f t="shared" si="9"/>
        <v/>
      </c>
      <c r="J66" s="134">
        <f>IF(ISBLANK('Tabulation of Bids'!G37),"",'Tabulation of Bids'!G37)</f>
        <v>1</v>
      </c>
      <c r="K66" s="134" t="str">
        <f t="shared" si="10"/>
        <v/>
      </c>
    </row>
    <row r="67" spans="1:11" ht="20.25" customHeight="1" x14ac:dyDescent="0.2">
      <c r="A67" s="324">
        <f>IF(ISBLANK('Tabulation of Bids'!A38),"",'Tabulation of Bids'!A38)</f>
        <v>31</v>
      </c>
      <c r="B67" s="325" t="str">
        <f>IF(ISBLANK('Tabulation of Bids'!B38),"",'Tabulation of Bids'!B38)</f>
        <v>Aggregate Base Course Removal</v>
      </c>
      <c r="C67" s="313">
        <f>IF('Tabulation of Bids'!D38=0,"",'Tabulation of Bids'!D38)</f>
        <v>252</v>
      </c>
      <c r="D67" s="317" t="str">
        <f>IF(ISBLANK('Tabulation of Bids'!C38),"",'Tabulation of Bids'!C38)</f>
        <v>SQ YD</v>
      </c>
      <c r="E67" s="134">
        <f t="shared" si="11"/>
        <v>1260</v>
      </c>
      <c r="F67" s="135" t="str">
        <f t="shared" si="12"/>
        <v/>
      </c>
      <c r="G67" s="298">
        <f t="shared" si="13"/>
        <v>252</v>
      </c>
      <c r="H67" s="167"/>
      <c r="I67" s="136" t="str">
        <f t="shared" si="9"/>
        <v/>
      </c>
      <c r="J67" s="134">
        <f>IF(ISBLANK('Tabulation of Bids'!G38),"",'Tabulation of Bids'!G38)</f>
        <v>5</v>
      </c>
      <c r="K67" s="134" t="str">
        <f t="shared" si="10"/>
        <v/>
      </c>
    </row>
    <row r="68" spans="1:11" ht="20.25" customHeight="1" x14ac:dyDescent="0.2">
      <c r="A68" s="324">
        <f>IF(ISBLANK('Tabulation of Bids'!A39),"",'Tabulation of Bids'!A39)</f>
        <v>32</v>
      </c>
      <c r="B68" s="325" t="str">
        <f>IF(ISBLANK('Tabulation of Bids'!B39),"",'Tabulation of Bids'!B39)</f>
        <v>Reinforced Concrete End Section, 30" Dual Pipes</v>
      </c>
      <c r="C68" s="313">
        <f>IF('Tabulation of Bids'!D39=0,"",'Tabulation of Bids'!D39)</f>
        <v>6</v>
      </c>
      <c r="D68" s="317" t="str">
        <f>IF(ISBLANK('Tabulation of Bids'!C39),"",'Tabulation of Bids'!C39)</f>
        <v>EACH</v>
      </c>
      <c r="E68" s="134">
        <f t="shared" si="11"/>
        <v>45000</v>
      </c>
      <c r="F68" s="135" t="str">
        <f t="shared" si="12"/>
        <v/>
      </c>
      <c r="G68" s="298">
        <f t="shared" si="13"/>
        <v>6</v>
      </c>
      <c r="H68" s="167"/>
      <c r="I68" s="136" t="str">
        <f t="shared" si="9"/>
        <v/>
      </c>
      <c r="J68" s="134">
        <f>IF(ISBLANK('Tabulation of Bids'!G39),"",'Tabulation of Bids'!G39)</f>
        <v>7500</v>
      </c>
      <c r="K68" s="134" t="str">
        <f t="shared" si="10"/>
        <v/>
      </c>
    </row>
    <row r="69" spans="1:11" ht="20.25" customHeight="1" x14ac:dyDescent="0.2">
      <c r="A69" s="324">
        <f>IF(ISBLANK('Tabulation of Bids'!A40),"",'Tabulation of Bids'!A40)</f>
        <v>33</v>
      </c>
      <c r="B69" s="325" t="str">
        <f>IF(ISBLANK('Tabulation of Bids'!B40),"",'Tabulation of Bids'!B40)</f>
        <v>Connection to Existing Drainage Structure</v>
      </c>
      <c r="C69" s="313">
        <f>IF('Tabulation of Bids'!D40=0,"",'Tabulation of Bids'!D40)</f>
        <v>1</v>
      </c>
      <c r="D69" s="317" t="str">
        <f>IF(ISBLANK('Tabulation of Bids'!C40),"",'Tabulation of Bids'!C40)</f>
        <v>EACH</v>
      </c>
      <c r="E69" s="134">
        <f t="shared" si="11"/>
        <v>2500</v>
      </c>
      <c r="F69" s="135" t="str">
        <f t="shared" si="12"/>
        <v/>
      </c>
      <c r="G69" s="298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2500</v>
      </c>
      <c r="K69" s="134" t="str">
        <f t="shared" si="10"/>
        <v/>
      </c>
    </row>
    <row r="70" spans="1:11" ht="20.25" customHeight="1" x14ac:dyDescent="0.2">
      <c r="A70" s="324">
        <f>IF(ISBLANK('Tabulation of Bids'!A41),"",'Tabulation of Bids'!A41)</f>
        <v>34</v>
      </c>
      <c r="B70" s="325" t="str">
        <f>IF(ISBLANK('Tabulation of Bids'!B41),"",'Tabulation of Bids'!B41)</f>
        <v>Storm Sewers, Class A, Type 1, 30" (RCP)</v>
      </c>
      <c r="C70" s="313">
        <f>IF('Tabulation of Bids'!D41=0,"",'Tabulation of Bids'!D41)</f>
        <v>690</v>
      </c>
      <c r="D70" s="317" t="str">
        <f>IF(ISBLANK('Tabulation of Bids'!C41),"",'Tabulation of Bids'!C41)</f>
        <v>FOOT</v>
      </c>
      <c r="E70" s="134">
        <f t="shared" si="11"/>
        <v>62100</v>
      </c>
      <c r="F70" s="135" t="str">
        <f t="shared" si="12"/>
        <v/>
      </c>
      <c r="G70" s="298">
        <f t="shared" si="13"/>
        <v>690</v>
      </c>
      <c r="H70" s="167"/>
      <c r="I70" s="136" t="str">
        <f t="shared" si="9"/>
        <v/>
      </c>
      <c r="J70" s="134">
        <f>IF(ISBLANK('Tabulation of Bids'!G41),"",'Tabulation of Bids'!G41)</f>
        <v>90</v>
      </c>
      <c r="K70" s="134" t="str">
        <f t="shared" si="10"/>
        <v/>
      </c>
    </row>
    <row r="71" spans="1:11" ht="20.25" customHeight="1" x14ac:dyDescent="0.2">
      <c r="A71" s="324">
        <f>IF(ISBLANK('Tabulation of Bids'!A42),"",'Tabulation of Bids'!A42)</f>
        <v>35</v>
      </c>
      <c r="B71" s="325" t="str">
        <f>IF(ISBLANK('Tabulation of Bids'!B42),"",'Tabulation of Bids'!B42)</f>
        <v>Storm Sewers, Class B, Type 1, 30" (HDPE)</v>
      </c>
      <c r="C71" s="313">
        <f>IF('Tabulation of Bids'!D42=0,"",'Tabulation of Bids'!D42)</f>
        <v>769</v>
      </c>
      <c r="D71" s="317" t="str">
        <f>IF(ISBLANK('Tabulation of Bids'!C42),"",'Tabulation of Bids'!C42)</f>
        <v>FOOT</v>
      </c>
      <c r="E71" s="134">
        <f t="shared" si="11"/>
        <v>76900</v>
      </c>
      <c r="F71" s="135" t="str">
        <f t="shared" si="12"/>
        <v/>
      </c>
      <c r="G71" s="298">
        <f t="shared" si="13"/>
        <v>769</v>
      </c>
      <c r="H71" s="167"/>
      <c r="I71" s="136" t="str">
        <f t="shared" si="9"/>
        <v/>
      </c>
      <c r="J71" s="134">
        <f>IF(ISBLANK('Tabulation of Bids'!G42),"",'Tabulation of Bids'!G42)</f>
        <v>100</v>
      </c>
      <c r="K71" s="134" t="str">
        <f t="shared" si="10"/>
        <v/>
      </c>
    </row>
    <row r="72" spans="1:11" ht="20.25" customHeight="1" x14ac:dyDescent="0.2">
      <c r="A72" s="324">
        <f>IF(ISBLANK('Tabulation of Bids'!A43),"",'Tabulation of Bids'!A43)</f>
        <v>36</v>
      </c>
      <c r="B72" s="325" t="str">
        <f>IF(ISBLANK('Tabulation of Bids'!B43),"",'Tabulation of Bids'!B43)</f>
        <v>Storm Sewers, Water Main Quality, 30" Complete</v>
      </c>
      <c r="C72" s="313">
        <f>IF('Tabulation of Bids'!D43=0,"",'Tabulation of Bids'!D43)</f>
        <v>51</v>
      </c>
      <c r="D72" s="317" t="str">
        <f>IF(ISBLANK('Tabulation of Bids'!C43),"",'Tabulation of Bids'!C43)</f>
        <v>FOOT</v>
      </c>
      <c r="E72" s="134">
        <f t="shared" si="11"/>
        <v>16830</v>
      </c>
      <c r="F72" s="135" t="str">
        <f t="shared" si="12"/>
        <v/>
      </c>
      <c r="G72" s="298">
        <f t="shared" si="13"/>
        <v>51</v>
      </c>
      <c r="H72" s="167"/>
      <c r="I72" s="136" t="str">
        <f t="shared" si="9"/>
        <v/>
      </c>
      <c r="J72" s="134">
        <f>IF(ISBLANK('Tabulation of Bids'!G43),"",'Tabulation of Bids'!G43)</f>
        <v>330</v>
      </c>
      <c r="K72" s="134" t="str">
        <f t="shared" si="10"/>
        <v/>
      </c>
    </row>
    <row r="73" spans="1:11" ht="20.25" customHeight="1" x14ac:dyDescent="0.2">
      <c r="A73" s="324">
        <f>IF(ISBLANK('Tabulation of Bids'!A44),"",'Tabulation of Bids'!A44)</f>
        <v>37</v>
      </c>
      <c r="B73" s="325" t="str">
        <f>IF(ISBLANK('Tabulation of Bids'!B44),"",'Tabulation of Bids'!B44)</f>
        <v>Storm Sewer Removal, 36"</v>
      </c>
      <c r="C73" s="313">
        <f>IF('Tabulation of Bids'!D44=0,"",'Tabulation of Bids'!D44)</f>
        <v>521</v>
      </c>
      <c r="D73" s="317" t="str">
        <f>IF(ISBLANK('Tabulation of Bids'!C44),"",'Tabulation of Bids'!C44)</f>
        <v>FOOT</v>
      </c>
      <c r="E73" s="134">
        <f t="shared" si="11"/>
        <v>5210</v>
      </c>
      <c r="F73" s="135" t="str">
        <f t="shared" si="12"/>
        <v/>
      </c>
      <c r="G73" s="298">
        <f t="shared" si="13"/>
        <v>521</v>
      </c>
      <c r="H73" s="167"/>
      <c r="I73" s="136" t="str">
        <f t="shared" si="9"/>
        <v/>
      </c>
      <c r="J73" s="134">
        <f>IF(ISBLANK('Tabulation of Bids'!G44),"",'Tabulation of Bids'!G44)</f>
        <v>10</v>
      </c>
      <c r="K73" s="134" t="str">
        <f t="shared" si="10"/>
        <v/>
      </c>
    </row>
    <row r="74" spans="1:11" ht="20.25" customHeight="1" x14ac:dyDescent="0.2">
      <c r="A74" s="324">
        <f>IF(ISBLANK('Tabulation of Bids'!A45),"",'Tabulation of Bids'!A45)</f>
        <v>38</v>
      </c>
      <c r="B74" s="325" t="str">
        <f>IF(ISBLANK('Tabulation of Bids'!B45),"",'Tabulation of Bids'!B45)</f>
        <v>Connect to Existing 6" Water Main, Complete</v>
      </c>
      <c r="C74" s="313">
        <f>IF('Tabulation of Bids'!D45=0,"",'Tabulation of Bids'!D45)</f>
        <v>2</v>
      </c>
      <c r="D74" s="317" t="str">
        <f>IF(ISBLANK('Tabulation of Bids'!C45),"",'Tabulation of Bids'!C45)</f>
        <v>EACH</v>
      </c>
      <c r="E74" s="134">
        <f t="shared" si="11"/>
        <v>6000</v>
      </c>
      <c r="F74" s="135" t="str">
        <f t="shared" si="12"/>
        <v/>
      </c>
      <c r="G74" s="298">
        <f t="shared" si="13"/>
        <v>2</v>
      </c>
      <c r="H74" s="167"/>
      <c r="I74" s="136" t="str">
        <f t="shared" si="9"/>
        <v/>
      </c>
      <c r="J74" s="134">
        <f>IF(ISBLANK('Tabulation of Bids'!G45),"",'Tabulation of Bids'!G45)</f>
        <v>3000</v>
      </c>
      <c r="K74" s="134" t="str">
        <f t="shared" si="10"/>
        <v/>
      </c>
    </row>
    <row r="75" spans="1:11" ht="20.25" customHeight="1" x14ac:dyDescent="0.2">
      <c r="A75" s="324">
        <f>IF(ISBLANK('Tabulation of Bids'!A46),"",'Tabulation of Bids'!A46)</f>
        <v>39</v>
      </c>
      <c r="B75" s="325" t="str">
        <f>IF(ISBLANK('Tabulation of Bids'!B46),"",'Tabulation of Bids'!B46)</f>
        <v>Remove Existing 6" Watermain</v>
      </c>
      <c r="C75" s="313">
        <f>IF('Tabulation of Bids'!D46=0,"",'Tabulation of Bids'!D46)</f>
        <v>52</v>
      </c>
      <c r="D75" s="317" t="str">
        <f>IF(ISBLANK('Tabulation of Bids'!C46),"",'Tabulation of Bids'!C46)</f>
        <v>FOOT</v>
      </c>
      <c r="E75" s="134">
        <f t="shared" si="11"/>
        <v>1040</v>
      </c>
      <c r="F75" s="135" t="str">
        <f t="shared" si="12"/>
        <v/>
      </c>
      <c r="G75" s="298">
        <f t="shared" si="13"/>
        <v>52</v>
      </c>
      <c r="H75" s="167"/>
      <c r="I75" s="136" t="str">
        <f t="shared" si="9"/>
        <v/>
      </c>
      <c r="J75" s="134">
        <f>IF(ISBLANK('Tabulation of Bids'!G46),"",'Tabulation of Bids'!G46)</f>
        <v>20</v>
      </c>
      <c r="K75" s="134" t="str">
        <f t="shared" si="10"/>
        <v/>
      </c>
    </row>
    <row r="76" spans="1:11" ht="20.25" customHeight="1" x14ac:dyDescent="0.2">
      <c r="A76" s="324">
        <f>IF(ISBLANK('Tabulation of Bids'!A47),"",'Tabulation of Bids'!A47)</f>
        <v>40</v>
      </c>
      <c r="B76" s="325" t="str">
        <f>IF(ISBLANK('Tabulation of Bids'!B47),"",'Tabulation of Bids'!B47)</f>
        <v>Ductile Iron Water Main Complete, 6"</v>
      </c>
      <c r="C76" s="313">
        <f>IF('Tabulation of Bids'!D47=0,"",'Tabulation of Bids'!D47)</f>
        <v>52</v>
      </c>
      <c r="D76" s="317" t="str">
        <f>IF(ISBLANK('Tabulation of Bids'!C47),"",'Tabulation of Bids'!C47)</f>
        <v>FOOT</v>
      </c>
      <c r="E76" s="134">
        <f t="shared" si="11"/>
        <v>9360</v>
      </c>
      <c r="F76" s="135" t="str">
        <f t="shared" si="12"/>
        <v/>
      </c>
      <c r="G76" s="298">
        <f t="shared" si="13"/>
        <v>52</v>
      </c>
      <c r="H76" s="167"/>
      <c r="I76" s="136" t="str">
        <f t="shared" si="9"/>
        <v/>
      </c>
      <c r="J76" s="134">
        <f>IF(ISBLANK('Tabulation of Bids'!G47),"",'Tabulation of Bids'!G47)</f>
        <v>180</v>
      </c>
      <c r="K76" s="134" t="str">
        <f t="shared" si="10"/>
        <v/>
      </c>
    </row>
    <row r="77" spans="1:11" ht="20.25" customHeight="1" x14ac:dyDescent="0.2">
      <c r="A77" s="324">
        <f>IF(ISBLANK('Tabulation of Bids'!A48),"",'Tabulation of Bids'!A48)</f>
        <v>41</v>
      </c>
      <c r="B77" s="325" t="str">
        <f>IF(ISBLANK('Tabulation of Bids'!B48),"",'Tabulation of Bids'!B48)</f>
        <v>Water Main Protection, 12"</v>
      </c>
      <c r="C77" s="313">
        <f>IF('Tabulation of Bids'!D48=0,"",'Tabulation of Bids'!D48)</f>
        <v>27.5</v>
      </c>
      <c r="D77" s="317" t="str">
        <f>IF(ISBLANK('Tabulation of Bids'!C48),"",'Tabulation of Bids'!C48)</f>
        <v>FOOT</v>
      </c>
      <c r="E77" s="134">
        <f t="shared" si="11"/>
        <v>1787.5</v>
      </c>
      <c r="F77" s="135" t="str">
        <f t="shared" si="12"/>
        <v/>
      </c>
      <c r="G77" s="298">
        <f t="shared" si="13"/>
        <v>27.5</v>
      </c>
      <c r="H77" s="167"/>
      <c r="I77" s="136" t="str">
        <f t="shared" si="9"/>
        <v/>
      </c>
      <c r="J77" s="134">
        <f>IF(ISBLANK('Tabulation of Bids'!G48),"",'Tabulation of Bids'!G48)</f>
        <v>65</v>
      </c>
      <c r="K77" s="134" t="str">
        <f t="shared" si="10"/>
        <v/>
      </c>
    </row>
    <row r="78" spans="1:11" ht="20.25" customHeight="1" x14ac:dyDescent="0.2">
      <c r="A78" s="324">
        <f>IF(ISBLANK('Tabulation of Bids'!A49),"",'Tabulation of Bids'!A49)</f>
        <v>42</v>
      </c>
      <c r="B78" s="325" t="str">
        <f>IF(ISBLANK('Tabulation of Bids'!B49),"",'Tabulation of Bids'!B49)</f>
        <v>Water Main Line Stop, 6"</v>
      </c>
      <c r="C78" s="313">
        <f>IF('Tabulation of Bids'!D49=0,"",'Tabulation of Bids'!D49)</f>
        <v>2</v>
      </c>
      <c r="D78" s="317" t="str">
        <f>IF(ISBLANK('Tabulation of Bids'!C49),"",'Tabulation of Bids'!C49)</f>
        <v>EACH</v>
      </c>
      <c r="E78" s="134">
        <f t="shared" si="11"/>
        <v>9000</v>
      </c>
      <c r="F78" s="135" t="str">
        <f t="shared" si="12"/>
        <v/>
      </c>
      <c r="G78" s="298">
        <f t="shared" si="13"/>
        <v>2</v>
      </c>
      <c r="H78" s="167"/>
      <c r="I78" s="136" t="str">
        <f t="shared" si="9"/>
        <v/>
      </c>
      <c r="J78" s="134">
        <f>IF(ISBLANK('Tabulation of Bids'!G49),"",'Tabulation of Bids'!G49)</f>
        <v>4500</v>
      </c>
      <c r="K78" s="134" t="str">
        <f t="shared" si="10"/>
        <v/>
      </c>
    </row>
    <row r="79" spans="1:11" ht="20.25" customHeight="1" x14ac:dyDescent="0.2">
      <c r="A79" s="324">
        <f>IF(ISBLANK('Tabulation of Bids'!A50),"",'Tabulation of Bids'!A50)</f>
        <v>43</v>
      </c>
      <c r="B79" s="325" t="str">
        <f>IF(ISBLANK('Tabulation of Bids'!B50),"",'Tabulation of Bids'!B50)</f>
        <v>Water Service Connection, Complete, 1"</v>
      </c>
      <c r="C79" s="313">
        <f>IF('Tabulation of Bids'!D50=0,"",'Tabulation of Bids'!D50)</f>
        <v>1</v>
      </c>
      <c r="D79" s="317" t="str">
        <f>IF(ISBLANK('Tabulation of Bids'!C50),"",'Tabulation of Bids'!C50)</f>
        <v>EACH</v>
      </c>
      <c r="E79" s="134">
        <f t="shared" si="11"/>
        <v>1700</v>
      </c>
      <c r="F79" s="135" t="str">
        <f t="shared" si="12"/>
        <v/>
      </c>
      <c r="G79" s="298">
        <f t="shared" si="13"/>
        <v>1</v>
      </c>
      <c r="H79" s="167"/>
      <c r="I79" s="136" t="str">
        <f t="shared" si="9"/>
        <v/>
      </c>
      <c r="J79" s="134">
        <f>IF(ISBLANK('Tabulation of Bids'!G50),"",'Tabulation of Bids'!G50)</f>
        <v>1700</v>
      </c>
      <c r="K79" s="134" t="str">
        <f t="shared" si="10"/>
        <v/>
      </c>
    </row>
    <row r="80" spans="1:11" ht="20.25" customHeight="1" x14ac:dyDescent="0.2">
      <c r="A80" s="324">
        <f>IF(ISBLANK('Tabulation of Bids'!A51),"",'Tabulation of Bids'!A51)</f>
        <v>44</v>
      </c>
      <c r="B80" s="325" t="str">
        <f>IF(ISBLANK('Tabulation of Bids'!B51),"",'Tabulation of Bids'!B51)</f>
        <v>Pipe Underdrains, Type I, 4"</v>
      </c>
      <c r="C80" s="313">
        <f>IF('Tabulation of Bids'!D51=0,"",'Tabulation of Bids'!D51)</f>
        <v>175</v>
      </c>
      <c r="D80" s="317" t="str">
        <f>IF(ISBLANK('Tabulation of Bids'!C51),"",'Tabulation of Bids'!C51)</f>
        <v>FOOT</v>
      </c>
      <c r="E80" s="134">
        <f t="shared" si="11"/>
        <v>3850</v>
      </c>
      <c r="F80" s="135" t="str">
        <f t="shared" si="12"/>
        <v/>
      </c>
      <c r="G80" s="298">
        <f t="shared" si="13"/>
        <v>175</v>
      </c>
      <c r="H80" s="167"/>
      <c r="I80" s="136" t="str">
        <f t="shared" si="9"/>
        <v/>
      </c>
      <c r="J80" s="134">
        <f>IF(ISBLANK('Tabulation of Bids'!G51),"",'Tabulation of Bids'!G51)</f>
        <v>22</v>
      </c>
      <c r="K80" s="134" t="str">
        <f t="shared" si="10"/>
        <v/>
      </c>
    </row>
    <row r="81" spans="1:11" ht="20.25" customHeight="1" x14ac:dyDescent="0.2">
      <c r="A81" s="324">
        <f>IF(ISBLANK('Tabulation of Bids'!A52),"",'Tabulation of Bids'!A52)</f>
        <v>45</v>
      </c>
      <c r="B81" s="325" t="str">
        <f>IF(ISBLANK('Tabulation of Bids'!B52),"",'Tabulation of Bids'!B52)</f>
        <v>Pipe Underdrain, Cleanout</v>
      </c>
      <c r="C81" s="313">
        <f>IF('Tabulation of Bids'!D52=0,"",'Tabulation of Bids'!D52)</f>
        <v>2</v>
      </c>
      <c r="D81" s="317" t="str">
        <f>IF(ISBLANK('Tabulation of Bids'!C52),"",'Tabulation of Bids'!C52)</f>
        <v>EACH</v>
      </c>
      <c r="E81" s="134">
        <f t="shared" si="11"/>
        <v>300</v>
      </c>
      <c r="F81" s="135" t="str">
        <f t="shared" si="12"/>
        <v/>
      </c>
      <c r="G81" s="298">
        <f t="shared" si="13"/>
        <v>2</v>
      </c>
      <c r="H81" s="167"/>
      <c r="I81" s="136" t="str">
        <f t="shared" si="9"/>
        <v/>
      </c>
      <c r="J81" s="134">
        <f>IF(ISBLANK('Tabulation of Bids'!G52),"",'Tabulation of Bids'!G52)</f>
        <v>150</v>
      </c>
      <c r="K81" s="134" t="str">
        <f t="shared" si="10"/>
        <v/>
      </c>
    </row>
    <row r="82" spans="1:11" ht="20.25" customHeight="1" x14ac:dyDescent="0.2">
      <c r="A82" s="324">
        <f>IF(ISBLANK('Tabulation of Bids'!A53),"",'Tabulation of Bids'!A53)</f>
        <v>46</v>
      </c>
      <c r="B82" s="325" t="str">
        <f>IF(ISBLANK('Tabulation of Bids'!B53),"",'Tabulation of Bids'!B53)</f>
        <v>Manholes, Type A, 9' Dia., Inlet 700</v>
      </c>
      <c r="C82" s="313">
        <f>IF('Tabulation of Bids'!D53=0,"",'Tabulation of Bids'!D53)</f>
        <v>1</v>
      </c>
      <c r="D82" s="317" t="str">
        <f>IF(ISBLANK('Tabulation of Bids'!C53),"",'Tabulation of Bids'!C53)</f>
        <v>EACH</v>
      </c>
      <c r="E82" s="134">
        <f t="shared" si="11"/>
        <v>10500</v>
      </c>
      <c r="F82" s="135" t="str">
        <f t="shared" si="12"/>
        <v/>
      </c>
      <c r="G82" s="298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10500</v>
      </c>
      <c r="K82" s="134" t="str">
        <f t="shared" si="10"/>
        <v/>
      </c>
    </row>
    <row r="83" spans="1:11" ht="20.25" customHeight="1" x14ac:dyDescent="0.2">
      <c r="A83" s="324">
        <f>IF(ISBLANK('Tabulation of Bids'!A54),"",'Tabulation of Bids'!A54)</f>
        <v>47</v>
      </c>
      <c r="B83" s="325" t="str">
        <f>IF(ISBLANK('Tabulation of Bids'!B54),"",'Tabulation of Bids'!B54)</f>
        <v>Manholes, Type A, 9' Dia., Type 1 Frame, Closed Lid</v>
      </c>
      <c r="C83" s="313">
        <f>IF('Tabulation of Bids'!D54=0,"",'Tabulation of Bids'!D54)</f>
        <v>1</v>
      </c>
      <c r="D83" s="317" t="str">
        <f>IF(ISBLANK('Tabulation of Bids'!C54),"",'Tabulation of Bids'!C54)</f>
        <v>EACH</v>
      </c>
      <c r="E83" s="134">
        <f t="shared" si="11"/>
        <v>10500</v>
      </c>
      <c r="F83" s="135" t="str">
        <f t="shared" si="12"/>
        <v/>
      </c>
      <c r="G83" s="298">
        <f t="shared" si="13"/>
        <v>1</v>
      </c>
      <c r="H83" s="167"/>
      <c r="I83" s="136" t="str">
        <f t="shared" si="9"/>
        <v/>
      </c>
      <c r="J83" s="134">
        <f>IF(ISBLANK('Tabulation of Bids'!G54),"",'Tabulation of Bids'!G54)</f>
        <v>10500</v>
      </c>
      <c r="K83" s="134" t="str">
        <f t="shared" si="10"/>
        <v/>
      </c>
    </row>
    <row r="84" spans="1:11" ht="20.25" customHeight="1" thickBot="1" x14ac:dyDescent="0.25">
      <c r="A84" s="326">
        <f>IF(ISBLANK('Tabulation of Bids'!A55),"",'Tabulation of Bids'!A55)</f>
        <v>48</v>
      </c>
      <c r="B84" s="327" t="str">
        <f>IF(ISBLANK('Tabulation of Bids'!B55),"",'Tabulation of Bids'!B55)</f>
        <v>Manholes, Type A, 9' Dia., Type 1 Frame, Open Lid</v>
      </c>
      <c r="C84" s="313">
        <f>IF('Tabulation of Bids'!D55=0,"",'Tabulation of Bids'!D55)</f>
        <v>3</v>
      </c>
      <c r="D84" s="320" t="str">
        <f>IF(ISBLANK('Tabulation of Bids'!C55),"",'Tabulation of Bids'!C55)</f>
        <v>EACH</v>
      </c>
      <c r="E84" s="267">
        <f t="shared" si="11"/>
        <v>31500</v>
      </c>
      <c r="F84" s="268" t="str">
        <f t="shared" si="12"/>
        <v/>
      </c>
      <c r="G84" s="298">
        <f t="shared" si="13"/>
        <v>3</v>
      </c>
      <c r="H84" s="167"/>
      <c r="I84" s="136" t="str">
        <f t="shared" si="9"/>
        <v/>
      </c>
      <c r="J84" s="134">
        <f>IF(ISBLANK('Tabulation of Bids'!G55),"",'Tabulation of Bids'!G55)</f>
        <v>10500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553005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Loves Park, IL </v>
      </c>
      <c r="C111" s="12"/>
      <c r="D111" s="12"/>
      <c r="E111" s="12"/>
      <c r="F111" s="12"/>
      <c r="G111" s="12"/>
      <c r="H111" s="14" t="s">
        <v>32</v>
      </c>
      <c r="I111" s="373">
        <f>I58</f>
        <v>0</v>
      </c>
      <c r="J111" s="373"/>
      <c r="K111" s="37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>
        <f>IF(ISBLANK('Tabulation of Bids'!A58),"",'Tabulation of Bids'!A58)</f>
        <v>49</v>
      </c>
      <c r="B114" s="312" t="str">
        <f>IF(ISBLANK('Tabulation of Bids'!B58),"",'Tabulation of Bids'!B58)</f>
        <v>Manholes, Type A, 9' Dia., Type 1 Frame, Curb Inlet</v>
      </c>
      <c r="C114" s="313">
        <f>IF('Tabulation of Bids'!D58=0,"",'Tabulation of Bids'!D58)</f>
        <v>3</v>
      </c>
      <c r="D114" s="314" t="str">
        <f>IF(ISBLANK('Tabulation of Bids'!C58),"",'Tabulation of Bids'!C58)</f>
        <v>EACH</v>
      </c>
      <c r="E114" s="265">
        <f>IF(J114 = "","",J114*C114)</f>
        <v>31500</v>
      </c>
      <c r="F114" s="266" t="str">
        <f>IF((H114&gt;C114),H114-C114,"")</f>
        <v/>
      </c>
      <c r="G114" s="298">
        <f t="shared" ref="G114:G137" si="14">IF($K$158="BLR 6303",IF(C114&gt;H114,C114-H114,""),"")</f>
        <v>3</v>
      </c>
      <c r="H114" s="167"/>
      <c r="I114" s="136" t="str">
        <f t="shared" ref="I114:I137" si="15">IF(ISBLANK(H114),"",D114)</f>
        <v/>
      </c>
      <c r="J114" s="134">
        <f>IF(ISBLANK('Tabulation of Bids'!G58),"",'Tabulation of Bids'!G58)</f>
        <v>10500</v>
      </c>
      <c r="K114" s="134" t="str">
        <f t="shared" ref="K114:K137" si="16">IF(ISBLANK(H114),"",H114*J114)</f>
        <v/>
      </c>
    </row>
    <row r="115" spans="1:11" ht="20.25" customHeight="1" x14ac:dyDescent="0.2">
      <c r="A115" s="315">
        <f>IF(ISBLANK('Tabulation of Bids'!A59),"",'Tabulation of Bids'!A59)</f>
        <v>50</v>
      </c>
      <c r="B115" s="316" t="str">
        <f>IF(ISBLANK('Tabulation of Bids'!B59),"",'Tabulation of Bids'!B59)</f>
        <v>Removing Inlets</v>
      </c>
      <c r="C115" s="313">
        <f>IF('Tabulation of Bids'!D59=0,"",'Tabulation of Bids'!D59)</f>
        <v>4</v>
      </c>
      <c r="D115" s="317" t="str">
        <f>IF(ISBLANK('Tabulation of Bids'!C59),"",'Tabulation of Bids'!C59)</f>
        <v>EACH</v>
      </c>
      <c r="E115" s="269">
        <f t="shared" ref="E115:E137" si="17">IF(J115 = "","",J115*C115)</f>
        <v>2000</v>
      </c>
      <c r="F115" s="270" t="str">
        <f t="shared" ref="F115:F137" si="18">IF((H115&gt;C115),H115-C115,"")</f>
        <v/>
      </c>
      <c r="G115" s="298">
        <f t="shared" si="14"/>
        <v>4</v>
      </c>
      <c r="H115" s="167"/>
      <c r="I115" s="136" t="str">
        <f t="shared" si="15"/>
        <v/>
      </c>
      <c r="J115" s="134">
        <f>IF(ISBLANK('Tabulation of Bids'!G59),"",'Tabulation of Bids'!G59)</f>
        <v>500</v>
      </c>
      <c r="K115" s="134" t="str">
        <f t="shared" si="16"/>
        <v/>
      </c>
    </row>
    <row r="116" spans="1:11" ht="20.25" customHeight="1" x14ac:dyDescent="0.2">
      <c r="A116" s="315">
        <f>IF(ISBLANK('Tabulation of Bids'!A60),"",'Tabulation of Bids'!A60)</f>
        <v>51</v>
      </c>
      <c r="B116" s="316" t="str">
        <f>IF(ISBLANK('Tabulation of Bids'!B60),"",'Tabulation of Bids'!B60)</f>
        <v>Removing Manholes</v>
      </c>
      <c r="C116" s="313">
        <f>IF('Tabulation of Bids'!D60=0,"",'Tabulation of Bids'!D60)</f>
        <v>4</v>
      </c>
      <c r="D116" s="317" t="str">
        <f>IF(ISBLANK('Tabulation of Bids'!C60),"",'Tabulation of Bids'!C60)</f>
        <v>EACH</v>
      </c>
      <c r="E116" s="269">
        <f t="shared" si="17"/>
        <v>2800</v>
      </c>
      <c r="F116" s="270" t="str">
        <f t="shared" si="18"/>
        <v/>
      </c>
      <c r="G116" s="298">
        <f t="shared" si="14"/>
        <v>4</v>
      </c>
      <c r="H116" s="167"/>
      <c r="I116" s="136" t="str">
        <f t="shared" si="15"/>
        <v/>
      </c>
      <c r="J116" s="134">
        <f>IF(ISBLANK('Tabulation of Bids'!G60),"",'Tabulation of Bids'!G60)</f>
        <v>700</v>
      </c>
      <c r="K116" s="134" t="str">
        <f t="shared" si="16"/>
        <v/>
      </c>
    </row>
    <row r="117" spans="1:11" ht="20.25" customHeight="1" x14ac:dyDescent="0.2">
      <c r="A117" s="315">
        <f>IF(ISBLANK('Tabulation of Bids'!A61),"",'Tabulation of Bids'!A61)</f>
        <v>52</v>
      </c>
      <c r="B117" s="316" t="str">
        <f>IF(ISBLANK('Tabulation of Bids'!B61),"",'Tabulation of Bids'!B61)</f>
        <v>Combination Curb and Gutter, Type M-6.18 (Modified)</v>
      </c>
      <c r="C117" s="313">
        <f>IF('Tabulation of Bids'!D61=0,"",'Tabulation of Bids'!D61)</f>
        <v>164</v>
      </c>
      <c r="D117" s="317" t="str">
        <f>IF(ISBLANK('Tabulation of Bids'!C61),"",'Tabulation of Bids'!C61)</f>
        <v>FOOT</v>
      </c>
      <c r="E117" s="269">
        <f t="shared" si="17"/>
        <v>4920</v>
      </c>
      <c r="F117" s="270" t="str">
        <f t="shared" si="18"/>
        <v/>
      </c>
      <c r="G117" s="298">
        <f t="shared" si="14"/>
        <v>164</v>
      </c>
      <c r="H117" s="167"/>
      <c r="I117" s="136" t="str">
        <f t="shared" si="15"/>
        <v/>
      </c>
      <c r="J117" s="134">
        <f>IF(ISBLANK('Tabulation of Bids'!G61),"",'Tabulation of Bids'!G61)</f>
        <v>30</v>
      </c>
      <c r="K117" s="134" t="str">
        <f t="shared" si="16"/>
        <v/>
      </c>
    </row>
    <row r="118" spans="1:11" ht="20.25" customHeight="1" x14ac:dyDescent="0.2">
      <c r="A118" s="315">
        <f>IF(ISBLANK('Tabulation of Bids'!A62),"",'Tabulation of Bids'!A62)</f>
        <v>53</v>
      </c>
      <c r="B118" s="316" t="str">
        <f>IF(ISBLANK('Tabulation of Bids'!B62),"",'Tabulation of Bids'!B62)</f>
        <v>Paved Ditch, Type B-15</v>
      </c>
      <c r="C118" s="313">
        <f>IF('Tabulation of Bids'!D62=0,"",'Tabulation of Bids'!D62)</f>
        <v>283</v>
      </c>
      <c r="D118" s="317" t="str">
        <f>IF(ISBLANK('Tabulation of Bids'!C62),"",'Tabulation of Bids'!C62)</f>
        <v>FOOT</v>
      </c>
      <c r="E118" s="269">
        <f t="shared" si="17"/>
        <v>21225</v>
      </c>
      <c r="F118" s="270" t="str">
        <f t="shared" si="18"/>
        <v/>
      </c>
      <c r="G118" s="298">
        <f t="shared" si="14"/>
        <v>283</v>
      </c>
      <c r="H118" s="167"/>
      <c r="I118" s="136" t="str">
        <f t="shared" si="15"/>
        <v/>
      </c>
      <c r="J118" s="134">
        <f>IF(ISBLANK('Tabulation of Bids'!G62),"",'Tabulation of Bids'!G62)</f>
        <v>75</v>
      </c>
      <c r="K118" s="134" t="str">
        <f t="shared" si="16"/>
        <v/>
      </c>
    </row>
    <row r="119" spans="1:11" ht="20.25" customHeight="1" x14ac:dyDescent="0.2">
      <c r="A119" s="315">
        <f>IF(ISBLANK('Tabulation of Bids'!A63),"",'Tabulation of Bids'!A63)</f>
        <v>54</v>
      </c>
      <c r="B119" s="316" t="str">
        <f>IF(ISBLANK('Tabulation of Bids'!B63),"",'Tabulation of Bids'!B63)</f>
        <v>Fence Removal</v>
      </c>
      <c r="C119" s="313">
        <f>IF('Tabulation of Bids'!D63=0,"",'Tabulation of Bids'!D63)</f>
        <v>304</v>
      </c>
      <c r="D119" s="317" t="str">
        <f>IF(ISBLANK('Tabulation of Bids'!C63),"",'Tabulation of Bids'!C63)</f>
        <v>FOOT</v>
      </c>
      <c r="E119" s="269">
        <f t="shared" si="17"/>
        <v>3040</v>
      </c>
      <c r="F119" s="270" t="str">
        <f t="shared" si="18"/>
        <v/>
      </c>
      <c r="G119" s="298">
        <f t="shared" si="14"/>
        <v>304</v>
      </c>
      <c r="H119" s="167"/>
      <c r="I119" s="136" t="str">
        <f t="shared" si="15"/>
        <v/>
      </c>
      <c r="J119" s="134">
        <f>IF(ISBLANK('Tabulation of Bids'!G63),"",'Tabulation of Bids'!G63)</f>
        <v>10</v>
      </c>
      <c r="K119" s="134" t="str">
        <f t="shared" si="16"/>
        <v/>
      </c>
    </row>
    <row r="120" spans="1:11" ht="20.25" customHeight="1" x14ac:dyDescent="0.2">
      <c r="A120" s="315">
        <f>IF(ISBLANK('Tabulation of Bids'!A64),"",'Tabulation of Bids'!A64)</f>
        <v>55</v>
      </c>
      <c r="B120" s="316" t="str">
        <f>IF(ISBLANK('Tabulation of Bids'!B64),"",'Tabulation of Bids'!B64)</f>
        <v>Fence</v>
      </c>
      <c r="C120" s="313">
        <f>IF('Tabulation of Bids'!D64=0,"",'Tabulation of Bids'!D64)</f>
        <v>304</v>
      </c>
      <c r="D120" s="317" t="str">
        <f>IF(ISBLANK('Tabulation of Bids'!C64),"",'Tabulation of Bids'!C64)</f>
        <v>FOOT</v>
      </c>
      <c r="E120" s="269">
        <f t="shared" si="17"/>
        <v>18544</v>
      </c>
      <c r="F120" s="270" t="str">
        <f t="shared" si="18"/>
        <v/>
      </c>
      <c r="G120" s="298">
        <f t="shared" si="14"/>
        <v>304</v>
      </c>
      <c r="H120" s="167"/>
      <c r="I120" s="136" t="str">
        <f t="shared" si="15"/>
        <v/>
      </c>
      <c r="J120" s="134">
        <f>IF(ISBLANK('Tabulation of Bids'!G64),"",'Tabulation of Bids'!G64)</f>
        <v>61</v>
      </c>
      <c r="K120" s="134" t="str">
        <f t="shared" si="16"/>
        <v/>
      </c>
    </row>
    <row r="121" spans="1:11" ht="20.25" customHeight="1" x14ac:dyDescent="0.2">
      <c r="A121" s="315">
        <f>IF(ISBLANK('Tabulation of Bids'!A65),"",'Tabulation of Bids'!A65)</f>
        <v>56</v>
      </c>
      <c r="B121" s="316" t="str">
        <f>IF(ISBLANK('Tabulation of Bids'!B65),"",'Tabulation of Bids'!B65)</f>
        <v>Non-Special Waste Disposal</v>
      </c>
      <c r="C121" s="313">
        <f>IF('Tabulation of Bids'!D65=0,"",'Tabulation of Bids'!D65)</f>
        <v>200</v>
      </c>
      <c r="D121" s="317" t="str">
        <f>IF(ISBLANK('Tabulation of Bids'!C65),"",'Tabulation of Bids'!C65)</f>
        <v>CY YD</v>
      </c>
      <c r="E121" s="269">
        <f t="shared" si="17"/>
        <v>2</v>
      </c>
      <c r="F121" s="270" t="str">
        <f t="shared" si="18"/>
        <v/>
      </c>
      <c r="G121" s="298">
        <f t="shared" si="14"/>
        <v>200</v>
      </c>
      <c r="H121" s="167"/>
      <c r="I121" s="136" t="str">
        <f t="shared" si="15"/>
        <v/>
      </c>
      <c r="J121" s="134">
        <f>IF(ISBLANK('Tabulation of Bids'!G65),"",'Tabulation of Bids'!G65)</f>
        <v>0.01</v>
      </c>
      <c r="K121" s="134" t="str">
        <f t="shared" si="16"/>
        <v/>
      </c>
    </row>
    <row r="122" spans="1:11" ht="20.25" customHeight="1" x14ac:dyDescent="0.2">
      <c r="A122" s="315">
        <f>IF(ISBLANK('Tabulation of Bids'!A66),"",'Tabulation of Bids'!A66)</f>
        <v>57</v>
      </c>
      <c r="B122" s="316" t="str">
        <f>IF(ISBLANK('Tabulation of Bids'!B66),"",'Tabulation of Bids'!B66)</f>
        <v>Special Waste Disposal</v>
      </c>
      <c r="C122" s="313">
        <f>IF('Tabulation of Bids'!D66=0,"",'Tabulation of Bids'!D66)</f>
        <v>200</v>
      </c>
      <c r="D122" s="317" t="str">
        <f>IF(ISBLANK('Tabulation of Bids'!C66),"",'Tabulation of Bids'!C66)</f>
        <v>CU YD</v>
      </c>
      <c r="E122" s="269">
        <f t="shared" si="17"/>
        <v>2</v>
      </c>
      <c r="F122" s="270" t="str">
        <f t="shared" si="18"/>
        <v/>
      </c>
      <c r="G122" s="298">
        <f t="shared" si="14"/>
        <v>200</v>
      </c>
      <c r="H122" s="167"/>
      <c r="I122" s="136" t="str">
        <f t="shared" si="15"/>
        <v/>
      </c>
      <c r="J122" s="134">
        <f>IF(ISBLANK('Tabulation of Bids'!G66),"",'Tabulation of Bids'!G66)</f>
        <v>0.01</v>
      </c>
      <c r="K122" s="134" t="str">
        <f t="shared" si="16"/>
        <v/>
      </c>
    </row>
    <row r="123" spans="1:11" ht="20.25" customHeight="1" x14ac:dyDescent="0.2">
      <c r="A123" s="315">
        <f>IF(ISBLANK('Tabulation of Bids'!A67),"",'Tabulation of Bids'!A67)</f>
        <v>58</v>
      </c>
      <c r="B123" s="316" t="str">
        <f>IF(ISBLANK('Tabulation of Bids'!B67),"",'Tabulation of Bids'!B67)</f>
        <v>Soil Disposal Analysis</v>
      </c>
      <c r="C123" s="313">
        <f>IF('Tabulation of Bids'!D67=0,"",'Tabulation of Bids'!D67)</f>
        <v>10</v>
      </c>
      <c r="D123" s="317" t="str">
        <f>IF(ISBLANK('Tabulation of Bids'!C67),"",'Tabulation of Bids'!C67)</f>
        <v>EACH</v>
      </c>
      <c r="E123" s="269">
        <f t="shared" si="17"/>
        <v>0.1</v>
      </c>
      <c r="F123" s="270" t="str">
        <f t="shared" si="18"/>
        <v/>
      </c>
      <c r="G123" s="298">
        <f t="shared" si="14"/>
        <v>10</v>
      </c>
      <c r="H123" s="167"/>
      <c r="I123" s="136" t="str">
        <f t="shared" si="15"/>
        <v/>
      </c>
      <c r="J123" s="134">
        <f>IF(ISBLANK('Tabulation of Bids'!G67),"",'Tabulation of Bids'!G67)</f>
        <v>0.01</v>
      </c>
      <c r="K123" s="134" t="str">
        <f t="shared" si="16"/>
        <v/>
      </c>
    </row>
    <row r="124" spans="1:11" ht="20.25" customHeight="1" x14ac:dyDescent="0.2">
      <c r="A124" s="315">
        <f>IF(ISBLANK('Tabulation of Bids'!A68),"",'Tabulation of Bids'!A68)</f>
        <v>59</v>
      </c>
      <c r="B124" s="316" t="str">
        <f>IF(ISBLANK('Tabulation of Bids'!B68),"",'Tabulation of Bids'!B68)</f>
        <v>Special Waste Plans and Reports (Special)</v>
      </c>
      <c r="C124" s="313">
        <f>IF('Tabulation of Bids'!D68=0,"",'Tabulation of Bids'!D68)</f>
        <v>1</v>
      </c>
      <c r="D124" s="317" t="str">
        <f>IF(ISBLANK('Tabulation of Bids'!C68),"",'Tabulation of Bids'!C68)</f>
        <v>L SUM</v>
      </c>
      <c r="E124" s="269">
        <f t="shared" si="17"/>
        <v>0.01</v>
      </c>
      <c r="F124" s="270" t="str">
        <f t="shared" si="18"/>
        <v/>
      </c>
      <c r="G124" s="298">
        <f t="shared" si="14"/>
        <v>1</v>
      </c>
      <c r="H124" s="167"/>
      <c r="I124" s="136" t="str">
        <f t="shared" si="15"/>
        <v/>
      </c>
      <c r="J124" s="134">
        <f>IF(ISBLANK('Tabulation of Bids'!G68),"",'Tabulation of Bids'!G68)</f>
        <v>0.01</v>
      </c>
      <c r="K124" s="134" t="str">
        <f t="shared" si="16"/>
        <v/>
      </c>
    </row>
    <row r="125" spans="1:11" ht="20.25" customHeight="1" x14ac:dyDescent="0.2">
      <c r="A125" s="315">
        <f>IF(ISBLANK('Tabulation of Bids'!A69),"",'Tabulation of Bids'!A69)</f>
        <v>60</v>
      </c>
      <c r="B125" s="316" t="str">
        <f>IF(ISBLANK('Tabulation of Bids'!B69),"",'Tabulation of Bids'!B69)</f>
        <v>Traffic Control and Protection, Special</v>
      </c>
      <c r="C125" s="313">
        <f>IF('Tabulation of Bids'!D69=0,"",'Tabulation of Bids'!D69)</f>
        <v>1</v>
      </c>
      <c r="D125" s="317" t="str">
        <f>IF(ISBLANK('Tabulation of Bids'!C69),"",'Tabulation of Bids'!C69)</f>
        <v>L SUM</v>
      </c>
      <c r="E125" s="269">
        <f t="shared" si="17"/>
        <v>2500</v>
      </c>
      <c r="F125" s="270" t="str">
        <f t="shared" si="18"/>
        <v/>
      </c>
      <c r="G125" s="298">
        <f t="shared" si="14"/>
        <v>1</v>
      </c>
      <c r="H125" s="167"/>
      <c r="I125" s="136" t="str">
        <f t="shared" si="15"/>
        <v/>
      </c>
      <c r="J125" s="134">
        <f>IF(ISBLANK('Tabulation of Bids'!G69),"",'Tabulation of Bids'!G69)</f>
        <v>2500</v>
      </c>
      <c r="K125" s="134" t="str">
        <f t="shared" si="16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7"/>
        <v/>
      </c>
      <c r="F126" s="270" t="str">
        <f t="shared" si="18"/>
        <v/>
      </c>
      <c r="G126" s="298" t="str">
        <f t="shared" si="14"/>
        <v/>
      </c>
      <c r="H126" s="167"/>
      <c r="I126" s="136" t="str">
        <f t="shared" si="15"/>
        <v/>
      </c>
      <c r="J126" s="134" t="str">
        <f>IF(ISBLANK('Tabulation of Bids'!G70),"",'Tabulation of Bids'!G70)</f>
        <v/>
      </c>
      <c r="K126" s="134" t="str">
        <f t="shared" si="16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7"/>
        <v/>
      </c>
      <c r="F127" s="270" t="str">
        <f t="shared" si="18"/>
        <v/>
      </c>
      <c r="G127" s="298" t="str">
        <f t="shared" si="14"/>
        <v/>
      </c>
      <c r="H127" s="167"/>
      <c r="I127" s="136" t="str">
        <f t="shared" si="15"/>
        <v/>
      </c>
      <c r="J127" s="134" t="str">
        <f>IF(ISBLANK('Tabulation of Bids'!G71),"",'Tabulation of Bids'!G71)</f>
        <v/>
      </c>
      <c r="K127" s="134" t="str">
        <f t="shared" si="16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7"/>
        <v/>
      </c>
      <c r="F128" s="270" t="str">
        <f t="shared" si="18"/>
        <v/>
      </c>
      <c r="G128" s="298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7"/>
        <v/>
      </c>
      <c r="F129" s="270" t="str">
        <f t="shared" si="18"/>
        <v/>
      </c>
      <c r="G129" s="298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7"/>
        <v/>
      </c>
      <c r="F130" s="270" t="str">
        <f t="shared" si="18"/>
        <v/>
      </c>
      <c r="G130" s="298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7"/>
        <v/>
      </c>
      <c r="F131" s="270" t="str">
        <f t="shared" si="18"/>
        <v/>
      </c>
      <c r="G131" s="298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7"/>
        <v/>
      </c>
      <c r="F132" s="270" t="str">
        <f t="shared" si="18"/>
        <v/>
      </c>
      <c r="G132" s="298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7"/>
        <v/>
      </c>
      <c r="F133" s="270" t="str">
        <f t="shared" si="18"/>
        <v/>
      </c>
      <c r="G133" s="298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7"/>
        <v/>
      </c>
      <c r="F134" s="270" t="str">
        <f t="shared" si="18"/>
        <v/>
      </c>
      <c r="G134" s="298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7"/>
        <v/>
      </c>
      <c r="F135" s="270" t="str">
        <f t="shared" si="18"/>
        <v/>
      </c>
      <c r="G135" s="298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7"/>
        <v/>
      </c>
      <c r="F136" s="270" t="str">
        <f t="shared" si="18"/>
        <v/>
      </c>
      <c r="G136" s="298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7"/>
        <v/>
      </c>
      <c r="F137" s="272" t="str">
        <f t="shared" si="18"/>
        <v/>
      </c>
      <c r="G137" s="298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639538.11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Loves Park, IL </v>
      </c>
      <c r="C164" s="12"/>
      <c r="D164" s="12"/>
      <c r="E164" s="12"/>
      <c r="F164" s="12"/>
      <c r="G164" s="12"/>
      <c r="H164" s="14" t="s">
        <v>32</v>
      </c>
      <c r="I164" s="373">
        <f>I111</f>
        <v>0</v>
      </c>
      <c r="J164" s="373"/>
      <c r="K164" s="37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639538.11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7">
        <f>'Pay Estimate'!$I$5</f>
        <v>0</v>
      </c>
      <c r="G7" s="367"/>
    </row>
    <row r="8" spans="1:7" x14ac:dyDescent="0.2">
      <c r="A8" s="67" t="s">
        <v>56</v>
      </c>
      <c r="B8" s="67"/>
      <c r="C8" s="67"/>
      <c r="D8" s="67"/>
      <c r="E8" s="68" t="s">
        <v>57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1" t="str">
        <f>'Tabulation of Bids'!G1</f>
        <v>N-TRAK Group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8" t="s">
        <v>105</v>
      </c>
      <c r="B57" s="379"/>
      <c r="C57" s="379"/>
      <c r="D57" s="38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1"/>
      <c r="B58" s="382"/>
      <c r="C58" s="382"/>
      <c r="D58" s="38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71</v>
      </c>
      <c r="C67" s="86"/>
      <c r="D67" s="86"/>
      <c r="E67" s="86"/>
      <c r="F67" s="86"/>
      <c r="G67" s="86"/>
    </row>
    <row r="68" spans="1:7" x14ac:dyDescent="0.2">
      <c r="A68" s="37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74</v>
      </c>
      <c r="C73" s="86"/>
      <c r="D73" s="86"/>
      <c r="E73" s="86"/>
      <c r="F73" s="86"/>
      <c r="G73" s="86"/>
    </row>
    <row r="74" spans="1:7" x14ac:dyDescent="0.2">
      <c r="A74" s="37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2021-08-18T18:40:02Z</dcterms:modified>
</cp:coreProperties>
</file>