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1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B19" i="1" l="1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4" i="1"/>
  <c r="A34" i="1" s="1"/>
  <c r="A63" i="3" s="1"/>
  <c r="B35" i="1"/>
  <c r="A35" i="1" s="1"/>
  <c r="A34" i="2" s="1"/>
  <c r="B36" i="1"/>
  <c r="B37" i="1"/>
  <c r="A37" i="1" s="1"/>
  <c r="A36" i="2" s="1"/>
  <c r="B38" i="1"/>
  <c r="B39" i="1"/>
  <c r="A39" i="1" s="1"/>
  <c r="A68" i="3" s="1"/>
  <c r="B40" i="1"/>
  <c r="B41" i="1"/>
  <c r="B42" i="1"/>
  <c r="B43" i="1"/>
  <c r="A43" i="1" s="1"/>
  <c r="A72" i="3" s="1"/>
  <c r="B44" i="1"/>
  <c r="B45" i="1"/>
  <c r="A45" i="1" s="1"/>
  <c r="A44" i="2" s="1"/>
  <c r="B46" i="1"/>
  <c r="B47" i="1"/>
  <c r="A47" i="1" s="1"/>
  <c r="A76" i="3" s="1"/>
  <c r="B48" i="1"/>
  <c r="B49" i="1"/>
  <c r="B50" i="1"/>
  <c r="B51" i="1"/>
  <c r="A51" i="1" s="1"/>
  <c r="A80" i="3" s="1"/>
  <c r="B52" i="1"/>
  <c r="B53" i="1"/>
  <c r="A53" i="1" s="1"/>
  <c r="A82" i="3" s="1"/>
  <c r="B54" i="1"/>
  <c r="B55" i="1"/>
  <c r="A55" i="1" s="1"/>
  <c r="A84" i="3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J11" i="5"/>
  <c r="E11" i="5" s="1"/>
  <c r="J12" i="5"/>
  <c r="E12" i="5" s="1"/>
  <c r="C12" i="5"/>
  <c r="F12" i="5" s="1"/>
  <c r="J13" i="5"/>
  <c r="E13" i="5" s="1"/>
  <c r="C13" i="5"/>
  <c r="J14" i="5"/>
  <c r="E14" i="5" s="1"/>
  <c r="J15" i="5"/>
  <c r="E15" i="5" s="1"/>
  <c r="J16" i="5"/>
  <c r="E16" i="5" s="1"/>
  <c r="C16" i="5"/>
  <c r="F16" i="5" s="1"/>
  <c r="J17" i="5"/>
  <c r="E17" i="5" s="1"/>
  <c r="C17" i="5"/>
  <c r="J18" i="5"/>
  <c r="E18" i="5" s="1"/>
  <c r="J19" i="5"/>
  <c r="E19" i="5" s="1"/>
  <c r="J20" i="5"/>
  <c r="E20" i="5" s="1"/>
  <c r="J21" i="5"/>
  <c r="E21" i="5" s="1"/>
  <c r="J22" i="5"/>
  <c r="E22" i="5" s="1"/>
  <c r="J23" i="5"/>
  <c r="E23" i="5" s="1"/>
  <c r="C23" i="5"/>
  <c r="J24" i="5"/>
  <c r="E24" i="5" s="1"/>
  <c r="C24" i="5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A59" i="2" s="1"/>
  <c r="B61" i="1"/>
  <c r="A61" i="1" s="1"/>
  <c r="A60" i="2" s="1"/>
  <c r="B62" i="1"/>
  <c r="A62" i="1" s="1"/>
  <c r="A61" i="2" s="1"/>
  <c r="B63" i="1"/>
  <c r="B119" i="5" s="1"/>
  <c r="B64" i="1"/>
  <c r="B65" i="1"/>
  <c r="A65" i="1" s="1"/>
  <c r="B66" i="1"/>
  <c r="A66" i="1" s="1"/>
  <c r="A65" i="2" s="1"/>
  <c r="B67" i="1"/>
  <c r="B123" i="5" s="1"/>
  <c r="B68" i="1"/>
  <c r="B69" i="1"/>
  <c r="A69" i="1" s="1"/>
  <c r="A68" i="2" s="1"/>
  <c r="B70" i="1"/>
  <c r="A70" i="1" s="1"/>
  <c r="B71" i="1"/>
  <c r="B127" i="5" s="1"/>
  <c r="B72" i="1"/>
  <c r="A72" i="1" s="1"/>
  <c r="B73" i="1"/>
  <c r="A73" i="1" s="1"/>
  <c r="B74" i="1"/>
  <c r="A74" i="1" s="1"/>
  <c r="A73" i="2" s="1"/>
  <c r="B75" i="1"/>
  <c r="B131" i="5" s="1"/>
  <c r="B76" i="1"/>
  <c r="A76" i="1" s="1"/>
  <c r="A75" i="2" s="1"/>
  <c r="B77" i="1"/>
  <c r="A77" i="1" s="1"/>
  <c r="A76" i="2" s="1"/>
  <c r="B78" i="1"/>
  <c r="A78" i="1" s="1"/>
  <c r="A77" i="2" s="1"/>
  <c r="B79" i="1"/>
  <c r="B135" i="5" s="1"/>
  <c r="B80" i="1"/>
  <c r="B81" i="1"/>
  <c r="A81" i="1" s="1"/>
  <c r="B7" i="1"/>
  <c r="A6" i="1" s="1"/>
  <c r="B6" i="1"/>
  <c r="B5" i="2" s="1"/>
  <c r="C6" i="1"/>
  <c r="C5" i="2" s="1"/>
  <c r="C7" i="1"/>
  <c r="B8" i="1"/>
  <c r="B18" i="3" s="1"/>
  <c r="C8" i="1"/>
  <c r="C18" i="3" s="1"/>
  <c r="B9" i="1"/>
  <c r="C9" i="1"/>
  <c r="C19" i="3" s="1"/>
  <c r="B10" i="1"/>
  <c r="B9" i="2" s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6" i="5" s="1"/>
  <c r="C14" i="1"/>
  <c r="C24" i="3" s="1"/>
  <c r="B15" i="1"/>
  <c r="B25" i="3" s="1"/>
  <c r="C15" i="1"/>
  <c r="C25" i="3" s="1"/>
  <c r="B16" i="1"/>
  <c r="B18" i="5" s="1"/>
  <c r="C16" i="1"/>
  <c r="C15" i="2" s="1"/>
  <c r="B17" i="1"/>
  <c r="C17" i="1"/>
  <c r="C27" i="3" s="1"/>
  <c r="B18" i="1"/>
  <c r="B17" i="2" s="1"/>
  <c r="C18" i="1"/>
  <c r="C17" i="2" s="1"/>
  <c r="B21" i="5"/>
  <c r="C19" i="1"/>
  <c r="C29" i="3" s="1"/>
  <c r="B20" i="1"/>
  <c r="B22" i="5" s="1"/>
  <c r="C20" i="1"/>
  <c r="D22" i="5" s="1"/>
  <c r="B21" i="1"/>
  <c r="C21" i="1"/>
  <c r="D23" i="5" s="1"/>
  <c r="B22" i="1"/>
  <c r="B21" i="2" s="1"/>
  <c r="C22" i="1"/>
  <c r="C32" i="3" s="1"/>
  <c r="B23" i="1"/>
  <c r="B33" i="3" s="1"/>
  <c r="C23" i="1"/>
  <c r="C33" i="3" s="1"/>
  <c r="B24" i="1"/>
  <c r="C24" i="1"/>
  <c r="C34" i="3" s="1"/>
  <c r="B25" i="1"/>
  <c r="A25" i="1" s="1"/>
  <c r="C25" i="1"/>
  <c r="B26" i="1"/>
  <c r="B36" i="3" s="1"/>
  <c r="C26" i="1"/>
  <c r="C25" i="2" s="1"/>
  <c r="B27" i="1"/>
  <c r="B37" i="3" s="1"/>
  <c r="C27" i="1"/>
  <c r="B28" i="1"/>
  <c r="A28" i="1" s="1"/>
  <c r="A27" i="2" s="1"/>
  <c r="C28" i="1"/>
  <c r="C38" i="3" s="1"/>
  <c r="B29" i="1"/>
  <c r="C29" i="1"/>
  <c r="C39" i="3" s="1"/>
  <c r="C32" i="1"/>
  <c r="C33" i="1"/>
  <c r="C34" i="1"/>
  <c r="C63" i="3" s="1"/>
  <c r="C35" i="1"/>
  <c r="C36" i="1"/>
  <c r="C37" i="1"/>
  <c r="C38" i="1"/>
  <c r="C39" i="1"/>
  <c r="C40" i="1"/>
  <c r="C41" i="1"/>
  <c r="C40" i="2" s="1"/>
  <c r="C42" i="1"/>
  <c r="C71" i="3" s="1"/>
  <c r="C43" i="1"/>
  <c r="C72" i="3" s="1"/>
  <c r="C44" i="1"/>
  <c r="C45" i="1"/>
  <c r="D74" i="5" s="1"/>
  <c r="C46" i="1"/>
  <c r="C47" i="1"/>
  <c r="C76" i="3" s="1"/>
  <c r="C48" i="1"/>
  <c r="C49" i="1"/>
  <c r="C50" i="1"/>
  <c r="C79" i="3" s="1"/>
  <c r="C51" i="1"/>
  <c r="C52" i="1"/>
  <c r="C53" i="1"/>
  <c r="C52" i="2" s="1"/>
  <c r="C54" i="1"/>
  <c r="C55" i="1"/>
  <c r="C84" i="3" s="1"/>
  <c r="C58" i="1"/>
  <c r="C59" i="1"/>
  <c r="C60" i="1"/>
  <c r="C108" i="3" s="1"/>
  <c r="C61" i="1"/>
  <c r="C62" i="1"/>
  <c r="C63" i="1"/>
  <c r="D119" i="5" s="1"/>
  <c r="C64" i="1"/>
  <c r="C65" i="1"/>
  <c r="C113" i="3" s="1"/>
  <c r="C66" i="1"/>
  <c r="C67" i="1"/>
  <c r="C68" i="1"/>
  <c r="C69" i="1"/>
  <c r="C117" i="3" s="1"/>
  <c r="C70" i="1"/>
  <c r="C71" i="1"/>
  <c r="C72" i="1"/>
  <c r="C73" i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C105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9" i="3"/>
  <c r="C168" i="3"/>
  <c r="C162" i="3"/>
  <c r="C160" i="3"/>
  <c r="C158" i="3"/>
  <c r="C154" i="3"/>
  <c r="C152" i="3"/>
  <c r="C125" i="3"/>
  <c r="C121" i="3"/>
  <c r="C120" i="3"/>
  <c r="C116" i="3"/>
  <c r="C112" i="3"/>
  <c r="C109" i="3"/>
  <c r="C83" i="3"/>
  <c r="C80" i="3"/>
  <c r="C75" i="3"/>
  <c r="C74" i="3"/>
  <c r="C68" i="3"/>
  <c r="C67" i="3"/>
  <c r="C64" i="3"/>
  <c r="C37" i="3"/>
  <c r="C35" i="3"/>
  <c r="C17" i="3"/>
  <c r="B174" i="3"/>
  <c r="B170" i="3"/>
  <c r="B161" i="3"/>
  <c r="B159" i="3"/>
  <c r="B155" i="3"/>
  <c r="B153" i="3"/>
  <c r="B151" i="3"/>
  <c r="B129" i="3"/>
  <c r="B126" i="3"/>
  <c r="B125" i="3"/>
  <c r="B122" i="3"/>
  <c r="B121" i="3"/>
  <c r="B120" i="3"/>
  <c r="B118" i="3"/>
  <c r="B113" i="3"/>
  <c r="B110" i="3"/>
  <c r="B109" i="3"/>
  <c r="B106" i="3"/>
  <c r="B84" i="3"/>
  <c r="B82" i="3"/>
  <c r="B80" i="3"/>
  <c r="B78" i="3"/>
  <c r="B76" i="3"/>
  <c r="B74" i="3"/>
  <c r="B72" i="3"/>
  <c r="B70" i="3"/>
  <c r="B68" i="3"/>
  <c r="B66" i="3"/>
  <c r="B64" i="3"/>
  <c r="B63" i="3"/>
  <c r="B61" i="3"/>
  <c r="B38" i="3"/>
  <c r="B31" i="3"/>
  <c r="B19" i="3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J64" i="5"/>
  <c r="E64" i="5" s="1"/>
  <c r="J65" i="5"/>
  <c r="E65" i="5" s="1"/>
  <c r="J66" i="5"/>
  <c r="E66" i="5" s="1"/>
  <c r="J67" i="5"/>
  <c r="E67" i="5" s="1"/>
  <c r="J68" i="5"/>
  <c r="E68" i="5" s="1"/>
  <c r="J69" i="5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I15" i="5"/>
  <c r="I16" i="5"/>
  <c r="D17" i="5"/>
  <c r="I17" i="5"/>
  <c r="I8" i="5"/>
  <c r="C174" i="5"/>
  <c r="F174" i="5" s="1"/>
  <c r="C175" i="5"/>
  <c r="F175" i="5" s="1"/>
  <c r="C177" i="5"/>
  <c r="F177" i="5" s="1"/>
  <c r="E179" i="5"/>
  <c r="C180" i="5"/>
  <c r="C182" i="5"/>
  <c r="C183" i="5"/>
  <c r="C184" i="5"/>
  <c r="G184" i="5" s="1"/>
  <c r="C185" i="5"/>
  <c r="F185" i="5" s="1"/>
  <c r="E187" i="5"/>
  <c r="C188" i="5"/>
  <c r="C190" i="5"/>
  <c r="E74" i="5"/>
  <c r="E76" i="5"/>
  <c r="E82" i="5"/>
  <c r="E118" i="5"/>
  <c r="E122" i="5"/>
  <c r="E123" i="5"/>
  <c r="E137" i="5"/>
  <c r="C169" i="5"/>
  <c r="F169" i="5" s="1"/>
  <c r="C171" i="5"/>
  <c r="F171" i="5" s="1"/>
  <c r="C172" i="5"/>
  <c r="F172" i="5" s="1"/>
  <c r="E63" i="5"/>
  <c r="E69" i="5"/>
  <c r="C167" i="5"/>
  <c r="E114" i="5"/>
  <c r="C61" i="5"/>
  <c r="F61" i="5" s="1"/>
  <c r="E61" i="5"/>
  <c r="B11" i="5"/>
  <c r="B12" i="5"/>
  <c r="B15" i="5"/>
  <c r="B20" i="5"/>
  <c r="B23" i="5"/>
  <c r="B26" i="5"/>
  <c r="B27" i="5"/>
  <c r="B29" i="5"/>
  <c r="B30" i="5"/>
  <c r="B31" i="5"/>
  <c r="B61" i="5"/>
  <c r="B63" i="5"/>
  <c r="B25" i="5"/>
  <c r="A63" i="5"/>
  <c r="B64" i="5"/>
  <c r="B65" i="5"/>
  <c r="B66" i="5"/>
  <c r="B67" i="5"/>
  <c r="B68" i="5"/>
  <c r="A68" i="5"/>
  <c r="B69" i="5"/>
  <c r="B71" i="5"/>
  <c r="B72" i="5"/>
  <c r="B73" i="5"/>
  <c r="B74" i="5"/>
  <c r="B75" i="5"/>
  <c r="B76" i="5"/>
  <c r="B77" i="5"/>
  <c r="B79" i="5"/>
  <c r="B80" i="5"/>
  <c r="B81" i="5"/>
  <c r="B82" i="5"/>
  <c r="B83" i="5"/>
  <c r="B84" i="5"/>
  <c r="B114" i="5"/>
  <c r="A114" i="5"/>
  <c r="A85" i="5" s="1"/>
  <c r="B116" i="5"/>
  <c r="B117" i="5"/>
  <c r="B118" i="5"/>
  <c r="B120" i="5"/>
  <c r="B121" i="5"/>
  <c r="B122" i="5"/>
  <c r="B124" i="5"/>
  <c r="B125" i="5"/>
  <c r="B126" i="5"/>
  <c r="B128" i="5"/>
  <c r="B129" i="5"/>
  <c r="B130" i="5"/>
  <c r="B132" i="5"/>
  <c r="B133" i="5"/>
  <c r="B134" i="5"/>
  <c r="B136" i="5"/>
  <c r="B137" i="5"/>
  <c r="B167" i="5"/>
  <c r="A167" i="5"/>
  <c r="A138" i="5" s="1"/>
  <c r="B169" i="5"/>
  <c r="A171" i="5"/>
  <c r="B171" i="5"/>
  <c r="B173" i="5"/>
  <c r="B175" i="5"/>
  <c r="B177" i="5"/>
  <c r="A179" i="5"/>
  <c r="B179" i="5"/>
  <c r="B181" i="5"/>
  <c r="B183" i="5"/>
  <c r="B186" i="5"/>
  <c r="B188" i="5"/>
  <c r="B190" i="5"/>
  <c r="G167" i="5"/>
  <c r="C84" i="5"/>
  <c r="F84" i="5" s="1"/>
  <c r="C83" i="5"/>
  <c r="F83" i="5" s="1"/>
  <c r="C82" i="5"/>
  <c r="F82" i="5" s="1"/>
  <c r="C81" i="5"/>
  <c r="F81" i="5" s="1"/>
  <c r="C80" i="5"/>
  <c r="F80" i="5" s="1"/>
  <c r="C79" i="5"/>
  <c r="F79" i="5" s="1"/>
  <c r="C78" i="5"/>
  <c r="F78" i="5" s="1"/>
  <c r="C77" i="5"/>
  <c r="F77" i="5" s="1"/>
  <c r="C76" i="5"/>
  <c r="F76" i="5" s="1"/>
  <c r="C75" i="5"/>
  <c r="F75" i="5" s="1"/>
  <c r="C74" i="5"/>
  <c r="F74" i="5" s="1"/>
  <c r="C73" i="5"/>
  <c r="F73" i="5" s="1"/>
  <c r="C72" i="5"/>
  <c r="F72" i="5" s="1"/>
  <c r="C71" i="5"/>
  <c r="F71" i="5" s="1"/>
  <c r="C70" i="5"/>
  <c r="F70" i="5" s="1"/>
  <c r="C114" i="5"/>
  <c r="F114" i="5" s="1"/>
  <c r="C116" i="5"/>
  <c r="F116" i="5" s="1"/>
  <c r="C118" i="5"/>
  <c r="F118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F167" i="5"/>
  <c r="F168" i="5"/>
  <c r="G182" i="5"/>
  <c r="F182" i="5"/>
  <c r="F183" i="5"/>
  <c r="F188" i="5"/>
  <c r="F13" i="5"/>
  <c r="F17" i="5"/>
  <c r="F23" i="5"/>
  <c r="F24" i="5"/>
  <c r="C69" i="5"/>
  <c r="F69" i="5"/>
  <c r="C68" i="5"/>
  <c r="F68" i="5" s="1"/>
  <c r="C67" i="5"/>
  <c r="F67" i="5" s="1"/>
  <c r="C66" i="5"/>
  <c r="F66" i="5" s="1"/>
  <c r="C65" i="5"/>
  <c r="F65" i="5" s="1"/>
  <c r="C64" i="5"/>
  <c r="F64" i="5" s="1"/>
  <c r="C63" i="5"/>
  <c r="F63" i="5"/>
  <c r="C62" i="5"/>
  <c r="F62" i="5" s="1"/>
  <c r="D13" i="5"/>
  <c r="D19" i="5"/>
  <c r="D21" i="5"/>
  <c r="D26" i="5"/>
  <c r="D29" i="5"/>
  <c r="D31" i="5"/>
  <c r="D63" i="5"/>
  <c r="D64" i="5"/>
  <c r="D67" i="5"/>
  <c r="D68" i="5"/>
  <c r="D71" i="5"/>
  <c r="D72" i="5"/>
  <c r="D75" i="5"/>
  <c r="D76" i="5"/>
  <c r="D79" i="5"/>
  <c r="D80" i="5"/>
  <c r="D83" i="5"/>
  <c r="D84" i="5"/>
  <c r="D116" i="5"/>
  <c r="D117" i="5"/>
  <c r="D120" i="5"/>
  <c r="D121" i="5"/>
  <c r="D124" i="5"/>
  <c r="D125" i="5"/>
  <c r="D128" i="5"/>
  <c r="D129" i="5"/>
  <c r="D132" i="5"/>
  <c r="D133" i="5"/>
  <c r="D134" i="5"/>
  <c r="D136" i="5"/>
  <c r="D137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8" i="5"/>
  <c r="D189" i="5"/>
  <c r="D190" i="5"/>
  <c r="A3" i="2"/>
  <c r="C108" i="2"/>
  <c r="C107" i="2"/>
  <c r="A2" i="2"/>
  <c r="C106" i="2"/>
  <c r="C104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9" i="2"/>
  <c r="C77" i="2"/>
  <c r="C76" i="2"/>
  <c r="C75" i="2"/>
  <c r="C73" i="2"/>
  <c r="C72" i="2"/>
  <c r="C71" i="2"/>
  <c r="C69" i="2"/>
  <c r="C68" i="2"/>
  <c r="C67" i="2"/>
  <c r="C65" i="2"/>
  <c r="C64" i="2"/>
  <c r="C63" i="2"/>
  <c r="C61" i="2"/>
  <c r="C60" i="2"/>
  <c r="C59" i="2"/>
  <c r="C57" i="2"/>
  <c r="C54" i="2"/>
  <c r="C53" i="2"/>
  <c r="C51" i="2"/>
  <c r="C50" i="2"/>
  <c r="C49" i="2"/>
  <c r="C47" i="2"/>
  <c r="C46" i="2"/>
  <c r="C45" i="2"/>
  <c r="C43" i="2"/>
  <c r="C42" i="2"/>
  <c r="C41" i="2"/>
  <c r="C39" i="2"/>
  <c r="C38" i="2"/>
  <c r="C37" i="2"/>
  <c r="C35" i="2"/>
  <c r="C34" i="2"/>
  <c r="C33" i="2"/>
  <c r="C31" i="2"/>
  <c r="C28" i="2"/>
  <c r="C26" i="2"/>
  <c r="C24" i="2"/>
  <c r="C23" i="2"/>
  <c r="C22" i="2"/>
  <c r="C20" i="2"/>
  <c r="C18" i="2"/>
  <c r="C10" i="2"/>
  <c r="C6" i="2"/>
  <c r="C14" i="2"/>
  <c r="D6" i="2"/>
  <c r="F6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9" i="2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D53" i="2"/>
  <c r="F53" i="2" s="1"/>
  <c r="D54" i="2"/>
  <c r="F54" i="2" s="1"/>
  <c r="D57" i="2"/>
  <c r="F57" i="2" s="1"/>
  <c r="D58" i="2"/>
  <c r="D59" i="2"/>
  <c r="F59" i="2" s="1"/>
  <c r="D60" i="2"/>
  <c r="F60" i="2" s="1"/>
  <c r="D61" i="2"/>
  <c r="D62" i="2"/>
  <c r="F62" i="2" s="1"/>
  <c r="D63" i="2"/>
  <c r="F63" i="2" s="1"/>
  <c r="D64" i="2"/>
  <c r="F64" i="2" s="1"/>
  <c r="D65" i="2"/>
  <c r="D66" i="2"/>
  <c r="D67" i="2"/>
  <c r="F67" i="2" s="1"/>
  <c r="D68" i="2"/>
  <c r="F68" i="2" s="1"/>
  <c r="D69" i="2"/>
  <c r="D70" i="2"/>
  <c r="F70" i="2" s="1"/>
  <c r="D71" i="2"/>
  <c r="F71" i="2" s="1"/>
  <c r="D72" i="2"/>
  <c r="F72" i="2" s="1"/>
  <c r="D73" i="2"/>
  <c r="D74" i="2"/>
  <c r="F74" i="2" s="1"/>
  <c r="D75" i="2"/>
  <c r="F75" i="2" s="1"/>
  <c r="D76" i="2"/>
  <c r="F76" i="2" s="1"/>
  <c r="D77" i="2"/>
  <c r="D78" i="2"/>
  <c r="F78" i="2" s="1"/>
  <c r="D79" i="2"/>
  <c r="F79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D89" i="2"/>
  <c r="F89" i="2" s="1"/>
  <c r="D90" i="2"/>
  <c r="F90" i="2" s="1"/>
  <c r="D91" i="2"/>
  <c r="F91" i="2" s="1"/>
  <c r="D93" i="2"/>
  <c r="F93" i="2" s="1"/>
  <c r="D95" i="2"/>
  <c r="F95" i="2" s="1"/>
  <c r="D97" i="2"/>
  <c r="F97" i="2" s="1"/>
  <c r="D98" i="2"/>
  <c r="D99" i="2"/>
  <c r="F99" i="2" s="1"/>
  <c r="D100" i="2"/>
  <c r="D101" i="2"/>
  <c r="F101" i="2" s="1"/>
  <c r="D102" i="2"/>
  <c r="F102" i="2" s="1"/>
  <c r="D104" i="2"/>
  <c r="F104" i="2" s="1"/>
  <c r="D105" i="2"/>
  <c r="F105" i="2" s="1"/>
  <c r="D106" i="2"/>
  <c r="F106" i="2" s="1"/>
  <c r="F88" i="2"/>
  <c r="F98" i="2"/>
  <c r="F100" i="2"/>
  <c r="F58" i="2"/>
  <c r="F61" i="2"/>
  <c r="F65" i="2"/>
  <c r="F66" i="2"/>
  <c r="F69" i="2"/>
  <c r="F73" i="2"/>
  <c r="F77" i="2"/>
  <c r="F40" i="2"/>
  <c r="F52" i="2"/>
  <c r="F19" i="2"/>
  <c r="F26" i="2"/>
  <c r="B106" i="2"/>
  <c r="B105" i="2"/>
  <c r="B104" i="2"/>
  <c r="B103" i="2"/>
  <c r="B102" i="2"/>
  <c r="B101" i="2"/>
  <c r="B99" i="2"/>
  <c r="A99" i="2"/>
  <c r="B97" i="2"/>
  <c r="B95" i="2"/>
  <c r="A95" i="2"/>
  <c r="B93" i="2"/>
  <c r="B91" i="2"/>
  <c r="A91" i="2"/>
  <c r="B89" i="2"/>
  <c r="B87" i="2"/>
  <c r="A87" i="2"/>
  <c r="B85" i="2"/>
  <c r="B84" i="2"/>
  <c r="B83" i="2"/>
  <c r="A83" i="2"/>
  <c r="C82" i="2" s="1"/>
  <c r="B80" i="2"/>
  <c r="A80" i="2"/>
  <c r="B79" i="2"/>
  <c r="B77" i="2"/>
  <c r="B76" i="2"/>
  <c r="B75" i="2"/>
  <c r="B73" i="2"/>
  <c r="B72" i="2"/>
  <c r="A72" i="2"/>
  <c r="B71" i="2"/>
  <c r="A71" i="2"/>
  <c r="B69" i="2"/>
  <c r="A69" i="2"/>
  <c r="B68" i="2"/>
  <c r="B67" i="2"/>
  <c r="B65" i="2"/>
  <c r="B64" i="2"/>
  <c r="A64" i="2"/>
  <c r="B63" i="2"/>
  <c r="B61" i="2"/>
  <c r="B60" i="2"/>
  <c r="B59" i="2"/>
  <c r="B57" i="2"/>
  <c r="A57" i="2"/>
  <c r="C55" i="2" s="1"/>
  <c r="B54" i="2"/>
  <c r="B53" i="2"/>
  <c r="B52" i="2"/>
  <c r="B51" i="2"/>
  <c r="B50" i="2"/>
  <c r="A50" i="2"/>
  <c r="B49" i="2"/>
  <c r="B48" i="2"/>
  <c r="B47" i="2"/>
  <c r="B46" i="2"/>
  <c r="B45" i="2"/>
  <c r="B44" i="2"/>
  <c r="B43" i="2"/>
  <c r="B42" i="2"/>
  <c r="B41" i="2"/>
  <c r="B40" i="2"/>
  <c r="B39" i="2"/>
  <c r="B38" i="2"/>
  <c r="A38" i="2"/>
  <c r="B37" i="2"/>
  <c r="B36" i="2"/>
  <c r="B35" i="2"/>
  <c r="B34" i="2"/>
  <c r="A33" i="2"/>
  <c r="A31" i="2"/>
  <c r="C29" i="2" s="1"/>
  <c r="A24" i="2"/>
  <c r="B22" i="2"/>
  <c r="B33" i="2"/>
  <c r="B32" i="2"/>
  <c r="B31" i="2"/>
  <c r="B28" i="2"/>
  <c r="B27" i="2"/>
  <c r="B26" i="2"/>
  <c r="B25" i="2"/>
  <c r="B24" i="2"/>
  <c r="B23" i="2"/>
  <c r="B20" i="2"/>
  <c r="B18" i="2"/>
  <c r="B16" i="2"/>
  <c r="B14" i="2"/>
  <c r="B13" i="2"/>
  <c r="B12" i="2"/>
  <c r="B10" i="2"/>
  <c r="B8" i="2"/>
  <c r="B6" i="2"/>
  <c r="A5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R68" i="1"/>
  <c r="P68" i="1"/>
  <c r="N68" i="1"/>
  <c r="L68" i="1"/>
  <c r="J68" i="1"/>
  <c r="H68" i="1"/>
  <c r="F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R62" i="1"/>
  <c r="P62" i="1"/>
  <c r="N62" i="1"/>
  <c r="L62" i="1"/>
  <c r="J62" i="1"/>
  <c r="H62" i="1"/>
  <c r="F62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F59" i="1"/>
  <c r="R58" i="1"/>
  <c r="P58" i="1"/>
  <c r="N58" i="1"/>
  <c r="L58" i="1"/>
  <c r="L83" i="1" s="1"/>
  <c r="J58" i="1"/>
  <c r="H58" i="1"/>
  <c r="F58" i="1"/>
  <c r="R55" i="1"/>
  <c r="P55" i="1"/>
  <c r="N55" i="1"/>
  <c r="L55" i="1"/>
  <c r="J55" i="1"/>
  <c r="H55" i="1"/>
  <c r="F55" i="1"/>
  <c r="R54" i="1"/>
  <c r="P54" i="1"/>
  <c r="N54" i="1"/>
  <c r="L54" i="1"/>
  <c r="J54" i="1"/>
  <c r="H54" i="1"/>
  <c r="F54" i="1"/>
  <c r="R53" i="1"/>
  <c r="P53" i="1"/>
  <c r="N53" i="1"/>
  <c r="L53" i="1"/>
  <c r="J53" i="1"/>
  <c r="H53" i="1"/>
  <c r="F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R48" i="1"/>
  <c r="P48" i="1"/>
  <c r="N48" i="1"/>
  <c r="L48" i="1"/>
  <c r="J48" i="1"/>
  <c r="H48" i="1"/>
  <c r="F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F42" i="1"/>
  <c r="R41" i="1"/>
  <c r="P41" i="1"/>
  <c r="N41" i="1"/>
  <c r="L41" i="1"/>
  <c r="J41" i="1"/>
  <c r="H41" i="1"/>
  <c r="F41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R37" i="1"/>
  <c r="P37" i="1"/>
  <c r="N37" i="1"/>
  <c r="L37" i="1"/>
  <c r="J37" i="1"/>
  <c r="H37" i="1"/>
  <c r="F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L57" i="1" s="1"/>
  <c r="J32" i="1"/>
  <c r="H32" i="1"/>
  <c r="F32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7" i="1"/>
  <c r="F9" i="1"/>
  <c r="F10" i="1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B109" i="1"/>
  <c r="B83" i="1"/>
  <c r="B57" i="1"/>
  <c r="B31" i="1"/>
  <c r="C83" i="1"/>
  <c r="C82" i="1"/>
  <c r="C57" i="1"/>
  <c r="C56" i="1"/>
  <c r="C31" i="1"/>
  <c r="C30" i="1"/>
  <c r="C109" i="1"/>
  <c r="C108" i="1"/>
  <c r="B35" i="3" l="1"/>
  <c r="A175" i="5"/>
  <c r="A183" i="5"/>
  <c r="A173" i="5"/>
  <c r="A42" i="2"/>
  <c r="A64" i="3"/>
  <c r="A80" i="5"/>
  <c r="A72" i="5"/>
  <c r="A85" i="2"/>
  <c r="A93" i="2"/>
  <c r="A74" i="3"/>
  <c r="A177" i="5"/>
  <c r="A169" i="5"/>
  <c r="A89" i="2"/>
  <c r="A97" i="2"/>
  <c r="A181" i="5"/>
  <c r="A64" i="5"/>
  <c r="A66" i="3"/>
  <c r="A82" i="5"/>
  <c r="A61" i="5"/>
  <c r="A52" i="2"/>
  <c r="A74" i="5"/>
  <c r="A66" i="5"/>
  <c r="D18" i="2"/>
  <c r="F18" i="2" s="1"/>
  <c r="C21" i="5"/>
  <c r="F21" i="5" s="1"/>
  <c r="F16" i="1"/>
  <c r="F8" i="1"/>
  <c r="C18" i="5"/>
  <c r="F18" i="5" s="1"/>
  <c r="C10" i="5"/>
  <c r="F10" i="5" s="1"/>
  <c r="D11" i="5"/>
  <c r="C8" i="2"/>
  <c r="D15" i="5"/>
  <c r="C12" i="2"/>
  <c r="C16" i="2"/>
  <c r="B7" i="2"/>
  <c r="B15" i="2"/>
  <c r="A46" i="2"/>
  <c r="B10" i="5"/>
  <c r="B20" i="3"/>
  <c r="A84" i="5"/>
  <c r="B9" i="5"/>
  <c r="B26" i="3"/>
  <c r="B11" i="2"/>
  <c r="A54" i="2"/>
  <c r="A76" i="5"/>
  <c r="B19" i="2"/>
  <c r="A170" i="3"/>
  <c r="A102" i="2"/>
  <c r="A186" i="5"/>
  <c r="R97" i="1"/>
  <c r="B66" i="2"/>
  <c r="C19" i="2"/>
  <c r="B184" i="5"/>
  <c r="C14" i="5"/>
  <c r="F14" i="5" s="1"/>
  <c r="P56" i="1"/>
  <c r="F83" i="1"/>
  <c r="L82" i="1"/>
  <c r="D135" i="5"/>
  <c r="D187" i="5"/>
  <c r="B114" i="3"/>
  <c r="B157" i="3"/>
  <c r="C173" i="3"/>
  <c r="P83" i="1"/>
  <c r="F102" i="1"/>
  <c r="F109" i="1" s="1"/>
  <c r="B100" i="2"/>
  <c r="C103" i="2"/>
  <c r="B117" i="3"/>
  <c r="C26" i="5"/>
  <c r="F26" i="5" s="1"/>
  <c r="N82" i="1"/>
  <c r="H97" i="1"/>
  <c r="H109" i="1" s="1"/>
  <c r="J102" i="1"/>
  <c r="D96" i="2"/>
  <c r="F96" i="2" s="1"/>
  <c r="C27" i="2"/>
  <c r="D131" i="5"/>
  <c r="B162" i="3"/>
  <c r="J97" i="1"/>
  <c r="J109" i="1" s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F30" i="1" s="1"/>
  <c r="H6" i="1"/>
  <c r="H31" i="1" s="1"/>
  <c r="J6" i="1"/>
  <c r="J30" i="1" s="1"/>
  <c r="L6" i="1"/>
  <c r="L30" i="1" s="1"/>
  <c r="N6" i="1"/>
  <c r="N31" i="1" s="1"/>
  <c r="P6" i="1"/>
  <c r="P31" i="1" s="1"/>
  <c r="R6" i="1"/>
  <c r="R30" i="1" s="1"/>
  <c r="A99" i="1"/>
  <c r="B166" i="3"/>
  <c r="B182" i="5"/>
  <c r="C115" i="3"/>
  <c r="D123" i="5"/>
  <c r="C62" i="3"/>
  <c r="D62" i="5"/>
  <c r="B8" i="5"/>
  <c r="B16" i="3"/>
  <c r="J83" i="1"/>
  <c r="R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56" i="1"/>
  <c r="F57" i="1"/>
  <c r="P57" i="1"/>
  <c r="H83" i="1"/>
  <c r="L88" i="1"/>
  <c r="L109" i="1" s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H108" i="1" s="1"/>
  <c r="P88" i="1"/>
  <c r="J93" i="1"/>
  <c r="R93" i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D118" i="3"/>
  <c r="F118" i="3" s="1"/>
  <c r="D113" i="3"/>
  <c r="C121" i="5"/>
  <c r="F121" i="5" s="1"/>
  <c r="D109" i="3"/>
  <c r="C117" i="5"/>
  <c r="F117" i="5" s="1"/>
  <c r="D107" i="3"/>
  <c r="C115" i="5"/>
  <c r="F115" i="5" s="1"/>
  <c r="D39" i="3"/>
  <c r="C31" i="5"/>
  <c r="F31" i="5" s="1"/>
  <c r="D37" i="3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J82" i="1"/>
  <c r="H57" i="1"/>
  <c r="H82" i="1"/>
  <c r="P82" i="1"/>
  <c r="F180" i="5"/>
  <c r="F190" i="5"/>
  <c r="F184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D173" i="3"/>
  <c r="C189" i="5"/>
  <c r="D165" i="3"/>
  <c r="F165" i="3" s="1"/>
  <c r="C181" i="5"/>
  <c r="R82" i="1"/>
  <c r="G174" i="5"/>
  <c r="B29" i="3"/>
  <c r="B17" i="5"/>
  <c r="B21" i="3"/>
  <c r="C16" i="3"/>
  <c r="D8" i="5"/>
  <c r="F113" i="3"/>
  <c r="F109" i="3"/>
  <c r="F39" i="3"/>
  <c r="F35" i="3"/>
  <c r="D33" i="3"/>
  <c r="F33" i="3" s="1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F28" i="3"/>
  <c r="F27" i="3"/>
  <c r="C19" i="5"/>
  <c r="F19" i="5" s="1"/>
  <c r="F26" i="3"/>
  <c r="F24" i="3"/>
  <c r="F23" i="3"/>
  <c r="F22" i="3"/>
  <c r="F20" i="3"/>
  <c r="C9" i="5"/>
  <c r="F9" i="5" s="1"/>
  <c r="F16" i="3"/>
  <c r="D5" i="2"/>
  <c r="F5" i="2" s="1"/>
  <c r="C8" i="5"/>
  <c r="F8" i="5" s="1"/>
  <c r="A55" i="5"/>
  <c r="K105" i="5" s="1"/>
  <c r="G78" i="5" s="1"/>
  <c r="C30" i="2"/>
  <c r="C56" i="2"/>
  <c r="A108" i="5"/>
  <c r="K158" i="5" s="1"/>
  <c r="G134" i="5" s="1"/>
  <c r="A7" i="1"/>
  <c r="A8" i="1" s="1"/>
  <c r="F56" i="1"/>
  <c r="H56" i="1"/>
  <c r="J57" i="1"/>
  <c r="N57" i="1"/>
  <c r="R57" i="1"/>
  <c r="J56" i="1"/>
  <c r="R56" i="1"/>
  <c r="F82" i="1"/>
  <c r="N83" i="1"/>
  <c r="A16" i="3"/>
  <c r="A8" i="5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160" i="3"/>
  <c r="A35" i="3"/>
  <c r="A27" i="5"/>
  <c r="A137" i="5"/>
  <c r="A129" i="3"/>
  <c r="A133" i="5"/>
  <c r="A125" i="3"/>
  <c r="A121" i="3"/>
  <c r="A129" i="5"/>
  <c r="A117" i="3"/>
  <c r="A125" i="5"/>
  <c r="A113" i="3"/>
  <c r="A121" i="5"/>
  <c r="A109" i="3"/>
  <c r="A117" i="5"/>
  <c r="G169" i="5"/>
  <c r="F1" i="16"/>
  <c r="F173" i="3"/>
  <c r="F169" i="3"/>
  <c r="F161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4" i="3"/>
  <c r="F128" i="3"/>
  <c r="F126" i="3"/>
  <c r="F124" i="3"/>
  <c r="F122" i="3"/>
  <c r="F120" i="3"/>
  <c r="F116" i="3"/>
  <c r="N56" i="1"/>
  <c r="G183" i="5"/>
  <c r="G179" i="5"/>
  <c r="G175" i="5"/>
  <c r="G173" i="5"/>
  <c r="C81" i="2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107" i="3"/>
  <c r="F37" i="3"/>
  <c r="F29" i="3"/>
  <c r="F25" i="3"/>
  <c r="F21" i="3"/>
  <c r="F17" i="3"/>
  <c r="F65" i="3"/>
  <c r="F84" i="3"/>
  <c r="F80" i="3"/>
  <c r="F76" i="3"/>
  <c r="F72" i="3"/>
  <c r="F68" i="3"/>
  <c r="N30" i="1" l="1"/>
  <c r="L31" i="1"/>
  <c r="A176" i="5"/>
  <c r="A124" i="5"/>
  <c r="A116" i="3"/>
  <c r="G121" i="5"/>
  <c r="A156" i="3"/>
  <c r="A115" i="5"/>
  <c r="A86" i="2"/>
  <c r="A170" i="5"/>
  <c r="A32" i="5"/>
  <c r="A2" i="5"/>
  <c r="K52" i="5" s="1"/>
  <c r="G25" i="5" s="1"/>
  <c r="A172" i="5"/>
  <c r="F29" i="2"/>
  <c r="F55" i="2" s="1"/>
  <c r="F81" i="2" s="1"/>
  <c r="F107" i="2" s="1"/>
  <c r="F31" i="1"/>
  <c r="H30" i="1"/>
  <c r="J31" i="1"/>
  <c r="A107" i="3"/>
  <c r="A168" i="5"/>
  <c r="A152" i="3"/>
  <c r="A123" i="5"/>
  <c r="A164" i="3"/>
  <c r="G67" i="5"/>
  <c r="R109" i="1"/>
  <c r="G70" i="5"/>
  <c r="G83" i="5"/>
  <c r="G74" i="5"/>
  <c r="G79" i="5"/>
  <c r="G65" i="5"/>
  <c r="P109" i="1"/>
  <c r="G68" i="5"/>
  <c r="G75" i="5"/>
  <c r="G82" i="5"/>
  <c r="G69" i="5"/>
  <c r="A115" i="3"/>
  <c r="G81" i="5"/>
  <c r="G84" i="5"/>
  <c r="L108" i="1"/>
  <c r="F108" i="1"/>
  <c r="P30" i="1"/>
  <c r="G62" i="5"/>
  <c r="G73" i="5"/>
  <c r="A131" i="5"/>
  <c r="A39" i="3"/>
  <c r="J108" i="1"/>
  <c r="G72" i="5"/>
  <c r="G80" i="5"/>
  <c r="G64" i="5"/>
  <c r="G77" i="5"/>
  <c r="A123" i="3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P108" i="1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G129" i="5"/>
  <c r="A31" i="5"/>
  <c r="A7" i="2"/>
  <c r="A9" i="1"/>
  <c r="A10" i="5"/>
  <c r="A18" i="3"/>
  <c r="A67" i="5"/>
  <c r="A67" i="3"/>
  <c r="A37" i="2"/>
  <c r="A75" i="5"/>
  <c r="A75" i="3"/>
  <c r="A45" i="2"/>
  <c r="A83" i="5"/>
  <c r="A83" i="3"/>
  <c r="A53" i="2"/>
  <c r="F189" i="5"/>
  <c r="G189" i="5"/>
  <c r="A174" i="5"/>
  <c r="A90" i="2"/>
  <c r="A158" i="3"/>
  <c r="G71" i="5"/>
  <c r="G61" i="5"/>
  <c r="G76" i="5"/>
  <c r="G66" i="5"/>
  <c r="G63" i="5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G27" i="5" l="1"/>
  <c r="G31" i="5"/>
  <c r="G8" i="5"/>
  <c r="G19" i="5"/>
  <c r="G9" i="5"/>
  <c r="G28" i="5"/>
  <c r="G16" i="5"/>
  <c r="G10" i="5"/>
  <c r="G29" i="5"/>
  <c r="G30" i="5"/>
  <c r="G26" i="5"/>
  <c r="G11" i="5"/>
  <c r="G21" i="5"/>
  <c r="G17" i="5"/>
  <c r="G20" i="5"/>
  <c r="G23" i="5"/>
  <c r="G12" i="5"/>
  <c r="G13" i="5"/>
  <c r="G24" i="5"/>
  <c r="G18" i="5"/>
  <c r="G14" i="5"/>
  <c r="G22" i="5"/>
  <c r="G15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21" i="5"/>
  <c r="A29" i="3"/>
  <c r="A18" i="2"/>
  <c r="A20" i="5"/>
  <c r="A28" i="3"/>
  <c r="A17" i="2"/>
  <c r="A19" i="2" l="1"/>
  <c r="A30" i="3"/>
  <c r="A22" i="5"/>
  <c r="A21" i="1"/>
  <c r="A20" i="2" l="1"/>
  <c r="A23" i="5"/>
  <c r="A31" i="3"/>
  <c r="A22" i="1"/>
  <c r="A23" i="1" l="1"/>
  <c r="A21" i="2"/>
  <c r="A32" i="3"/>
  <c r="A24" i="5"/>
  <c r="A22" i="2" l="1"/>
  <c r="A33" i="3"/>
  <c r="A25" i="5"/>
</calcChain>
</file>

<file path=xl/sharedStrings.xml><?xml version="1.0" encoding="utf-8"?>
<sst xmlns="http://schemas.openxmlformats.org/spreadsheetml/2006/main" count="414" uniqueCount="142">
  <si>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</si>
  <si>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</si>
  <si>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</si>
  <si>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</si>
  <si>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</si>
  <si>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</si>
  <si>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</si>
  <si>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</si>
  <si>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</si>
  <si>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</si>
  <si>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</si>
  <si>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</si>
  <si>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</si>
  <si>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</si>
  <si>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</si>
  <si>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</si>
  <si>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</si>
  <si>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</si>
  <si>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</si>
  <si>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</si>
  <si>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</si>
  <si>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</si>
  <si>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</si>
  <si>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</si>
  <si>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</si>
  <si>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</si>
  <si>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</si>
  <si>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</si>
  <si>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</si>
  <si>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</si>
  <si>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</si>
  <si>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</si>
  <si>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</si>
  <si>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</si>
  <si>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</si>
  <si>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</si>
  <si>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</si>
  <si>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</si>
  <si>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</si>
  <si>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</si>
  <si>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</si>
  <si>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</si>
  <si>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</si>
  <si>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</si>
  <si>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</si>
  <si>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</si>
  <si>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</si>
  <si>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</si>
  <si>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</si>
  <si>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</si>
  <si>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</si>
  <si>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</si>
  <si>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</si>
  <si>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</si>
  <si>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</si>
  <si>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</si>
  <si>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</si>
  <si>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</si>
  <si>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</si>
  <si>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</si>
  <si>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</si>
  <si>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</si>
  <si>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</si>
  <si>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</si>
  <si>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</si>
  <si>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</si>
  <si>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</si>
  <si>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</si>
  <si>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</si>
  <si>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</si>
  <si>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</si>
  <si>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</si>
  <si>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</si>
  <si>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</si>
  <si>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</si>
  <si>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</si>
  <si>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</si>
  <si>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</si>
  <si>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</si>
  <si>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</si>
  <si>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</si>
  <si>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</si>
  <si>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</si>
  <si>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</si>
  <si>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</si>
  <si>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</si>
  <si>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</si>
  <si>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</si>
  <si>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</si>
  <si>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</si>
  <si>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</si>
  <si>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</si>
  <si>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</si>
  <si>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</si>
  <si>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</si>
  <si>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</si>
  <si>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</si>
  <si>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</si>
  <si>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</si>
  <si>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</si>
  <si>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</si>
  <si>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</si>
  <si>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</si>
  <si>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</si>
  <si>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</si>
  <si>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</si>
  <si>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</si>
  <si>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</si>
  <si>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</si>
  <si>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Bid No.: </t>
  </si>
  <si>
    <t xml:space="preserve">Estimate No. 1 from   to  </t>
  </si>
  <si>
    <t>, 20    BY:</t>
  </si>
  <si>
    <t>Class B Patches, Type I, 10"</t>
  </si>
  <si>
    <t>Class B Patches, Type II, 10"</t>
  </si>
  <si>
    <t>Class B Patches, Type III, 10"</t>
  </si>
  <si>
    <t>Class B Patches, Type IV, 10"</t>
  </si>
  <si>
    <t>Class C Patches, Type I, 9"</t>
  </si>
  <si>
    <t>Class C Patches, Type II, 9"</t>
  </si>
  <si>
    <t>Class C Patches, Type III, 9"</t>
  </si>
  <si>
    <t>Class C Patches, Type IV, 9"</t>
  </si>
  <si>
    <t>Class C Patches, Type III, 6" (Residential Streets)</t>
  </si>
  <si>
    <t>Dowel Bars</t>
  </si>
  <si>
    <t>P.C.C Combination Curb &amp; Gutter, Type M-6.18 (Modified)</t>
  </si>
  <si>
    <t>P.C.C Combination Curb &amp; Gutter, Type M-6.24 (Modified)</t>
  </si>
  <si>
    <t>Manhole To Be Adjusted With New Casting (In Patch)</t>
  </si>
  <si>
    <t>P.C.C. Approach Pavement 6"</t>
  </si>
  <si>
    <t>P.C.C. Approach Pavement 8"</t>
  </si>
  <si>
    <t>Detectable Warnings</t>
  </si>
  <si>
    <t>Traffic Control &amp; Protection, Special</t>
  </si>
  <si>
    <t>S.Y.</t>
  </si>
  <si>
    <t>Each</t>
  </si>
  <si>
    <t>Foot</t>
  </si>
  <si>
    <t>S.F.</t>
  </si>
  <si>
    <t>Lsum</t>
  </si>
  <si>
    <t>PCC Patching Water 2022</t>
  </si>
  <si>
    <t>P.C.C. Sidewalk, 4"</t>
  </si>
  <si>
    <t>TCI Concrete</t>
  </si>
  <si>
    <t>Rockford, IL</t>
  </si>
  <si>
    <t>Bid Bond</t>
  </si>
  <si>
    <t>Stenstrom Excavation</t>
  </si>
  <si>
    <t>Campos Construction</t>
  </si>
  <si>
    <t>Sjostrom &amp; 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</si>
</sst>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4" fillId="0" borderId="17" xfId="0" applyNumberFormat="1" applyFont="1" applyBorder="1" applyAlignment="1" applyProtection="1">
      <alignment horizontal="center"/>
      <protection locked="0"/>
    </xf>
    <xf numFmtId="3" fontId="0" fillId="0" borderId="17" xfId="0" applyNumberForma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wrapText="1"/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321469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B22" sqref="B22:B23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144160</v>
      </c>
    </row>
    <row r="2" spans="1:6" s="216" customFormat="1" ht="18" x14ac:dyDescent="0.25">
      <c r="A2" s="350" t="s">
        <v>93</v>
      </c>
      <c r="B2" s="350"/>
      <c r="C2" s="350"/>
      <c r="D2" s="350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x14ac:dyDescent="0.2">
      <c r="A4" s="304">
        <v>1</v>
      </c>
      <c r="B4" s="345" t="s">
        <v>112</v>
      </c>
      <c r="C4" s="346" t="s">
        <v>129</v>
      </c>
      <c r="D4" s="307">
        <v>60</v>
      </c>
      <c r="E4" s="308">
        <v>100</v>
      </c>
      <c r="F4" s="303">
        <f t="shared" ref="F4:F67" si="0">IF(AND(ISNUMBER(D4),ISNUMBER(E4)),D4*E4,"")</f>
        <v>6000</v>
      </c>
    </row>
    <row r="5" spans="1:6" x14ac:dyDescent="0.2">
      <c r="A5" s="304">
        <v>2</v>
      </c>
      <c r="B5" s="345" t="s">
        <v>113</v>
      </c>
      <c r="C5" s="347" t="s">
        <v>129</v>
      </c>
      <c r="D5" s="307">
        <v>40</v>
      </c>
      <c r="E5" s="308">
        <v>125</v>
      </c>
      <c r="F5" s="303">
        <f t="shared" si="0"/>
        <v>5000</v>
      </c>
    </row>
    <row r="6" spans="1:6" x14ac:dyDescent="0.2">
      <c r="A6" s="304">
        <v>3</v>
      </c>
      <c r="B6" s="345" t="s">
        <v>114</v>
      </c>
      <c r="C6" s="347" t="s">
        <v>129</v>
      </c>
      <c r="D6" s="307">
        <v>90</v>
      </c>
      <c r="E6" s="308">
        <v>115</v>
      </c>
      <c r="F6" s="303">
        <f t="shared" si="0"/>
        <v>10350</v>
      </c>
    </row>
    <row r="7" spans="1:6" x14ac:dyDescent="0.2">
      <c r="A7" s="304">
        <v>4</v>
      </c>
      <c r="B7" s="345" t="s">
        <v>115</v>
      </c>
      <c r="C7" s="347" t="s">
        <v>129</v>
      </c>
      <c r="D7" s="307">
        <v>100</v>
      </c>
      <c r="E7" s="308">
        <v>110</v>
      </c>
      <c r="F7" s="303">
        <f t="shared" si="0"/>
        <v>11000</v>
      </c>
    </row>
    <row r="8" spans="1:6" x14ac:dyDescent="0.2">
      <c r="A8" s="304">
        <v>5</v>
      </c>
      <c r="B8" s="345" t="s">
        <v>116</v>
      </c>
      <c r="C8" s="347" t="s">
        <v>129</v>
      </c>
      <c r="D8" s="307">
        <v>60</v>
      </c>
      <c r="E8" s="308">
        <v>100</v>
      </c>
      <c r="F8" s="303">
        <f t="shared" si="0"/>
        <v>6000</v>
      </c>
    </row>
    <row r="9" spans="1:6" x14ac:dyDescent="0.2">
      <c r="A9" s="304">
        <v>6</v>
      </c>
      <c r="B9" s="345" t="s">
        <v>117</v>
      </c>
      <c r="C9" s="347" t="s">
        <v>129</v>
      </c>
      <c r="D9" s="307">
        <v>40</v>
      </c>
      <c r="E9" s="308">
        <v>120</v>
      </c>
      <c r="F9" s="303">
        <f t="shared" si="0"/>
        <v>4800</v>
      </c>
    </row>
    <row r="10" spans="1:6" x14ac:dyDescent="0.2">
      <c r="A10" s="304">
        <v>7</v>
      </c>
      <c r="B10" s="345" t="s">
        <v>118</v>
      </c>
      <c r="C10" s="347" t="s">
        <v>129</v>
      </c>
      <c r="D10" s="307">
        <v>90</v>
      </c>
      <c r="E10" s="308">
        <v>105</v>
      </c>
      <c r="F10" s="303">
        <f t="shared" si="0"/>
        <v>9450</v>
      </c>
    </row>
    <row r="11" spans="1:6" x14ac:dyDescent="0.2">
      <c r="A11" s="304">
        <v>8</v>
      </c>
      <c r="B11" s="345" t="s">
        <v>119</v>
      </c>
      <c r="C11" s="347" t="s">
        <v>129</v>
      </c>
      <c r="D11" s="307">
        <v>100</v>
      </c>
      <c r="E11" s="308">
        <v>100</v>
      </c>
      <c r="F11" s="303">
        <f t="shared" si="0"/>
        <v>10000</v>
      </c>
    </row>
    <row r="12" spans="1:6" x14ac:dyDescent="0.2">
      <c r="A12" s="304">
        <v>9</v>
      </c>
      <c r="B12" s="345" t="s">
        <v>120</v>
      </c>
      <c r="C12" s="347" t="s">
        <v>129</v>
      </c>
      <c r="D12" s="307">
        <v>80</v>
      </c>
      <c r="E12" s="308">
        <v>100</v>
      </c>
      <c r="F12" s="303">
        <f t="shared" si="0"/>
        <v>8000</v>
      </c>
    </row>
    <row r="13" spans="1:6" x14ac:dyDescent="0.2">
      <c r="A13" s="304">
        <v>10</v>
      </c>
      <c r="B13" s="345" t="s">
        <v>121</v>
      </c>
      <c r="C13" s="347" t="s">
        <v>130</v>
      </c>
      <c r="D13" s="307">
        <v>400</v>
      </c>
      <c r="E13" s="308">
        <v>20</v>
      </c>
      <c r="F13" s="303">
        <f t="shared" si="0"/>
        <v>8000</v>
      </c>
    </row>
    <row r="14" spans="1:6" x14ac:dyDescent="0.2">
      <c r="A14" s="304">
        <v>11</v>
      </c>
      <c r="B14" s="345" t="s">
        <v>122</v>
      </c>
      <c r="C14" s="347" t="s">
        <v>131</v>
      </c>
      <c r="D14" s="307">
        <v>150</v>
      </c>
      <c r="E14" s="308">
        <v>90</v>
      </c>
      <c r="F14" s="303">
        <f t="shared" si="0"/>
        <v>13500</v>
      </c>
    </row>
    <row r="15" spans="1:6" x14ac:dyDescent="0.2">
      <c r="A15" s="304">
        <v>12</v>
      </c>
      <c r="B15" s="345" t="s">
        <v>123</v>
      </c>
      <c r="C15" s="347" t="s">
        <v>131</v>
      </c>
      <c r="D15" s="307">
        <v>150</v>
      </c>
      <c r="E15" s="308">
        <v>20</v>
      </c>
      <c r="F15" s="303">
        <f t="shared" si="0"/>
        <v>3000</v>
      </c>
    </row>
    <row r="16" spans="1:6" x14ac:dyDescent="0.2">
      <c r="A16" s="304">
        <v>13</v>
      </c>
      <c r="B16" s="345" t="s">
        <v>124</v>
      </c>
      <c r="C16" s="347" t="s">
        <v>130</v>
      </c>
      <c r="D16" s="307">
        <v>18</v>
      </c>
      <c r="E16" s="308">
        <v>450</v>
      </c>
      <c r="F16" s="303">
        <f t="shared" si="0"/>
        <v>8100</v>
      </c>
    </row>
    <row r="17" spans="1:6" x14ac:dyDescent="0.2">
      <c r="A17" s="304">
        <v>14</v>
      </c>
      <c r="B17" s="348" t="s">
        <v>135</v>
      </c>
      <c r="C17" s="347" t="s">
        <v>132</v>
      </c>
      <c r="D17" s="307">
        <v>1200</v>
      </c>
      <c r="E17" s="308">
        <v>25</v>
      </c>
      <c r="F17" s="303">
        <f>IF(AND(ISNUMBER(D17),ISNUMBER(E17)),D17*E17,"")</f>
        <v>30000</v>
      </c>
    </row>
    <row r="18" spans="1:6" x14ac:dyDescent="0.2">
      <c r="A18" s="304">
        <v>15</v>
      </c>
      <c r="B18" s="345" t="s">
        <v>125</v>
      </c>
      <c r="C18" s="347" t="s">
        <v>129</v>
      </c>
      <c r="D18" s="307">
        <v>20</v>
      </c>
      <c r="E18" s="308">
        <v>130</v>
      </c>
      <c r="F18" s="303">
        <f t="shared" si="0"/>
        <v>2600</v>
      </c>
    </row>
    <row r="19" spans="1:6" x14ac:dyDescent="0.2">
      <c r="A19" s="304">
        <v>16</v>
      </c>
      <c r="B19" s="345" t="s">
        <v>126</v>
      </c>
      <c r="C19" s="347" t="s">
        <v>129</v>
      </c>
      <c r="D19" s="307">
        <v>20</v>
      </c>
      <c r="E19" s="308">
        <v>60</v>
      </c>
      <c r="F19" s="303">
        <f t="shared" si="0"/>
        <v>1200</v>
      </c>
    </row>
    <row r="20" spans="1:6" x14ac:dyDescent="0.2">
      <c r="A20" s="304">
        <v>17</v>
      </c>
      <c r="B20" s="345" t="s">
        <v>127</v>
      </c>
      <c r="C20" s="347" t="s">
        <v>132</v>
      </c>
      <c r="D20" s="307">
        <v>48</v>
      </c>
      <c r="E20" s="308">
        <v>45</v>
      </c>
      <c r="F20" s="303">
        <f t="shared" si="0"/>
        <v>2160</v>
      </c>
    </row>
    <row r="21" spans="1:6" x14ac:dyDescent="0.2">
      <c r="A21" s="304">
        <v>18</v>
      </c>
      <c r="B21" s="345" t="s">
        <v>128</v>
      </c>
      <c r="C21" s="347" t="s">
        <v>133</v>
      </c>
      <c r="D21" s="307">
        <v>1</v>
      </c>
      <c r="E21" s="308">
        <v>5000</v>
      </c>
      <c r="F21" s="303">
        <f t="shared" si="0"/>
        <v>5000</v>
      </c>
    </row>
    <row r="22" spans="1:6" x14ac:dyDescent="0.2">
      <c r="A22" s="304">
        <v>19</v>
      </c>
      <c r="B22" s="348"/>
      <c r="C22" s="347"/>
      <c r="D22" s="307"/>
      <c r="E22" s="308"/>
      <c r="F22" s="303" t="str">
        <f t="shared" si="0"/>
        <v/>
      </c>
    </row>
    <row r="23" spans="1:6" x14ac:dyDescent="0.2">
      <c r="A23" s="304">
        <v>20</v>
      </c>
      <c r="B23" s="348"/>
      <c r="C23" s="306"/>
      <c r="D23" s="307"/>
      <c r="E23" s="308"/>
      <c r="F23" s="303" t="str">
        <f t="shared" si="0"/>
        <v/>
      </c>
    </row>
    <row r="24" spans="1:6" x14ac:dyDescent="0.2">
      <c r="A24" s="304">
        <v>21</v>
      </c>
      <c r="B24" s="348"/>
      <c r="C24" s="306"/>
      <c r="D24" s="307"/>
      <c r="E24" s="308"/>
      <c r="F24" s="303" t="str">
        <f t="shared" si="0"/>
        <v/>
      </c>
    </row>
    <row r="25" spans="1:6" x14ac:dyDescent="0.2">
      <c r="A25" s="304">
        <v>22</v>
      </c>
      <c r="B25" s="345"/>
      <c r="C25" s="306"/>
      <c r="D25" s="307"/>
      <c r="E25" s="308"/>
      <c r="F25" s="303" t="str">
        <f t="shared" si="0"/>
        <v/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0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0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0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0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0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0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0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0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0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0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0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U11" sqref="U11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6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7" t="s">
        <v>99</v>
      </c>
      <c r="F1" s="358"/>
      <c r="G1" s="365" t="s">
        <v>136</v>
      </c>
      <c r="H1" s="366"/>
      <c r="I1" s="361" t="s">
        <v>139</v>
      </c>
      <c r="J1" s="362"/>
      <c r="K1" s="225" t="s">
        <v>140</v>
      </c>
      <c r="L1" s="226"/>
      <c r="M1" s="225" t="s">
        <v>141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9"/>
      <c r="F2" s="360"/>
      <c r="G2" s="351" t="s">
        <v>137</v>
      </c>
      <c r="H2" s="367"/>
      <c r="I2" s="363" t="s">
        <v>137</v>
      </c>
      <c r="J2" s="364"/>
      <c r="K2" s="349" t="s">
        <v>137</v>
      </c>
      <c r="L2" s="229"/>
      <c r="M2" s="349" t="s">
        <v>137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134</v>
      </c>
      <c r="B3" s="291"/>
      <c r="C3" s="291"/>
      <c r="D3" s="292"/>
      <c r="E3" s="359"/>
      <c r="F3" s="360"/>
      <c r="G3" s="351" t="s">
        <v>138</v>
      </c>
      <c r="H3" s="352"/>
      <c r="I3" s="351" t="s">
        <v>138</v>
      </c>
      <c r="J3" s="352"/>
      <c r="K3" s="351" t="s">
        <v>138</v>
      </c>
      <c r="L3" s="352"/>
      <c r="M3" s="351" t="s">
        <v>138</v>
      </c>
      <c r="N3" s="352"/>
      <c r="O3" s="228"/>
      <c r="P3" s="229"/>
      <c r="Q3" s="228"/>
      <c r="R3" s="229"/>
    </row>
    <row r="4" spans="1:18" ht="12" thickBot="1" x14ac:dyDescent="0.25">
      <c r="A4" s="193" t="s">
        <v>109</v>
      </c>
      <c r="B4" s="291"/>
      <c r="C4" s="291"/>
      <c r="D4" s="292"/>
      <c r="E4" s="293"/>
      <c r="F4" s="294"/>
      <c r="G4" s="355"/>
      <c r="H4" s="356"/>
      <c r="I4" s="353"/>
      <c r="J4" s="354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Class B Patches, Type I, 10"</v>
      </c>
      <c r="C6" s="295" t="str">
        <f>IF(ISBLANK('Item List'!C4),"",'Item List'!C4)</f>
        <v>S.Y.</v>
      </c>
      <c r="D6" s="296">
        <f>IF(ISBLANK('Item List'!D4),0,'Item List'!D4)</f>
        <v>60</v>
      </c>
      <c r="E6" s="146">
        <f>IF(ISBLANK('Item List'!E4),0,'Item List'!E4)</f>
        <v>100</v>
      </c>
      <c r="F6" s="146">
        <f>IF(AND(ISNUMBER($D6),ISNUMBER(E6)),$D6*E6,0)</f>
        <v>6000</v>
      </c>
      <c r="G6" s="168">
        <v>35</v>
      </c>
      <c r="H6" s="103">
        <f>IF(AND(ISNUMBER($D6),ISNUMBER(G6)),$D6*G6,0)</f>
        <v>2100</v>
      </c>
      <c r="I6" s="169">
        <v>75</v>
      </c>
      <c r="J6" s="103">
        <f t="shared" ref="J6:J29" si="0">IF(AND(ISNUMBER($D6),ISNUMBER(I6)),$D6*I6,0)</f>
        <v>4500</v>
      </c>
      <c r="K6" s="169">
        <v>35</v>
      </c>
      <c r="L6" s="103">
        <f t="shared" ref="L6:L29" si="1">IF(AND(ISNUMBER($D6),ISNUMBER(K6)),$D6*K6,0)</f>
        <v>2100</v>
      </c>
      <c r="M6" s="169">
        <v>105</v>
      </c>
      <c r="N6" s="103">
        <f t="shared" ref="N6:N29" si="2">IF(AND(ISNUMBER($D6),ISNUMBER(M6)),$D6*M6,0)</f>
        <v>6300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Class B Patches, Type II, 10"</v>
      </c>
      <c r="C7" s="295" t="str">
        <f>IF(ISBLANK('Item List'!C5),"",'Item List'!C5)</f>
        <v>S.Y.</v>
      </c>
      <c r="D7" s="296">
        <f>IF(ISBLANK('Item List'!D5),0,'Item List'!D5)</f>
        <v>40</v>
      </c>
      <c r="E7" s="146">
        <f>IF(ISBLANK('Item List'!E5),0,'Item List'!E5)</f>
        <v>125</v>
      </c>
      <c r="F7" s="146">
        <f t="shared" ref="F7:H29" si="5">IF(AND(ISNUMBER($D7),ISNUMBER(E7)),$D7*E7,0)</f>
        <v>5000</v>
      </c>
      <c r="G7" s="168">
        <v>125</v>
      </c>
      <c r="H7" s="103">
        <f t="shared" si="5"/>
        <v>5000</v>
      </c>
      <c r="I7" s="169">
        <v>90</v>
      </c>
      <c r="J7" s="103">
        <f t="shared" si="0"/>
        <v>3600</v>
      </c>
      <c r="K7" s="169">
        <v>140</v>
      </c>
      <c r="L7" s="103">
        <f t="shared" si="1"/>
        <v>5600</v>
      </c>
      <c r="M7" s="169">
        <v>105</v>
      </c>
      <c r="N7" s="103">
        <f t="shared" si="2"/>
        <v>4200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Class B Patches, Type III, 10"</v>
      </c>
      <c r="C8" s="295" t="str">
        <f>IF(ISBLANK('Item List'!C6),"",'Item List'!C6)</f>
        <v>S.Y.</v>
      </c>
      <c r="D8" s="296">
        <f>IF(ISBLANK('Item List'!D6),0,'Item List'!D6)</f>
        <v>90</v>
      </c>
      <c r="E8" s="146">
        <f>IF(ISBLANK('Item List'!E6),0,'Item List'!E6)</f>
        <v>115</v>
      </c>
      <c r="F8" s="146">
        <f t="shared" si="5"/>
        <v>10350</v>
      </c>
      <c r="G8" s="168">
        <v>50</v>
      </c>
      <c r="H8" s="103">
        <f t="shared" si="5"/>
        <v>4500</v>
      </c>
      <c r="I8" s="169">
        <v>80</v>
      </c>
      <c r="J8" s="103">
        <f t="shared" si="0"/>
        <v>7200</v>
      </c>
      <c r="K8" s="169">
        <v>50</v>
      </c>
      <c r="L8" s="103">
        <f t="shared" si="1"/>
        <v>4500</v>
      </c>
      <c r="M8" s="169">
        <v>105</v>
      </c>
      <c r="N8" s="103">
        <f t="shared" si="2"/>
        <v>9450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Class B Patches, Type IV, 10"</v>
      </c>
      <c r="C9" s="295" t="str">
        <f>IF(ISBLANK('Item List'!C7),"",'Item List'!C7)</f>
        <v>S.Y.</v>
      </c>
      <c r="D9" s="296">
        <f>IF(ISBLANK('Item List'!D7),0,'Item List'!D7)</f>
        <v>100</v>
      </c>
      <c r="E9" s="146">
        <f>IF(ISBLANK('Item List'!E7),0,'Item List'!E7)</f>
        <v>110</v>
      </c>
      <c r="F9" s="146">
        <f t="shared" si="5"/>
        <v>11000</v>
      </c>
      <c r="G9" s="168">
        <v>48</v>
      </c>
      <c r="H9" s="103">
        <f t="shared" si="5"/>
        <v>4800</v>
      </c>
      <c r="I9" s="169">
        <v>75</v>
      </c>
      <c r="J9" s="103">
        <f t="shared" si="0"/>
        <v>7500</v>
      </c>
      <c r="K9" s="169">
        <v>48</v>
      </c>
      <c r="L9" s="103">
        <f t="shared" si="1"/>
        <v>4800</v>
      </c>
      <c r="M9" s="169">
        <v>105</v>
      </c>
      <c r="N9" s="103">
        <f t="shared" si="2"/>
        <v>10500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Class C Patches, Type I, 9"</v>
      </c>
      <c r="C10" s="295" t="str">
        <f>IF(ISBLANK('Item List'!C8),"",'Item List'!C8)</f>
        <v>S.Y.</v>
      </c>
      <c r="D10" s="296">
        <f>IF(ISBLANK('Item List'!D8),0,'Item List'!D8)</f>
        <v>60</v>
      </c>
      <c r="E10" s="146">
        <f>IF(ISBLANK('Item List'!E8),0,'Item List'!E8)</f>
        <v>100</v>
      </c>
      <c r="F10" s="146">
        <f t="shared" si="5"/>
        <v>6000</v>
      </c>
      <c r="G10" s="168">
        <v>32</v>
      </c>
      <c r="H10" s="103">
        <f t="shared" si="5"/>
        <v>1920</v>
      </c>
      <c r="I10" s="169">
        <v>60</v>
      </c>
      <c r="J10" s="103">
        <f t="shared" si="0"/>
        <v>3600</v>
      </c>
      <c r="K10" s="169">
        <v>32</v>
      </c>
      <c r="L10" s="103">
        <f t="shared" si="1"/>
        <v>1920</v>
      </c>
      <c r="M10" s="169">
        <v>105</v>
      </c>
      <c r="N10" s="103">
        <f t="shared" si="2"/>
        <v>6300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Class C Patches, Type II, 9"</v>
      </c>
      <c r="C11" s="295" t="str">
        <f>IF(ISBLANK('Item List'!C9),"",'Item List'!C9)</f>
        <v>S.Y.</v>
      </c>
      <c r="D11" s="296">
        <f>IF(ISBLANK('Item List'!D9),0,'Item List'!D9)</f>
        <v>40</v>
      </c>
      <c r="E11" s="146">
        <f>IF(ISBLANK('Item List'!E9),0,'Item List'!E9)</f>
        <v>120</v>
      </c>
      <c r="F11" s="146">
        <f t="shared" si="5"/>
        <v>4800</v>
      </c>
      <c r="G11" s="168">
        <v>150</v>
      </c>
      <c r="H11" s="103">
        <f t="shared" si="5"/>
        <v>6000</v>
      </c>
      <c r="I11" s="169">
        <v>80</v>
      </c>
      <c r="J11" s="103">
        <f t="shared" si="0"/>
        <v>3200</v>
      </c>
      <c r="K11" s="169">
        <v>130</v>
      </c>
      <c r="L11" s="103">
        <f t="shared" si="1"/>
        <v>5200</v>
      </c>
      <c r="M11" s="169">
        <v>105</v>
      </c>
      <c r="N11" s="103">
        <f t="shared" si="2"/>
        <v>4200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Class C Patches, Type III, 9"</v>
      </c>
      <c r="C12" s="295" t="str">
        <f>IF(ISBLANK('Item List'!C10),"",'Item List'!C10)</f>
        <v>S.Y.</v>
      </c>
      <c r="D12" s="296">
        <f>IF(ISBLANK('Item List'!D10),0,'Item List'!D10)</f>
        <v>90</v>
      </c>
      <c r="E12" s="146">
        <f>IF(ISBLANK('Item List'!E10),0,'Item List'!E10)</f>
        <v>105</v>
      </c>
      <c r="F12" s="146">
        <f t="shared" si="5"/>
        <v>9450</v>
      </c>
      <c r="G12" s="168">
        <v>50</v>
      </c>
      <c r="H12" s="103">
        <f t="shared" si="5"/>
        <v>4500</v>
      </c>
      <c r="I12" s="169">
        <v>75</v>
      </c>
      <c r="J12" s="103">
        <f t="shared" si="0"/>
        <v>6750</v>
      </c>
      <c r="K12" s="169">
        <v>50</v>
      </c>
      <c r="L12" s="103">
        <f t="shared" si="1"/>
        <v>4500</v>
      </c>
      <c r="M12" s="169">
        <v>105</v>
      </c>
      <c r="N12" s="103">
        <f t="shared" si="2"/>
        <v>9450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Class C Patches, Type IV, 9"</v>
      </c>
      <c r="C13" s="295" t="str">
        <f>IF(ISBLANK('Item List'!C11),"",'Item List'!C11)</f>
        <v>S.Y.</v>
      </c>
      <c r="D13" s="296">
        <f>IF(ISBLANK('Item List'!D11),0,'Item List'!D11)</f>
        <v>100</v>
      </c>
      <c r="E13" s="146">
        <f>IF(ISBLANK('Item List'!E11),0,'Item List'!E11)</f>
        <v>100</v>
      </c>
      <c r="F13" s="146">
        <f t="shared" si="5"/>
        <v>10000</v>
      </c>
      <c r="G13" s="168">
        <v>45</v>
      </c>
      <c r="H13" s="103">
        <f t="shared" si="5"/>
        <v>4500</v>
      </c>
      <c r="I13" s="169">
        <v>70</v>
      </c>
      <c r="J13" s="103">
        <f t="shared" si="0"/>
        <v>7000</v>
      </c>
      <c r="K13" s="169">
        <v>45</v>
      </c>
      <c r="L13" s="103">
        <f t="shared" si="1"/>
        <v>4500</v>
      </c>
      <c r="M13" s="169">
        <v>105</v>
      </c>
      <c r="N13" s="103">
        <f t="shared" si="2"/>
        <v>10500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Class C Patches, Type III, 6" (Residential Streets)</v>
      </c>
      <c r="C14" s="295" t="str">
        <f>IF(ISBLANK('Item List'!C12),"",'Item List'!C12)</f>
        <v>S.Y.</v>
      </c>
      <c r="D14" s="296">
        <f>IF(ISBLANK('Item List'!D12),0,'Item List'!D12)</f>
        <v>80</v>
      </c>
      <c r="E14" s="146">
        <f>IF(ISBLANK('Item List'!E12),0,'Item List'!E12)</f>
        <v>100</v>
      </c>
      <c r="F14" s="146">
        <f t="shared" si="5"/>
        <v>8000</v>
      </c>
      <c r="G14" s="168">
        <v>75</v>
      </c>
      <c r="H14" s="103">
        <f t="shared" si="5"/>
        <v>6000</v>
      </c>
      <c r="I14" s="169">
        <v>70</v>
      </c>
      <c r="J14" s="103">
        <f t="shared" si="0"/>
        <v>5600</v>
      </c>
      <c r="K14" s="169">
        <v>75</v>
      </c>
      <c r="L14" s="103">
        <f t="shared" si="1"/>
        <v>6000</v>
      </c>
      <c r="M14" s="169">
        <v>105</v>
      </c>
      <c r="N14" s="103">
        <f t="shared" si="2"/>
        <v>8400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Dowel Bars</v>
      </c>
      <c r="C15" s="295" t="str">
        <f>IF(ISBLANK('Item List'!C13),"",'Item List'!C13)</f>
        <v>Each</v>
      </c>
      <c r="D15" s="296">
        <f>IF(ISBLANK('Item List'!D13),0,'Item List'!D13)</f>
        <v>400</v>
      </c>
      <c r="E15" s="146">
        <f>IF(ISBLANK('Item List'!E13),0,'Item List'!E13)</f>
        <v>20</v>
      </c>
      <c r="F15" s="146">
        <f t="shared" si="5"/>
        <v>8000</v>
      </c>
      <c r="G15" s="168">
        <v>8</v>
      </c>
      <c r="H15" s="103">
        <f t="shared" si="5"/>
        <v>3200</v>
      </c>
      <c r="I15" s="169">
        <v>15.75</v>
      </c>
      <c r="J15" s="103">
        <f t="shared" si="0"/>
        <v>6300</v>
      </c>
      <c r="K15" s="169">
        <v>8</v>
      </c>
      <c r="L15" s="103">
        <f t="shared" si="1"/>
        <v>3200</v>
      </c>
      <c r="M15" s="169">
        <v>20</v>
      </c>
      <c r="N15" s="103">
        <f t="shared" si="2"/>
        <v>8000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P.C.C Combination Curb &amp; Gutter, Type M-6.18 (Modified)</v>
      </c>
      <c r="C16" s="295" t="str">
        <f>IF(ISBLANK('Item List'!C14),"",'Item List'!C14)</f>
        <v>Foot</v>
      </c>
      <c r="D16" s="296">
        <f>IF(ISBLANK('Item List'!D14),0,'Item List'!D14)</f>
        <v>150</v>
      </c>
      <c r="E16" s="146">
        <f>IF(ISBLANK('Item List'!E14),0,'Item List'!E14)</f>
        <v>90</v>
      </c>
      <c r="F16" s="146">
        <f t="shared" si="5"/>
        <v>13500</v>
      </c>
      <c r="G16" s="168">
        <v>98</v>
      </c>
      <c r="H16" s="103">
        <f t="shared" si="5"/>
        <v>14700</v>
      </c>
      <c r="I16" s="170">
        <v>27</v>
      </c>
      <c r="J16" s="103">
        <f t="shared" si="0"/>
        <v>4050</v>
      </c>
      <c r="K16" s="170">
        <v>100</v>
      </c>
      <c r="L16" s="103">
        <f t="shared" si="1"/>
        <v>15000</v>
      </c>
      <c r="M16" s="170">
        <v>50</v>
      </c>
      <c r="N16" s="103">
        <f t="shared" si="2"/>
        <v>7500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P.C.C Combination Curb &amp; Gutter, Type M-6.24 (Modified)</v>
      </c>
      <c r="C17" s="295" t="str">
        <f>IF(ISBLANK('Item List'!C15),"",'Item List'!C15)</f>
        <v>Foot</v>
      </c>
      <c r="D17" s="296">
        <f>IF(ISBLANK('Item List'!D15),0,'Item List'!D15)</f>
        <v>150</v>
      </c>
      <c r="E17" s="146">
        <f>IF(ISBLANK('Item List'!E15),0,'Item List'!E15)</f>
        <v>20</v>
      </c>
      <c r="F17" s="146">
        <f t="shared" si="5"/>
        <v>3000</v>
      </c>
      <c r="G17" s="168">
        <v>10</v>
      </c>
      <c r="H17" s="103">
        <f t="shared" si="5"/>
        <v>1500</v>
      </c>
      <c r="I17" s="170">
        <v>26</v>
      </c>
      <c r="J17" s="103">
        <f t="shared" si="0"/>
        <v>3900</v>
      </c>
      <c r="K17" s="170">
        <v>10</v>
      </c>
      <c r="L17" s="103">
        <f t="shared" si="1"/>
        <v>1500</v>
      </c>
      <c r="M17" s="170">
        <v>50</v>
      </c>
      <c r="N17" s="103">
        <f t="shared" si="2"/>
        <v>7500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Manhole To Be Adjusted With New Casting (In Patch)</v>
      </c>
      <c r="C18" s="295" t="str">
        <f>IF(ISBLANK('Item List'!C16),"",'Item List'!C16)</f>
        <v>Each</v>
      </c>
      <c r="D18" s="296">
        <f>IF(ISBLANK('Item List'!D16),0,'Item List'!D16)</f>
        <v>18</v>
      </c>
      <c r="E18" s="146">
        <f>IF(ISBLANK('Item List'!E16),0,'Item List'!E16)</f>
        <v>450</v>
      </c>
      <c r="F18" s="146">
        <f t="shared" si="5"/>
        <v>8100</v>
      </c>
      <c r="G18" s="168">
        <v>150</v>
      </c>
      <c r="H18" s="103">
        <f t="shared" si="5"/>
        <v>2700</v>
      </c>
      <c r="I18" s="170">
        <v>561</v>
      </c>
      <c r="J18" s="103">
        <f t="shared" si="0"/>
        <v>10098</v>
      </c>
      <c r="K18" s="170">
        <v>150</v>
      </c>
      <c r="L18" s="103">
        <f t="shared" si="1"/>
        <v>2700</v>
      </c>
      <c r="M18" s="170">
        <v>750</v>
      </c>
      <c r="N18" s="103">
        <f t="shared" si="2"/>
        <v>13500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P.C.C. Sidewalk, 4"</v>
      </c>
      <c r="C19" s="295" t="str">
        <f>IF(ISBLANK('Item List'!C17),"",'Item List'!C17)</f>
        <v>S.F.</v>
      </c>
      <c r="D19" s="296">
        <f>IF(ISBLANK('Item List'!D17),0,'Item List'!D17)</f>
        <v>1200</v>
      </c>
      <c r="E19" s="146">
        <f>IF(ISBLANK('Item List'!E17),0,'Item List'!E17)</f>
        <v>25</v>
      </c>
      <c r="F19" s="146">
        <f t="shared" si="5"/>
        <v>30000</v>
      </c>
      <c r="G19" s="168">
        <v>18</v>
      </c>
      <c r="H19" s="103">
        <f t="shared" si="5"/>
        <v>21600</v>
      </c>
      <c r="I19" s="170">
        <v>6.5</v>
      </c>
      <c r="J19" s="103">
        <f t="shared" si="0"/>
        <v>7800</v>
      </c>
      <c r="K19" s="170">
        <v>20</v>
      </c>
      <c r="L19" s="103">
        <f t="shared" si="1"/>
        <v>24000</v>
      </c>
      <c r="M19" s="170">
        <v>15</v>
      </c>
      <c r="N19" s="103">
        <f t="shared" si="2"/>
        <v>18000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P.C.C. Approach Pavement 6"</v>
      </c>
      <c r="C20" s="295" t="str">
        <f>IF(ISBLANK('Item List'!C18),"",'Item List'!C18)</f>
        <v>S.Y.</v>
      </c>
      <c r="D20" s="296">
        <f>IF(ISBLANK('Item List'!D18),0,'Item List'!D18)</f>
        <v>20</v>
      </c>
      <c r="E20" s="146">
        <f>IF(ISBLANK('Item List'!E18),0,'Item List'!E18)</f>
        <v>130</v>
      </c>
      <c r="F20" s="146">
        <f t="shared" si="5"/>
        <v>2600</v>
      </c>
      <c r="G20" s="168">
        <v>110</v>
      </c>
      <c r="H20" s="103">
        <f t="shared" si="5"/>
        <v>2200</v>
      </c>
      <c r="I20" s="170">
        <v>70</v>
      </c>
      <c r="J20" s="103">
        <f t="shared" si="0"/>
        <v>1400</v>
      </c>
      <c r="K20" s="170">
        <v>120</v>
      </c>
      <c r="L20" s="103">
        <f t="shared" si="1"/>
        <v>2400</v>
      </c>
      <c r="M20" s="170">
        <v>105</v>
      </c>
      <c r="N20" s="103">
        <f t="shared" si="2"/>
        <v>2100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P.C.C. Approach Pavement 8"</v>
      </c>
      <c r="C21" s="295" t="str">
        <f>IF(ISBLANK('Item List'!C19),"",'Item List'!C19)</f>
        <v>S.Y.</v>
      </c>
      <c r="D21" s="296">
        <f>IF(ISBLANK('Item List'!D19),0,'Item List'!D19)</f>
        <v>20</v>
      </c>
      <c r="E21" s="146">
        <f>IF(ISBLANK('Item List'!E19),0,'Item List'!E19)</f>
        <v>60</v>
      </c>
      <c r="F21" s="146">
        <f t="shared" si="5"/>
        <v>1200</v>
      </c>
      <c r="G21" s="168">
        <v>40</v>
      </c>
      <c r="H21" s="103">
        <f t="shared" si="5"/>
        <v>800</v>
      </c>
      <c r="I21" s="170">
        <v>104</v>
      </c>
      <c r="J21" s="103">
        <f t="shared" si="0"/>
        <v>2080</v>
      </c>
      <c r="K21" s="170">
        <v>40</v>
      </c>
      <c r="L21" s="103">
        <f t="shared" si="1"/>
        <v>800</v>
      </c>
      <c r="M21" s="170">
        <v>105</v>
      </c>
      <c r="N21" s="103">
        <f t="shared" si="2"/>
        <v>2100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Detectable Warnings</v>
      </c>
      <c r="C22" s="295" t="str">
        <f>IF(ISBLANK('Item List'!C20),"",'Item List'!C20)</f>
        <v>S.F.</v>
      </c>
      <c r="D22" s="296">
        <f>IF(ISBLANK('Item List'!D20),0,'Item List'!D20)</f>
        <v>48</v>
      </c>
      <c r="E22" s="146">
        <f>IF(ISBLANK('Item List'!E20),0,'Item List'!E20)</f>
        <v>45</v>
      </c>
      <c r="F22" s="146">
        <f t="shared" si="5"/>
        <v>2160</v>
      </c>
      <c r="G22" s="168">
        <v>5</v>
      </c>
      <c r="H22" s="103">
        <f t="shared" si="5"/>
        <v>240</v>
      </c>
      <c r="I22" s="170">
        <v>50</v>
      </c>
      <c r="J22" s="103">
        <f t="shared" si="0"/>
        <v>2400</v>
      </c>
      <c r="K22" s="170">
        <v>0.1</v>
      </c>
      <c r="L22" s="103">
        <f t="shared" si="1"/>
        <v>4.8000000000000007</v>
      </c>
      <c r="M22" s="170">
        <v>50</v>
      </c>
      <c r="N22" s="103">
        <f t="shared" si="2"/>
        <v>2400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Traffic Control &amp; Protection, Special</v>
      </c>
      <c r="C23" s="295" t="str">
        <f>IF(ISBLANK('Item List'!C21),"",'Item List'!C21)</f>
        <v>Lsum</v>
      </c>
      <c r="D23" s="296">
        <f>IF(ISBLANK('Item List'!D21),0,'Item List'!D21)</f>
        <v>1</v>
      </c>
      <c r="E23" s="146">
        <f>IF(ISBLANK('Item List'!E21),0,'Item List'!E21)</f>
        <v>5000</v>
      </c>
      <c r="F23" s="146">
        <f t="shared" si="5"/>
        <v>5000</v>
      </c>
      <c r="G23" s="168">
        <v>220</v>
      </c>
      <c r="H23" s="103">
        <f t="shared" si="5"/>
        <v>220</v>
      </c>
      <c r="I23" s="170">
        <v>500</v>
      </c>
      <c r="J23" s="103">
        <f t="shared" si="0"/>
        <v>500</v>
      </c>
      <c r="K23" s="170">
        <v>110</v>
      </c>
      <c r="L23" s="103">
        <f t="shared" si="1"/>
        <v>110</v>
      </c>
      <c r="M23" s="170">
        <v>10000</v>
      </c>
      <c r="N23" s="103">
        <f t="shared" si="2"/>
        <v>10000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144160</v>
      </c>
      <c r="G30" s="110"/>
      <c r="H30" s="104">
        <f>IF(SUM(H6:H29)=0,"",SUM(H6:H29))</f>
        <v>86480</v>
      </c>
      <c r="I30" s="110"/>
      <c r="J30" s="104">
        <f>IF(SUM(J6:J29)=0,"",SUM(J6:J29))</f>
        <v>87478</v>
      </c>
      <c r="K30" s="110"/>
      <c r="L30" s="104">
        <f>IF(SUM(L6:L29)=0,"",SUM(L6:L29))</f>
        <v>88834.8</v>
      </c>
      <c r="M30" s="110"/>
      <c r="N30" s="104">
        <f>IF(SUM(N6:N29)=0,"",SUM(N6:N29))</f>
        <v>140400</v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TCI Concrete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144160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86480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87478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88834.8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140400</v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TCI Concrete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TCI Concrete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TCI Concrete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sqref="A1:F3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PCC Patching Water 2022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Class B Patches, Type I, 10"</v>
      </c>
      <c r="C5" s="145" t="str">
        <f>'Tabulation of Bids'!C6</f>
        <v>S.Y.</v>
      </c>
      <c r="D5" s="145">
        <f>'Tabulation of Bids'!D6</f>
        <v>60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Class B Patches, Type II, 10"</v>
      </c>
      <c r="C6" s="145" t="str">
        <f>'Tabulation of Bids'!C7</f>
        <v>S.Y.</v>
      </c>
      <c r="D6" s="145">
        <f>'Tabulation of Bids'!D7</f>
        <v>40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Class B Patches, Type III, 10"</v>
      </c>
      <c r="C7" s="145" t="str">
        <f>'Tabulation of Bids'!C8</f>
        <v>S.Y.</v>
      </c>
      <c r="D7" s="145">
        <f>'Tabulation of Bids'!D8</f>
        <v>90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Class B Patches, Type IV, 10"</v>
      </c>
      <c r="C8" s="145" t="str">
        <f>'Tabulation of Bids'!C9</f>
        <v>S.Y.</v>
      </c>
      <c r="D8" s="145">
        <f>'Tabulation of Bids'!D9</f>
        <v>100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Class C Patches, Type I, 9"</v>
      </c>
      <c r="C9" s="145" t="str">
        <f>'Tabulation of Bids'!C10</f>
        <v>S.Y.</v>
      </c>
      <c r="D9" s="145">
        <f>'Tabulation of Bids'!D10</f>
        <v>60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Class C Patches, Type II, 9"</v>
      </c>
      <c r="C10" s="145" t="str">
        <f>'Tabulation of Bids'!C11</f>
        <v>S.Y.</v>
      </c>
      <c r="D10" s="145">
        <f>'Tabulation of Bids'!D11</f>
        <v>40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Class C Patches, Type III, 9"</v>
      </c>
      <c r="C11" s="145" t="str">
        <f>'Tabulation of Bids'!C12</f>
        <v>S.Y.</v>
      </c>
      <c r="D11" s="145">
        <f>'Tabulation of Bids'!D12</f>
        <v>90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Class C Patches, Type IV, 9"</v>
      </c>
      <c r="C12" s="145" t="str">
        <f>'Tabulation of Bids'!C13</f>
        <v>S.Y.</v>
      </c>
      <c r="D12" s="145">
        <f>'Tabulation of Bids'!D13</f>
        <v>100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Class C Patches, Type III, 6" (Residential Streets)</v>
      </c>
      <c r="C13" s="145" t="str">
        <f>'Tabulation of Bids'!C14</f>
        <v>S.Y.</v>
      </c>
      <c r="D13" s="145">
        <f>'Tabulation of Bids'!D14</f>
        <v>80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Dowel Bars</v>
      </c>
      <c r="C14" s="145" t="str">
        <f>'Tabulation of Bids'!C15</f>
        <v>Each</v>
      </c>
      <c r="D14" s="145">
        <f>'Tabulation of Bids'!D15</f>
        <v>400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P.C.C Combination Curb &amp; Gutter, Type M-6.18 (Modified)</v>
      </c>
      <c r="C15" s="145" t="str">
        <f>'Tabulation of Bids'!C16</f>
        <v>Foot</v>
      </c>
      <c r="D15" s="145">
        <f>'Tabulation of Bids'!D16</f>
        <v>150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P.C.C Combination Curb &amp; Gutter, Type M-6.24 (Modified)</v>
      </c>
      <c r="C16" s="145" t="str">
        <f>'Tabulation of Bids'!C17</f>
        <v>Foot</v>
      </c>
      <c r="D16" s="145">
        <f>'Tabulation of Bids'!D17</f>
        <v>150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Manhole To Be Adjusted With New Casting (In Patch)</v>
      </c>
      <c r="C17" s="145" t="str">
        <f>'Tabulation of Bids'!C18</f>
        <v>Each</v>
      </c>
      <c r="D17" s="145">
        <f>'Tabulation of Bids'!D18</f>
        <v>18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P.C.C. Sidewalk, 4"</v>
      </c>
      <c r="C18" s="145" t="str">
        <f>'Tabulation of Bids'!C19</f>
        <v>S.F.</v>
      </c>
      <c r="D18" s="145">
        <f>'Tabulation of Bids'!D19</f>
        <v>1200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P.C.C. Approach Pavement 6"</v>
      </c>
      <c r="C19" s="145" t="str">
        <f>'Tabulation of Bids'!C20</f>
        <v>S.Y.</v>
      </c>
      <c r="D19" s="145">
        <f>'Tabulation of Bids'!D20</f>
        <v>20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P.C.C. Approach Pavement 8"</v>
      </c>
      <c r="C20" s="145" t="str">
        <f>'Tabulation of Bids'!C21</f>
        <v>S.Y.</v>
      </c>
      <c r="D20" s="145">
        <f>'Tabulation of Bids'!D21</f>
        <v>20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Detectable Warnings</v>
      </c>
      <c r="C21" s="145" t="str">
        <f>'Tabulation of Bids'!C22</f>
        <v>S.F.</v>
      </c>
      <c r="D21" s="145">
        <f>'Tabulation of Bids'!D22</f>
        <v>48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Traffic Control &amp; Protection, Special</v>
      </c>
      <c r="C22" s="145" t="str">
        <f>'Tabulation of Bids'!C23</f>
        <v>Lsum</v>
      </c>
      <c r="D22" s="145">
        <f>'Tabulation of Bids'!D23</f>
        <v>1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72"/>
      <c r="F2" s="373"/>
    </row>
    <row r="3" spans="1:6" s="98" customFormat="1" ht="15.75" customHeight="1" x14ac:dyDescent="0.2">
      <c r="A3" s="123"/>
      <c r="B3" s="126"/>
      <c r="C3" s="125" t="s">
        <v>14</v>
      </c>
      <c r="D3" s="374" t="s">
        <v>15</v>
      </c>
      <c r="E3" s="374"/>
      <c r="F3" s="375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0" t="str">
        <f>'Tabulation of Bids'!$A$3</f>
        <v>PCC Patching Water 2022</v>
      </c>
      <c r="E4" s="370"/>
      <c r="F4" s="371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Class B Patches, Type I, 10"</v>
      </c>
      <c r="C16" s="96" t="str">
        <f>'Tabulation of Bids'!$C6</f>
        <v>S.Y.</v>
      </c>
      <c r="D16" s="211">
        <f>'Tabulation of Bids'!$D6</f>
        <v>60</v>
      </c>
      <c r="E16" s="246">
        <f>'Tabulation of Bids'!$E6</f>
        <v>100</v>
      </c>
      <c r="F16" s="334">
        <f>D16*E16</f>
        <v>6000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Class B Patches, Type II, 10"</v>
      </c>
      <c r="C17" s="96" t="str">
        <f>'Tabulation of Bids'!$C7</f>
        <v>S.Y.</v>
      </c>
      <c r="D17" s="97">
        <f>'Tabulation of Bids'!$D7</f>
        <v>40</v>
      </c>
      <c r="E17" s="241">
        <f>'Tabulation of Bids'!$E7</f>
        <v>125</v>
      </c>
      <c r="F17" s="335">
        <f t="shared" ref="F17:F32" si="0">D17*E17</f>
        <v>5000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Class B Patches, Type III, 10"</v>
      </c>
      <c r="C18" s="96" t="str">
        <f>'Tabulation of Bids'!$C8</f>
        <v>S.Y.</v>
      </c>
      <c r="D18" s="97">
        <f>'Tabulation of Bids'!$D8</f>
        <v>90</v>
      </c>
      <c r="E18" s="241">
        <f>'Tabulation of Bids'!$E8</f>
        <v>115</v>
      </c>
      <c r="F18" s="335">
        <f t="shared" si="0"/>
        <v>10350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Class B Patches, Type IV, 10"</v>
      </c>
      <c r="C19" s="96" t="str">
        <f>'Tabulation of Bids'!$C9</f>
        <v>S.Y.</v>
      </c>
      <c r="D19" s="97">
        <f>'Tabulation of Bids'!$D9</f>
        <v>100</v>
      </c>
      <c r="E19" s="241">
        <f>'Tabulation of Bids'!$E9</f>
        <v>110</v>
      </c>
      <c r="F19" s="335">
        <f t="shared" si="0"/>
        <v>11000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Class C Patches, Type I, 9"</v>
      </c>
      <c r="C20" s="96" t="str">
        <f>'Tabulation of Bids'!$C10</f>
        <v>S.Y.</v>
      </c>
      <c r="D20" s="97">
        <f>'Tabulation of Bids'!$D10</f>
        <v>60</v>
      </c>
      <c r="E20" s="241">
        <f>'Tabulation of Bids'!$E10</f>
        <v>100</v>
      </c>
      <c r="F20" s="335">
        <f t="shared" si="0"/>
        <v>6000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Class C Patches, Type II, 9"</v>
      </c>
      <c r="C21" s="96" t="str">
        <f>'Tabulation of Bids'!$C11</f>
        <v>S.Y.</v>
      </c>
      <c r="D21" s="97">
        <f>'Tabulation of Bids'!$D11</f>
        <v>40</v>
      </c>
      <c r="E21" s="241">
        <f>'Tabulation of Bids'!$E11</f>
        <v>120</v>
      </c>
      <c r="F21" s="335">
        <f t="shared" si="0"/>
        <v>4800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Class C Patches, Type III, 9"</v>
      </c>
      <c r="C22" s="96" t="str">
        <f>'Tabulation of Bids'!$C12</f>
        <v>S.Y.</v>
      </c>
      <c r="D22" s="97">
        <f>'Tabulation of Bids'!$D12</f>
        <v>90</v>
      </c>
      <c r="E22" s="241">
        <f>'Tabulation of Bids'!$E12</f>
        <v>105</v>
      </c>
      <c r="F22" s="335">
        <f t="shared" si="0"/>
        <v>9450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Class C Patches, Type IV, 9"</v>
      </c>
      <c r="C23" s="96" t="str">
        <f>'Tabulation of Bids'!$C13</f>
        <v>S.Y.</v>
      </c>
      <c r="D23" s="97">
        <f>'Tabulation of Bids'!$D13</f>
        <v>100</v>
      </c>
      <c r="E23" s="241">
        <f>'Tabulation of Bids'!$E13</f>
        <v>100</v>
      </c>
      <c r="F23" s="335">
        <f t="shared" si="0"/>
        <v>10000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Class C Patches, Type III, 6" (Residential Streets)</v>
      </c>
      <c r="C24" s="96" t="str">
        <f>'Tabulation of Bids'!$C14</f>
        <v>S.Y.</v>
      </c>
      <c r="D24" s="97">
        <f>'Tabulation of Bids'!$D14</f>
        <v>80</v>
      </c>
      <c r="E24" s="241">
        <f>'Tabulation of Bids'!$E14</f>
        <v>100</v>
      </c>
      <c r="F24" s="335">
        <f t="shared" si="0"/>
        <v>8000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Dowel Bars</v>
      </c>
      <c r="C25" s="96" t="str">
        <f>'Tabulation of Bids'!$C15</f>
        <v>Each</v>
      </c>
      <c r="D25" s="97">
        <f>'Tabulation of Bids'!$D15</f>
        <v>400</v>
      </c>
      <c r="E25" s="241">
        <f>'Tabulation of Bids'!$E15</f>
        <v>20</v>
      </c>
      <c r="F25" s="335">
        <f t="shared" si="0"/>
        <v>8000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P.C.C Combination Curb &amp; Gutter, Type M-6.18 (Modified)</v>
      </c>
      <c r="C26" s="96" t="str">
        <f>'Tabulation of Bids'!$C16</f>
        <v>Foot</v>
      </c>
      <c r="D26" s="97">
        <f>'Tabulation of Bids'!$D16</f>
        <v>150</v>
      </c>
      <c r="E26" s="241">
        <f>'Tabulation of Bids'!$E16</f>
        <v>90</v>
      </c>
      <c r="F26" s="335">
        <f t="shared" si="0"/>
        <v>13500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P.C.C Combination Curb &amp; Gutter, Type M-6.24 (Modified)</v>
      </c>
      <c r="C27" s="96" t="str">
        <f>'Tabulation of Bids'!$C17</f>
        <v>Foot</v>
      </c>
      <c r="D27" s="97">
        <f>'Tabulation of Bids'!$D17</f>
        <v>150</v>
      </c>
      <c r="E27" s="241">
        <f>'Tabulation of Bids'!$E17</f>
        <v>20</v>
      </c>
      <c r="F27" s="335">
        <f t="shared" si="0"/>
        <v>3000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Manhole To Be Adjusted With New Casting (In Patch)</v>
      </c>
      <c r="C28" s="96" t="str">
        <f>'Tabulation of Bids'!$C18</f>
        <v>Each</v>
      </c>
      <c r="D28" s="97">
        <f>'Tabulation of Bids'!$D18</f>
        <v>18</v>
      </c>
      <c r="E28" s="241">
        <f>'Tabulation of Bids'!$E18</f>
        <v>450</v>
      </c>
      <c r="F28" s="335">
        <f t="shared" si="0"/>
        <v>8100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P.C.C. Sidewalk, 4"</v>
      </c>
      <c r="C29" s="96" t="str">
        <f>'Tabulation of Bids'!$C19</f>
        <v>S.F.</v>
      </c>
      <c r="D29" s="97">
        <f>'Tabulation of Bids'!$D19</f>
        <v>1200</v>
      </c>
      <c r="E29" s="241">
        <f>'Tabulation of Bids'!$E19</f>
        <v>25</v>
      </c>
      <c r="F29" s="335">
        <f t="shared" si="0"/>
        <v>30000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P.C.C. Approach Pavement 6"</v>
      </c>
      <c r="C30" s="96" t="str">
        <f>'Tabulation of Bids'!$C20</f>
        <v>S.Y.</v>
      </c>
      <c r="D30" s="97">
        <f>'Tabulation of Bids'!$D20</f>
        <v>20</v>
      </c>
      <c r="E30" s="241">
        <f>'Tabulation of Bids'!$E20</f>
        <v>130</v>
      </c>
      <c r="F30" s="335">
        <f t="shared" si="0"/>
        <v>2600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P.C.C. Approach Pavement 8"</v>
      </c>
      <c r="C31" s="96" t="str">
        <f>'Tabulation of Bids'!$C21</f>
        <v>S.Y.</v>
      </c>
      <c r="D31" s="97">
        <f>'Tabulation of Bids'!$D21</f>
        <v>20</v>
      </c>
      <c r="E31" s="241">
        <f>'Tabulation of Bids'!$E21</f>
        <v>60</v>
      </c>
      <c r="F31" s="335">
        <f t="shared" si="0"/>
        <v>1200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Detectable Warnings</v>
      </c>
      <c r="C32" s="96" t="str">
        <f>'Tabulation of Bids'!$C22</f>
        <v>S.F.</v>
      </c>
      <c r="D32" s="97">
        <f>'Tabulation of Bids'!$D22</f>
        <v>48</v>
      </c>
      <c r="E32" s="241">
        <f>'Tabulation of Bids'!$E22</f>
        <v>45</v>
      </c>
      <c r="F32" s="335">
        <f t="shared" si="0"/>
        <v>2160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Traffic Control &amp; Protection, Special</v>
      </c>
      <c r="C33" s="99" t="str">
        <f>'Tabulation of Bids'!$C23</f>
        <v>Lsum</v>
      </c>
      <c r="D33" s="97">
        <f>'Tabulation of Bids'!$D23</f>
        <v>1</v>
      </c>
      <c r="E33" s="241">
        <f>'Tabulation of Bids'!$E23</f>
        <v>5000</v>
      </c>
      <c r="F33" s="335">
        <f t="shared" ref="F33:F39" si="1">D33*E33</f>
        <v>5000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35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35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35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5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>
        <f>SUM(F16:F39)</f>
        <v>144160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8">
        <f>E2</f>
        <v>0</v>
      </c>
      <c r="F47" s="369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70" t="str">
        <f>D4</f>
        <v>PCC Patching Water 2022</v>
      </c>
      <c r="E49" s="370"/>
      <c r="F49" s="371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144160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8">
        <f>E47</f>
        <v>0</v>
      </c>
      <c r="F92" s="369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70" t="str">
        <f>D49</f>
        <v>PCC Patching Water 2022</v>
      </c>
      <c r="E94" s="370"/>
      <c r="F94" s="371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144160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8">
        <f>E92</f>
        <v>0</v>
      </c>
      <c r="F137" s="369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70" t="str">
        <f>D94</f>
        <v>PCC Patching Water 2022</v>
      </c>
      <c r="E139" s="370"/>
      <c r="F139" s="371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144160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9" sqref="E9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7" t="s">
        <v>103</v>
      </c>
      <c r="J1" s="377"/>
      <c r="K1" s="37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110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TCI Concrete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76" t="str">
        <f>'Tabulation of Bids'!$A$3</f>
        <v>PCC Patching Water 2022</v>
      </c>
      <c r="J5" s="376"/>
      <c r="K5" s="37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Class B Patches, Type I, 10"</v>
      </c>
      <c r="C8" s="311">
        <f>IF('Tabulation of Bids'!D6=0,"",'Tabulation of Bids'!D6)</f>
        <v>60</v>
      </c>
      <c r="D8" s="312" t="str">
        <f>IF(ISBLANK('Tabulation of Bids'!C6),"",'Tabulation of Bids'!C6)</f>
        <v>S.Y.</v>
      </c>
      <c r="E8" s="263">
        <f>IF(J8 = "","",J8*C8)</f>
        <v>2100</v>
      </c>
      <c r="F8" s="264" t="str">
        <f t="shared" ref="F8:F24" si="0">IF((H8&gt;C8),H8-C8,"")</f>
        <v/>
      </c>
      <c r="G8" s="296">
        <f>IF($K$52="BLR 6303",IF(C8&gt;H8,C8-H8,""),"")</f>
        <v>60</v>
      </c>
      <c r="H8" s="167"/>
      <c r="I8" s="136" t="str">
        <f>IF(ISBLANK(H8),"",D8)</f>
        <v/>
      </c>
      <c r="J8" s="134">
        <f>IF(ISBLANK('Tabulation of Bids'!G6),"",'Tabulation of Bids'!G6)</f>
        <v>35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Class B Patches, Type II, 10"</v>
      </c>
      <c r="C9" s="311">
        <f>IF('Tabulation of Bids'!D7=0,"",'Tabulation of Bids'!D7)</f>
        <v>40</v>
      </c>
      <c r="D9" s="315" t="str">
        <f>IF(ISBLANK('Tabulation of Bids'!C7),"",'Tabulation of Bids'!C7)</f>
        <v>S.Y.</v>
      </c>
      <c r="E9" s="267">
        <f t="shared" ref="E9:E24" si="1">IF(J9 = "","",J9*C9)</f>
        <v>5000</v>
      </c>
      <c r="F9" s="268" t="str">
        <f t="shared" si="0"/>
        <v/>
      </c>
      <c r="G9" s="296">
        <f t="shared" ref="G9:G31" si="2">IF($K$52="BLR 6303",IF(C9&gt;H9,C9-H9,""),"")</f>
        <v>40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125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Class B Patches, Type III, 10"</v>
      </c>
      <c r="C10" s="311">
        <f>IF('Tabulation of Bids'!D8=0,"",'Tabulation of Bids'!D8)</f>
        <v>90</v>
      </c>
      <c r="D10" s="315" t="str">
        <f>IF(ISBLANK('Tabulation of Bids'!C8),"",'Tabulation of Bids'!C8)</f>
        <v>S.Y.</v>
      </c>
      <c r="E10" s="267">
        <f t="shared" si="1"/>
        <v>4500</v>
      </c>
      <c r="F10" s="268" t="str">
        <f t="shared" si="0"/>
        <v/>
      </c>
      <c r="G10" s="296">
        <f t="shared" si="2"/>
        <v>90</v>
      </c>
      <c r="H10" s="167"/>
      <c r="I10" s="136" t="str">
        <f t="shared" si="3"/>
        <v/>
      </c>
      <c r="J10" s="134">
        <f>IF(ISBLANK('Tabulation of Bids'!G8),"",'Tabulation of Bids'!G8)</f>
        <v>50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Class B Patches, Type IV, 10"</v>
      </c>
      <c r="C11" s="311">
        <f>IF('Tabulation of Bids'!D9=0,"",'Tabulation of Bids'!D9)</f>
        <v>100</v>
      </c>
      <c r="D11" s="315" t="str">
        <f>IF(ISBLANK('Tabulation of Bids'!C9),"",'Tabulation of Bids'!C9)</f>
        <v>S.Y.</v>
      </c>
      <c r="E11" s="267">
        <f t="shared" si="1"/>
        <v>4800</v>
      </c>
      <c r="F11" s="268" t="str">
        <f t="shared" si="0"/>
        <v/>
      </c>
      <c r="G11" s="296">
        <f t="shared" si="2"/>
        <v>100</v>
      </c>
      <c r="H11" s="167"/>
      <c r="I11" s="136" t="str">
        <f t="shared" si="3"/>
        <v/>
      </c>
      <c r="J11" s="134">
        <f>IF(ISBLANK('Tabulation of Bids'!G9),"",'Tabulation of Bids'!G9)</f>
        <v>48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Class C Patches, Type I, 9"</v>
      </c>
      <c r="C12" s="311">
        <f>IF('Tabulation of Bids'!D10=0,"",'Tabulation of Bids'!D10)</f>
        <v>60</v>
      </c>
      <c r="D12" s="315" t="str">
        <f>IF(ISBLANK('Tabulation of Bids'!C10),"",'Tabulation of Bids'!C10)</f>
        <v>S.Y.</v>
      </c>
      <c r="E12" s="267">
        <f t="shared" si="1"/>
        <v>1920</v>
      </c>
      <c r="F12" s="268" t="str">
        <f t="shared" si="0"/>
        <v/>
      </c>
      <c r="G12" s="296">
        <f t="shared" si="2"/>
        <v>60</v>
      </c>
      <c r="H12" s="167"/>
      <c r="I12" s="136" t="str">
        <f t="shared" si="3"/>
        <v/>
      </c>
      <c r="J12" s="134">
        <f>IF(ISBLANK('Tabulation of Bids'!G10),"",'Tabulation of Bids'!G10)</f>
        <v>32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Class C Patches, Type II, 9"</v>
      </c>
      <c r="C13" s="311">
        <f>IF('Tabulation of Bids'!D11=0,"",'Tabulation of Bids'!D11)</f>
        <v>40</v>
      </c>
      <c r="D13" s="315" t="str">
        <f>IF(ISBLANK('Tabulation of Bids'!C11),"",'Tabulation of Bids'!C11)</f>
        <v>S.Y.</v>
      </c>
      <c r="E13" s="267">
        <f t="shared" si="1"/>
        <v>6000</v>
      </c>
      <c r="F13" s="268" t="str">
        <f t="shared" si="0"/>
        <v/>
      </c>
      <c r="G13" s="296">
        <f t="shared" si="2"/>
        <v>40</v>
      </c>
      <c r="H13" s="167"/>
      <c r="I13" s="136" t="str">
        <f t="shared" si="3"/>
        <v/>
      </c>
      <c r="J13" s="134">
        <f>IF(ISBLANK('Tabulation of Bids'!G11),"",'Tabulation of Bids'!G11)</f>
        <v>150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Class C Patches, Type III, 9"</v>
      </c>
      <c r="C14" s="311">
        <f>IF('Tabulation of Bids'!D12=0,"",'Tabulation of Bids'!D12)</f>
        <v>90</v>
      </c>
      <c r="D14" s="315" t="str">
        <f>IF(ISBLANK('Tabulation of Bids'!C12),"",'Tabulation of Bids'!C12)</f>
        <v>S.Y.</v>
      </c>
      <c r="E14" s="267">
        <f t="shared" si="1"/>
        <v>4500</v>
      </c>
      <c r="F14" s="268" t="str">
        <f t="shared" si="0"/>
        <v/>
      </c>
      <c r="G14" s="296">
        <f t="shared" si="2"/>
        <v>90</v>
      </c>
      <c r="H14" s="167"/>
      <c r="I14" s="136" t="str">
        <f t="shared" si="3"/>
        <v/>
      </c>
      <c r="J14" s="134">
        <f>IF(ISBLANK('Tabulation of Bids'!G12),"",'Tabulation of Bids'!G12)</f>
        <v>50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Bids'!A13),"",'Tabulation of Bids'!A13)</f>
        <v>8</v>
      </c>
      <c r="B15" s="314" t="str">
        <f>IF(ISBLANK('Tabulation of Bids'!B13),"",'Tabulation of Bids'!B13)</f>
        <v>Class C Patches, Type IV, 9"</v>
      </c>
      <c r="C15" s="311">
        <f>IF('Tabulation of Bids'!D13=0,"",'Tabulation of Bids'!D13)</f>
        <v>100</v>
      </c>
      <c r="D15" s="315" t="str">
        <f>IF(ISBLANK('Tabulation of Bids'!C13),"",'Tabulation of Bids'!C13)</f>
        <v>S.Y.</v>
      </c>
      <c r="E15" s="267">
        <f t="shared" si="1"/>
        <v>4500</v>
      </c>
      <c r="F15" s="268" t="str">
        <f t="shared" si="0"/>
        <v/>
      </c>
      <c r="G15" s="296">
        <f t="shared" si="2"/>
        <v>100</v>
      </c>
      <c r="H15" s="167"/>
      <c r="I15" s="136" t="str">
        <f t="shared" si="3"/>
        <v/>
      </c>
      <c r="J15" s="134">
        <f>IF(ISBLANK('Tabulation of Bids'!G13),"",'Tabulation of Bids'!G13)</f>
        <v>45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Bids'!A14),"",'Tabulation of Bids'!A14)</f>
        <v>9</v>
      </c>
      <c r="B16" s="314" t="str">
        <f>IF(ISBLANK('Tabulation of Bids'!B14),"",'Tabulation of Bids'!B14)</f>
        <v>Class C Patches, Type III, 6" (Residential Streets)</v>
      </c>
      <c r="C16" s="311">
        <f>IF('Tabulation of Bids'!D14=0,"",'Tabulation of Bids'!D14)</f>
        <v>80</v>
      </c>
      <c r="D16" s="315" t="str">
        <f>IF(ISBLANK('Tabulation of Bids'!C14),"",'Tabulation of Bids'!C14)</f>
        <v>S.Y.</v>
      </c>
      <c r="E16" s="267">
        <f t="shared" si="1"/>
        <v>6000</v>
      </c>
      <c r="F16" s="268" t="str">
        <f t="shared" si="0"/>
        <v/>
      </c>
      <c r="G16" s="296">
        <f t="shared" si="2"/>
        <v>80</v>
      </c>
      <c r="H16" s="167"/>
      <c r="I16" s="136" t="str">
        <f t="shared" si="3"/>
        <v/>
      </c>
      <c r="J16" s="134">
        <f>IF(ISBLANK('Tabulation of Bids'!G14),"",'Tabulation of Bids'!G14)</f>
        <v>75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Bids'!A15),"",'Tabulation of Bids'!A15)</f>
        <v>10</v>
      </c>
      <c r="B17" s="314" t="str">
        <f>IF(ISBLANK('Tabulation of Bids'!B15),"",'Tabulation of Bids'!B15)</f>
        <v>Dowel Bars</v>
      </c>
      <c r="C17" s="311">
        <f>IF('Tabulation of Bids'!D15=0,"",'Tabulation of Bids'!D15)</f>
        <v>400</v>
      </c>
      <c r="D17" s="315" t="str">
        <f>IF(ISBLANK('Tabulation of Bids'!C15),"",'Tabulation of Bids'!C15)</f>
        <v>Each</v>
      </c>
      <c r="E17" s="267">
        <f t="shared" si="1"/>
        <v>3200</v>
      </c>
      <c r="F17" s="268" t="str">
        <f t="shared" si="0"/>
        <v/>
      </c>
      <c r="G17" s="296">
        <f t="shared" si="2"/>
        <v>400</v>
      </c>
      <c r="H17" s="167"/>
      <c r="I17" s="136" t="str">
        <f t="shared" si="3"/>
        <v/>
      </c>
      <c r="J17" s="134">
        <f>IF(ISBLANK('Tabulation of Bids'!G15),"",'Tabulation of Bids'!G15)</f>
        <v>8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Bids'!A16),"",'Tabulation of Bids'!A16)</f>
        <v>11</v>
      </c>
      <c r="B18" s="314" t="str">
        <f>IF(ISBLANK('Tabulation of Bids'!B16),"",'Tabulation of Bids'!B16)</f>
        <v>P.C.C Combination Curb &amp; Gutter, Type M-6.18 (Modified)</v>
      </c>
      <c r="C18" s="311">
        <f>IF('Tabulation of Bids'!D16=0,"",'Tabulation of Bids'!D16)</f>
        <v>150</v>
      </c>
      <c r="D18" s="315" t="str">
        <f>IF(ISBLANK('Tabulation of Bids'!C16),"",'Tabulation of Bids'!C16)</f>
        <v>Foot</v>
      </c>
      <c r="E18" s="267">
        <f t="shared" si="1"/>
        <v>14700</v>
      </c>
      <c r="F18" s="268" t="str">
        <f t="shared" si="0"/>
        <v/>
      </c>
      <c r="G18" s="296">
        <f t="shared" si="2"/>
        <v>150</v>
      </c>
      <c r="H18" s="167"/>
      <c r="I18" s="136" t="str">
        <f t="shared" si="3"/>
        <v/>
      </c>
      <c r="J18" s="134">
        <f>IF(ISBLANK('Tabulation of Bids'!G16),"",'Tabulation of Bids'!G16)</f>
        <v>98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Bids'!A17),"",'Tabulation of Bids'!A17)</f>
        <v>12</v>
      </c>
      <c r="B19" s="314" t="str">
        <f>IF(ISBLANK('Tabulation of Bids'!B17),"",'Tabulation of Bids'!B17)</f>
        <v>P.C.C Combination Curb &amp; Gutter, Type M-6.24 (Modified)</v>
      </c>
      <c r="C19" s="311">
        <f>IF('Tabulation of Bids'!D17=0,"",'Tabulation of Bids'!D17)</f>
        <v>150</v>
      </c>
      <c r="D19" s="315" t="str">
        <f>IF(ISBLANK('Tabulation of Bids'!C17),"",'Tabulation of Bids'!C17)</f>
        <v>Foot</v>
      </c>
      <c r="E19" s="267">
        <f t="shared" si="1"/>
        <v>1500</v>
      </c>
      <c r="F19" s="268" t="str">
        <f t="shared" si="0"/>
        <v/>
      </c>
      <c r="G19" s="296">
        <f t="shared" si="2"/>
        <v>150</v>
      </c>
      <c r="H19" s="167"/>
      <c r="I19" s="136" t="str">
        <f t="shared" si="3"/>
        <v/>
      </c>
      <c r="J19" s="134">
        <f>IF(ISBLANK('Tabulation of Bids'!G17),"",'Tabulation of Bids'!G17)</f>
        <v>10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>
        <f>IF(ISBLANK('Tabulation of Bids'!A18),"",'Tabulation of Bids'!A18)</f>
        <v>13</v>
      </c>
      <c r="B20" s="314" t="str">
        <f>IF(ISBLANK('Tabulation of Bids'!B18),"",'Tabulation of Bids'!B18)</f>
        <v>Manhole To Be Adjusted With New Casting (In Patch)</v>
      </c>
      <c r="C20" s="311">
        <f>IF('Tabulation of Bids'!D18=0,"",'Tabulation of Bids'!D18)</f>
        <v>18</v>
      </c>
      <c r="D20" s="315" t="str">
        <f>IF(ISBLANK('Tabulation of Bids'!C18),"",'Tabulation of Bids'!C18)</f>
        <v>Each</v>
      </c>
      <c r="E20" s="267">
        <f t="shared" si="1"/>
        <v>2700</v>
      </c>
      <c r="F20" s="268" t="str">
        <f t="shared" si="0"/>
        <v/>
      </c>
      <c r="G20" s="296">
        <f t="shared" si="2"/>
        <v>18</v>
      </c>
      <c r="H20" s="167"/>
      <c r="I20" s="136" t="str">
        <f t="shared" si="3"/>
        <v/>
      </c>
      <c r="J20" s="134">
        <f>IF(ISBLANK('Tabulation of Bids'!G18),"",'Tabulation of Bids'!G18)</f>
        <v>150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>
        <f>IF(ISBLANK('Tabulation of Bids'!A19),"",'Tabulation of Bids'!A19)</f>
        <v>14</v>
      </c>
      <c r="B21" s="314" t="str">
        <f>IF(ISBLANK('Tabulation of Bids'!B19),"",'Tabulation of Bids'!B19)</f>
        <v>P.C.C. Sidewalk, 4"</v>
      </c>
      <c r="C21" s="311">
        <f>IF('Tabulation of Bids'!D19=0,"",'Tabulation of Bids'!D19)</f>
        <v>1200</v>
      </c>
      <c r="D21" s="315" t="str">
        <f>IF(ISBLANK('Tabulation of Bids'!C19),"",'Tabulation of Bids'!C19)</f>
        <v>S.F.</v>
      </c>
      <c r="E21" s="267">
        <f t="shared" si="1"/>
        <v>21600</v>
      </c>
      <c r="F21" s="268" t="str">
        <f t="shared" si="0"/>
        <v/>
      </c>
      <c r="G21" s="296">
        <f t="shared" si="2"/>
        <v>1200</v>
      </c>
      <c r="H21" s="167"/>
      <c r="I21" s="136" t="str">
        <f t="shared" si="3"/>
        <v/>
      </c>
      <c r="J21" s="134">
        <f>IF(ISBLANK('Tabulation of Bids'!G19),"",'Tabulation of Bids'!G19)</f>
        <v>18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>
        <f>IF(ISBLANK('Tabulation of Bids'!A20),"",'Tabulation of Bids'!A20)</f>
        <v>15</v>
      </c>
      <c r="B22" s="314" t="str">
        <f>IF(ISBLANK('Tabulation of Bids'!B20),"",'Tabulation of Bids'!B20)</f>
        <v>P.C.C. Approach Pavement 6"</v>
      </c>
      <c r="C22" s="311">
        <f>IF('Tabulation of Bids'!D20=0,"",'Tabulation of Bids'!D20)</f>
        <v>20</v>
      </c>
      <c r="D22" s="315" t="str">
        <f>IF(ISBLANK('Tabulation of Bids'!C20),"",'Tabulation of Bids'!C20)</f>
        <v>S.Y.</v>
      </c>
      <c r="E22" s="267">
        <f t="shared" si="1"/>
        <v>2200</v>
      </c>
      <c r="F22" s="268" t="str">
        <f t="shared" si="0"/>
        <v/>
      </c>
      <c r="G22" s="296">
        <f t="shared" si="2"/>
        <v>20</v>
      </c>
      <c r="H22" s="167"/>
      <c r="I22" s="136" t="str">
        <f t="shared" si="3"/>
        <v/>
      </c>
      <c r="J22" s="134">
        <f>IF(ISBLANK('Tabulation of Bids'!G20),"",'Tabulation of Bids'!G20)</f>
        <v>110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>
        <f>IF(ISBLANK('Tabulation of Bids'!A21),"",'Tabulation of Bids'!A21)</f>
        <v>16</v>
      </c>
      <c r="B23" s="314" t="str">
        <f>IF(ISBLANK('Tabulation of Bids'!B21),"",'Tabulation of Bids'!B21)</f>
        <v>P.C.C. Approach Pavement 8"</v>
      </c>
      <c r="C23" s="311">
        <f>IF('Tabulation of Bids'!D21=0,"",'Tabulation of Bids'!D21)</f>
        <v>20</v>
      </c>
      <c r="D23" s="315" t="str">
        <f>IF(ISBLANK('Tabulation of Bids'!C21),"",'Tabulation of Bids'!C21)</f>
        <v>S.Y.</v>
      </c>
      <c r="E23" s="267">
        <f t="shared" si="1"/>
        <v>800</v>
      </c>
      <c r="F23" s="268" t="str">
        <f t="shared" si="0"/>
        <v/>
      </c>
      <c r="G23" s="296">
        <f t="shared" si="2"/>
        <v>20</v>
      </c>
      <c r="H23" s="167"/>
      <c r="I23" s="136" t="str">
        <f t="shared" si="3"/>
        <v/>
      </c>
      <c r="J23" s="134">
        <f>IF(ISBLANK('Tabulation of Bids'!G21),"",'Tabulation of Bids'!G21)</f>
        <v>40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>
        <f>IF(ISBLANK('Tabulation of Bids'!A22),"",'Tabulation of Bids'!A22)</f>
        <v>17</v>
      </c>
      <c r="B24" s="314" t="str">
        <f>IF(ISBLANK('Tabulation of Bids'!B22),"",'Tabulation of Bids'!B22)</f>
        <v>Detectable Warnings</v>
      </c>
      <c r="C24" s="311">
        <f>IF('Tabulation of Bids'!D22=0,"",'Tabulation of Bids'!D22)</f>
        <v>48</v>
      </c>
      <c r="D24" s="315" t="str">
        <f>IF(ISBLANK('Tabulation of Bids'!C22),"",'Tabulation of Bids'!C22)</f>
        <v>S.F.</v>
      </c>
      <c r="E24" s="267">
        <f t="shared" si="1"/>
        <v>240</v>
      </c>
      <c r="F24" s="268" t="str">
        <f t="shared" si="0"/>
        <v/>
      </c>
      <c r="G24" s="296">
        <f t="shared" si="2"/>
        <v>48</v>
      </c>
      <c r="H24" s="167"/>
      <c r="I24" s="136" t="str">
        <f t="shared" si="3"/>
        <v/>
      </c>
      <c r="J24" s="134">
        <f>IF(ISBLANK('Tabulation of Bids'!G22),"",'Tabulation of Bids'!G22)</f>
        <v>5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>
        <f>IF(ISBLANK('Tabulation of Bids'!A23),"",'Tabulation of Bids'!A23)</f>
        <v>18</v>
      </c>
      <c r="B25" s="314" t="str">
        <f>IF(ISBLANK('Tabulation of Bids'!B23),"",'Tabulation of Bids'!B23)</f>
        <v>Traffic Control &amp; Protection, Special</v>
      </c>
      <c r="C25" s="311">
        <f>IF('Tabulation of Bids'!D23=0,"",'Tabulation of Bids'!D23)</f>
        <v>1</v>
      </c>
      <c r="D25" s="315" t="str">
        <f>IF(ISBLANK('Tabulation of Bids'!C23),"",'Tabulation of Bids'!C23)</f>
        <v>Lsum</v>
      </c>
      <c r="E25" s="267">
        <f t="shared" ref="E25:E31" si="5">IF(J25 = "","",J25*C25)</f>
        <v>220</v>
      </c>
      <c r="F25" s="268" t="str">
        <f t="shared" ref="F25:F31" si="6">IF((H25&gt;C25),H25-C25,"")</f>
        <v/>
      </c>
      <c r="G25" s="296">
        <f t="shared" si="2"/>
        <v>1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220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 t="str">
        <f>IF(ISBLANK('Tabulation of Bids'!A24),"",'Tabulation of Bids'!A24)</f>
        <v/>
      </c>
      <c r="B26" s="314" t="str">
        <f>IF(ISBLANK('Tabulation of Bids'!B24),"",'Tabulation of Bids'!B24)</f>
        <v/>
      </c>
      <c r="C26" s="311" t="str">
        <f>IF('Tabulation of Bids'!D24=0,"",'Tabulation of Bids'!D24)</f>
        <v/>
      </c>
      <c r="D26" s="315" t="str">
        <f>IF(ISBLANK('Tabulation of Bids'!C24),"",'Tabulation of Bids'!C24)</f>
        <v/>
      </c>
      <c r="E26" s="267" t="str">
        <f t="shared" si="5"/>
        <v/>
      </c>
      <c r="F26" s="268" t="str">
        <f t="shared" si="6"/>
        <v/>
      </c>
      <c r="G26" s="296" t="str">
        <f t="shared" si="2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 t="str">
        <f>IF(ISBLANK('Tabulation of Bids'!A25),"",'Tabulation of Bids'!A25)</f>
        <v/>
      </c>
      <c r="B27" s="314" t="str">
        <f>IF(ISBLANK('Tabulation of Bids'!B25),"",'Tabulation of Bids'!B25)</f>
        <v/>
      </c>
      <c r="C27" s="311" t="str">
        <f>IF('Tabulation of Bids'!D25=0,"",'Tabulation of Bids'!D25)</f>
        <v/>
      </c>
      <c r="D27" s="315" t="str">
        <f>IF(ISBLANK('Tabulation of Bids'!C25),"",'Tabulation of Bids'!C25)</f>
        <v/>
      </c>
      <c r="E27" s="267" t="str">
        <f t="shared" si="5"/>
        <v/>
      </c>
      <c r="F27" s="268" t="str">
        <f t="shared" si="6"/>
        <v/>
      </c>
      <c r="G27" s="296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 t="str">
        <f>IF(ISBLANK('Tabulation of Bids'!A26),"",'Tabulation of Bids'!A26)</f>
        <v/>
      </c>
      <c r="B28" s="314" t="str">
        <f>IF(ISBLANK('Tabulation of Bids'!B26),"",'Tabulation of Bids'!B26)</f>
        <v/>
      </c>
      <c r="C28" s="311" t="str">
        <f>IF('Tabulation of Bids'!D26=0,"",'Tabulation of Bids'!D26)</f>
        <v/>
      </c>
      <c r="D28" s="315" t="str">
        <f>IF(ISBLANK('Tabulation of Bids'!C26),"",'Tabulation of Bids'!C26)</f>
        <v/>
      </c>
      <c r="E28" s="267" t="str">
        <f t="shared" si="5"/>
        <v/>
      </c>
      <c r="F28" s="268" t="str">
        <f t="shared" si="6"/>
        <v/>
      </c>
      <c r="G28" s="296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 t="str">
        <f>IF(ISBLANK('Tabulation of Bids'!A27),"",'Tabulation of Bids'!A27)</f>
        <v/>
      </c>
      <c r="B29" s="314" t="str">
        <f>IF(ISBLANK('Tabulation of Bids'!B27),"",'Tabulation of Bids'!B27)</f>
        <v/>
      </c>
      <c r="C29" s="311" t="str">
        <f>IF('Tabulation of Bids'!D27=0,"",'Tabulation of Bids'!D27)</f>
        <v/>
      </c>
      <c r="D29" s="315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86480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111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111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TCI Concrete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76" t="str">
        <f>I5</f>
        <v>PCC Patching Water 2022</v>
      </c>
      <c r="J58" s="376"/>
      <c r="K58" s="376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86480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TCI Concrete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76" t="str">
        <f>I58</f>
        <v>PCC Patching Water 2022</v>
      </c>
      <c r="J111" s="376"/>
      <c r="K111" s="376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86480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111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111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TCI Concrete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76" t="str">
        <f>I111</f>
        <v>PCC Patching Water 2022</v>
      </c>
      <c r="J164" s="376"/>
      <c r="K164" s="376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86480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111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111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2"/>
      <c r="G5" s="372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0" t="str">
        <f>'Pay Estimate'!$I$5</f>
        <v>PCC Patching Water 2022</v>
      </c>
      <c r="G7" s="370"/>
    </row>
    <row r="8" spans="1:7" x14ac:dyDescent="0.2">
      <c r="A8" s="67" t="s">
        <v>56</v>
      </c>
      <c r="B8" s="67"/>
      <c r="C8" s="67"/>
      <c r="D8" s="67"/>
      <c r="E8" s="68" t="s">
        <v>57</v>
      </c>
      <c r="F8" s="372">
        <v>1</v>
      </c>
      <c r="G8" s="372"/>
    </row>
    <row r="9" spans="1:7" x14ac:dyDescent="0.2">
      <c r="A9" s="67"/>
      <c r="B9" s="67"/>
      <c r="C9" s="67"/>
      <c r="D9" s="67"/>
      <c r="E9" s="68" t="s">
        <v>25</v>
      </c>
      <c r="F9" s="380"/>
      <c r="G9" s="380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4" t="str">
        <f>'Tabulation of Bids'!G1</f>
        <v>TCI Concrete</v>
      </c>
      <c r="G10" s="374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1" t="s">
        <v>105</v>
      </c>
      <c r="B57" s="382"/>
      <c r="C57" s="382"/>
      <c r="D57" s="383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4"/>
      <c r="B58" s="385"/>
      <c r="C58" s="385"/>
      <c r="D58" s="386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8"/>
      <c r="B67" s="86" t="s">
        <v>71</v>
      </c>
      <c r="C67" s="86"/>
      <c r="D67" s="86"/>
      <c r="E67" s="86"/>
      <c r="F67" s="86"/>
      <c r="G67" s="86"/>
    </row>
    <row r="68" spans="1:7" x14ac:dyDescent="0.2">
      <c r="A68" s="379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8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9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8"/>
      <c r="B73" s="86" t="s">
        <v>74</v>
      </c>
      <c r="C73" s="86"/>
      <c r="D73" s="86"/>
      <c r="E73" s="86"/>
      <c r="F73" s="86"/>
      <c r="G73" s="86"/>
    </row>
    <row r="74" spans="1:7" x14ac:dyDescent="0.2">
      <c r="A74" s="379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2021-11-29T17:14:35Z</dcterms:modified>
</cp:coreProperties>
</file>