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Water Division Projects\2279 - Well 13 Reservoir Exterior Rehabilitation\BIDDING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E110" i="1" l="1"/>
  <c r="F30" i="1"/>
  <c r="F110" i="1"/>
  <c r="F9" i="16" l="1"/>
  <c r="F10" i="16"/>
  <c r="F11" i="16"/>
  <c r="F12" i="16"/>
  <c r="F13" i="16"/>
  <c r="F14" i="16"/>
  <c r="F15" i="16"/>
  <c r="F16" i="16"/>
  <c r="F17" i="16"/>
  <c r="F18" i="16"/>
  <c r="F19" i="16"/>
  <c r="F20" i="16"/>
  <c r="A3" i="2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3" s="1"/>
  <c r="B36" i="1"/>
  <c r="B37" i="1"/>
  <c r="A37" i="1" s="1"/>
  <c r="A66" i="3" s="1"/>
  <c r="B38" i="1"/>
  <c r="B39" i="1"/>
  <c r="A39" i="1" s="1"/>
  <c r="A68" i="3" s="1"/>
  <c r="B40" i="1"/>
  <c r="B39" i="2" s="1"/>
  <c r="B41" i="1"/>
  <c r="B70" i="3" s="1"/>
  <c r="B42" i="1"/>
  <c r="B43" i="1"/>
  <c r="A43" i="1" s="1"/>
  <c r="A42" i="2" s="1"/>
  <c r="B44" i="1"/>
  <c r="B45" i="1"/>
  <c r="A45" i="1" s="1"/>
  <c r="A74" i="3" s="1"/>
  <c r="B46" i="1"/>
  <c r="B47" i="1"/>
  <c r="A47" i="1" s="1"/>
  <c r="A76" i="5" s="1"/>
  <c r="B48" i="1"/>
  <c r="B49" i="1"/>
  <c r="B50" i="1"/>
  <c r="B51" i="1"/>
  <c r="A51" i="1" s="1"/>
  <c r="A80" i="3" s="1"/>
  <c r="B52" i="1"/>
  <c r="B53" i="1"/>
  <c r="A53" i="1" s="1"/>
  <c r="A82" i="3" s="1"/>
  <c r="B54" i="1"/>
  <c r="B83" i="5" s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E16" i="3"/>
  <c r="D7" i="1"/>
  <c r="E17" i="3"/>
  <c r="D8" i="1"/>
  <c r="E18" i="3"/>
  <c r="D9" i="1"/>
  <c r="E19" i="3"/>
  <c r="D10" i="1"/>
  <c r="N10" i="1" s="1"/>
  <c r="E20" i="3"/>
  <c r="D11" i="1"/>
  <c r="E21" i="3"/>
  <c r="D12" i="1"/>
  <c r="E22" i="3"/>
  <c r="D13" i="1"/>
  <c r="D12" i="2" s="1"/>
  <c r="F12" i="2" s="1"/>
  <c r="E13" i="1"/>
  <c r="E23" i="3" s="1"/>
  <c r="D14" i="1"/>
  <c r="E14" i="1"/>
  <c r="E24" i="3" s="1"/>
  <c r="D15" i="1"/>
  <c r="C17" i="5" s="1"/>
  <c r="F17" i="5" s="1"/>
  <c r="E15" i="1"/>
  <c r="E25" i="3" s="1"/>
  <c r="D16" i="1"/>
  <c r="C18" i="5" s="1"/>
  <c r="F18" i="5" s="1"/>
  <c r="E16" i="1"/>
  <c r="E26" i="3" s="1"/>
  <c r="D17" i="1"/>
  <c r="N17" i="1" s="1"/>
  <c r="E17" i="1"/>
  <c r="E27" i="3" s="1"/>
  <c r="D18" i="1"/>
  <c r="D17" i="2" s="1"/>
  <c r="F17" i="2" s="1"/>
  <c r="E18" i="1"/>
  <c r="E28" i="3" s="1"/>
  <c r="D19" i="1"/>
  <c r="E19" i="1"/>
  <c r="E29" i="3" s="1"/>
  <c r="D20" i="1"/>
  <c r="D19" i="2" s="1"/>
  <c r="F19" i="2" s="1"/>
  <c r="E20" i="1"/>
  <c r="E30" i="3" s="1"/>
  <c r="D21" i="1"/>
  <c r="C23" i="5" s="1"/>
  <c r="F23" i="5" s="1"/>
  <c r="E21" i="1"/>
  <c r="E31" i="3" s="1"/>
  <c r="D22" i="1"/>
  <c r="P22" i="1" s="1"/>
  <c r="E22" i="1"/>
  <c r="E32" i="3" s="1"/>
  <c r="D23" i="1"/>
  <c r="D22" i="2" s="1"/>
  <c r="F22" i="2" s="1"/>
  <c r="E23" i="1"/>
  <c r="E33" i="3" s="1"/>
  <c r="D24" i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L28" i="1" s="1"/>
  <c r="E28" i="1"/>
  <c r="E38" i="3" s="1"/>
  <c r="D29" i="1"/>
  <c r="N29" i="1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73" i="2" s="1"/>
  <c r="F73" i="2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D86" i="2" s="1"/>
  <c r="F86" i="2" s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R106" i="1" s="1"/>
  <c r="E106" i="1"/>
  <c r="E173" i="3" s="1"/>
  <c r="D107" i="1"/>
  <c r="D174" i="3" s="1"/>
  <c r="E107" i="1"/>
  <c r="E174" i="3" s="1"/>
  <c r="J8" i="5"/>
  <c r="J9" i="5"/>
  <c r="E9" i="5" s="1"/>
  <c r="J10" i="5"/>
  <c r="E10" i="5" s="1"/>
  <c r="C10" i="5"/>
  <c r="F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A61" i="5"/>
  <c r="A32" i="5" s="1"/>
  <c r="B59" i="1"/>
  <c r="B115" i="5" s="1"/>
  <c r="B60" i="1"/>
  <c r="A60" i="1" s="1"/>
  <c r="A59" i="2" s="1"/>
  <c r="B61" i="1"/>
  <c r="A61" i="1" s="1"/>
  <c r="B62" i="1"/>
  <c r="A62" i="1" s="1"/>
  <c r="B63" i="1"/>
  <c r="B119" i="5" s="1"/>
  <c r="B64" i="1"/>
  <c r="B63" i="2" s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B7" i="1"/>
  <c r="B9" i="5" s="1"/>
  <c r="B6" i="1"/>
  <c r="B5" i="2" s="1"/>
  <c r="C6" i="1"/>
  <c r="C5" i="2" s="1"/>
  <c r="C7" i="1"/>
  <c r="C6" i="2" s="1"/>
  <c r="B8" i="1"/>
  <c r="B7" i="2" s="1"/>
  <c r="C8" i="1"/>
  <c r="B9" i="1"/>
  <c r="B8" i="2" s="1"/>
  <c r="C9" i="1"/>
  <c r="D11" i="5" s="1"/>
  <c r="B10" i="1"/>
  <c r="C10" i="1"/>
  <c r="C9" i="2" s="1"/>
  <c r="B11" i="1"/>
  <c r="C11" i="1"/>
  <c r="B12" i="1"/>
  <c r="C12" i="1"/>
  <c r="B13" i="1"/>
  <c r="B15" i="5" s="1"/>
  <c r="C13" i="1"/>
  <c r="D15" i="5" s="1"/>
  <c r="B14" i="1"/>
  <c r="B13" i="2" s="1"/>
  <c r="C14" i="1"/>
  <c r="B15" i="1"/>
  <c r="C15" i="1"/>
  <c r="B16" i="1"/>
  <c r="B15" i="2" s="1"/>
  <c r="C16" i="1"/>
  <c r="C15" i="2" s="1"/>
  <c r="B17" i="1"/>
  <c r="B16" i="2" s="1"/>
  <c r="C17" i="1"/>
  <c r="B18" i="1"/>
  <c r="B17" i="2" s="1"/>
  <c r="C18" i="1"/>
  <c r="C17" i="2" s="1"/>
  <c r="B19" i="1"/>
  <c r="B18" i="2" s="1"/>
  <c r="C19" i="1"/>
  <c r="D21" i="5" s="1"/>
  <c r="B20" i="1"/>
  <c r="C20" i="1"/>
  <c r="B21" i="1"/>
  <c r="B23" i="5" s="1"/>
  <c r="C21" i="1"/>
  <c r="B22" i="1"/>
  <c r="B21" i="2" s="1"/>
  <c r="C22" i="1"/>
  <c r="B23" i="1"/>
  <c r="C23" i="1"/>
  <c r="D25" i="5" s="1"/>
  <c r="B24" i="1"/>
  <c r="B26" i="5" s="1"/>
  <c r="C24" i="1"/>
  <c r="B25" i="1"/>
  <c r="A25" i="1" s="1"/>
  <c r="C25" i="1"/>
  <c r="C24" i="2" s="1"/>
  <c r="B26" i="1"/>
  <c r="B36" i="3" s="1"/>
  <c r="C26" i="1"/>
  <c r="C25" i="2" s="1"/>
  <c r="B27" i="1"/>
  <c r="B37" i="3" s="1"/>
  <c r="C27" i="1"/>
  <c r="C26" i="2" s="1"/>
  <c r="B28" i="1"/>
  <c r="A28" i="1" s="1"/>
  <c r="A27" i="2" s="1"/>
  <c r="C28" i="1"/>
  <c r="C38" i="3" s="1"/>
  <c r="B29" i="1"/>
  <c r="C29" i="1"/>
  <c r="C39" i="3" s="1"/>
  <c r="C32" i="1"/>
  <c r="C31" i="2" s="1"/>
  <c r="C33" i="1"/>
  <c r="C34" i="1"/>
  <c r="C63" i="3" s="1"/>
  <c r="C35" i="1"/>
  <c r="D64" i="5" s="1"/>
  <c r="C36" i="1"/>
  <c r="C37" i="1"/>
  <c r="C38" i="1"/>
  <c r="D67" i="5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74" i="5" s="1"/>
  <c r="C46" i="1"/>
  <c r="C75" i="3" s="1"/>
  <c r="C47" i="1"/>
  <c r="C76" i="3" s="1"/>
  <c r="C48" i="1"/>
  <c r="C49" i="1"/>
  <c r="C50" i="1"/>
  <c r="C79" i="3" s="1"/>
  <c r="C51" i="1"/>
  <c r="C52" i="1"/>
  <c r="C51" i="2" s="1"/>
  <c r="C53" i="1"/>
  <c r="C52" i="2" s="1"/>
  <c r="C54" i="1"/>
  <c r="C55" i="1"/>
  <c r="C84" i="3" s="1"/>
  <c r="C58" i="1"/>
  <c r="C59" i="1"/>
  <c r="C60" i="1"/>
  <c r="C108" i="3" s="1"/>
  <c r="C61" i="1"/>
  <c r="C109" i="3" s="1"/>
  <c r="C62" i="1"/>
  <c r="C63" i="1"/>
  <c r="D119" i="5" s="1"/>
  <c r="C64" i="1"/>
  <c r="D120" i="5" s="1"/>
  <c r="C65" i="1"/>
  <c r="C113" i="3" s="1"/>
  <c r="C66" i="1"/>
  <c r="C65" i="2" s="1"/>
  <c r="C67" i="1"/>
  <c r="C68" i="1"/>
  <c r="C69" i="1"/>
  <c r="C117" i="3" s="1"/>
  <c r="C70" i="1"/>
  <c r="C69" i="2" s="1"/>
  <c r="C71" i="1"/>
  <c r="C72" i="1"/>
  <c r="C71" i="2" s="1"/>
  <c r="C73" i="1"/>
  <c r="C121" i="3" s="1"/>
  <c r="C74" i="1"/>
  <c r="C75" i="1"/>
  <c r="C123" i="3" s="1"/>
  <c r="C76" i="1"/>
  <c r="C124" i="3" s="1"/>
  <c r="C77" i="1"/>
  <c r="C125" i="3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D168" i="5" s="1"/>
  <c r="B86" i="1"/>
  <c r="A86" i="1" s="1"/>
  <c r="A153" i="3" s="1"/>
  <c r="C86" i="1"/>
  <c r="C153" i="3" s="1"/>
  <c r="B87" i="1"/>
  <c r="C87" i="1"/>
  <c r="D170" i="5" s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D174" i="5" s="1"/>
  <c r="B92" i="1"/>
  <c r="A92" i="1" s="1"/>
  <c r="A159" i="3" s="1"/>
  <c r="C92" i="1"/>
  <c r="C159" i="3" s="1"/>
  <c r="B93" i="1"/>
  <c r="B92" i="2" s="1"/>
  <c r="C93" i="1"/>
  <c r="C160" i="3" s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C168" i="3" s="1"/>
  <c r="B102" i="1"/>
  <c r="B185" i="5" s="1"/>
  <c r="C102" i="1"/>
  <c r="C169" i="3" s="1"/>
  <c r="B103" i="1"/>
  <c r="A103" i="1" s="1"/>
  <c r="C103" i="1"/>
  <c r="C170" i="3" s="1"/>
  <c r="B104" i="1"/>
  <c r="B103" i="2" s="1"/>
  <c r="C104" i="1"/>
  <c r="C171" i="3" s="1"/>
  <c r="B105" i="1"/>
  <c r="C105" i="1"/>
  <c r="C172" i="3" s="1"/>
  <c r="B106" i="1"/>
  <c r="B105" i="2" s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54" i="3"/>
  <c r="C116" i="3"/>
  <c r="C83" i="3"/>
  <c r="C80" i="3"/>
  <c r="C74" i="3"/>
  <c r="C64" i="3"/>
  <c r="B155" i="3"/>
  <c r="B122" i="3"/>
  <c r="B110" i="3"/>
  <c r="B106" i="3"/>
  <c r="B84" i="3"/>
  <c r="B78" i="3"/>
  <c r="B76" i="3"/>
  <c r="B74" i="3"/>
  <c r="B66" i="3"/>
  <c r="B64" i="3"/>
  <c r="B33" i="3"/>
  <c r="B63" i="3"/>
  <c r="B61" i="3"/>
  <c r="B18" i="3"/>
  <c r="F4" i="16"/>
  <c r="F5" i="16"/>
  <c r="F6" i="16"/>
  <c r="F7" i="16"/>
  <c r="F8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E179" i="5"/>
  <c r="C180" i="5"/>
  <c r="C183" i="5"/>
  <c r="F183" i="5" s="1"/>
  <c r="C185" i="5"/>
  <c r="F185" i="5" s="1"/>
  <c r="E187" i="5"/>
  <c r="E74" i="5"/>
  <c r="E76" i="5"/>
  <c r="E82" i="5"/>
  <c r="E118" i="5"/>
  <c r="E122" i="5"/>
  <c r="E123" i="5"/>
  <c r="E137" i="5"/>
  <c r="C169" i="5"/>
  <c r="F169" i="5" s="1"/>
  <c r="E63" i="5"/>
  <c r="E69" i="5"/>
  <c r="C167" i="5"/>
  <c r="F167" i="5" s="1"/>
  <c r="E114" i="5"/>
  <c r="C61" i="5"/>
  <c r="F61" i="5" s="1"/>
  <c r="E61" i="5"/>
  <c r="B10" i="5"/>
  <c r="B11" i="5"/>
  <c r="B18" i="5"/>
  <c r="B22" i="5"/>
  <c r="B31" i="5"/>
  <c r="B61" i="5"/>
  <c r="B63" i="5"/>
  <c r="B25" i="5"/>
  <c r="A63" i="5"/>
  <c r="B64" i="5"/>
  <c r="A64" i="5"/>
  <c r="B65" i="5"/>
  <c r="B66" i="5"/>
  <c r="B67" i="5"/>
  <c r="B71" i="5"/>
  <c r="B73" i="5"/>
  <c r="B74" i="5"/>
  <c r="B75" i="5"/>
  <c r="B76" i="5"/>
  <c r="B77" i="5"/>
  <c r="B79" i="5"/>
  <c r="B81" i="5"/>
  <c r="B114" i="5"/>
  <c r="B118" i="5"/>
  <c r="B124" i="5"/>
  <c r="B125" i="5"/>
  <c r="B129" i="5"/>
  <c r="B130" i="5"/>
  <c r="B136" i="5"/>
  <c r="B137" i="5"/>
  <c r="B171" i="5"/>
  <c r="B186" i="5"/>
  <c r="B188" i="5"/>
  <c r="G167" i="5"/>
  <c r="C82" i="5"/>
  <c r="F82" i="5" s="1"/>
  <c r="C81" i="5"/>
  <c r="F81" i="5" s="1"/>
  <c r="C80" i="5"/>
  <c r="F80" i="5" s="1"/>
  <c r="C79" i="5"/>
  <c r="F79" i="5" s="1"/>
  <c r="C76" i="5"/>
  <c r="F76" i="5" s="1"/>
  <c r="C75" i="5"/>
  <c r="F75" i="5" s="1"/>
  <c r="C74" i="5"/>
  <c r="F74" i="5" s="1"/>
  <c r="C73" i="5"/>
  <c r="F73" i="5" s="1"/>
  <c r="C70" i="5"/>
  <c r="F70" i="5" s="1"/>
  <c r="C114" i="5"/>
  <c r="F114" i="5" s="1"/>
  <c r="C116" i="5"/>
  <c r="F116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2" i="5"/>
  <c r="F132" i="5" s="1"/>
  <c r="C133" i="5"/>
  <c r="F133" i="5" s="1"/>
  <c r="F168" i="5"/>
  <c r="C69" i="5"/>
  <c r="F69" i="5"/>
  <c r="C68" i="5"/>
  <c r="F68" i="5" s="1"/>
  <c r="C65" i="5"/>
  <c r="F65" i="5" s="1"/>
  <c r="C64" i="5"/>
  <c r="F64" i="5" s="1"/>
  <c r="C63" i="5"/>
  <c r="F63" i="5"/>
  <c r="C62" i="5"/>
  <c r="F62" i="5" s="1"/>
  <c r="A2" i="5"/>
  <c r="K52" i="5" s="1"/>
  <c r="D13" i="5"/>
  <c r="D19" i="5"/>
  <c r="D26" i="5"/>
  <c r="D29" i="5"/>
  <c r="D31" i="5"/>
  <c r="D71" i="5"/>
  <c r="D72" i="5"/>
  <c r="D80" i="5"/>
  <c r="D83" i="5"/>
  <c r="D84" i="5"/>
  <c r="D124" i="5"/>
  <c r="D125" i="5"/>
  <c r="D133" i="5"/>
  <c r="D134" i="5"/>
  <c r="D136" i="5"/>
  <c r="D169" i="5"/>
  <c r="D172" i="5"/>
  <c r="D175" i="5"/>
  <c r="D177" i="5"/>
  <c r="D178" i="5"/>
  <c r="D181" i="5"/>
  <c r="D184" i="5"/>
  <c r="D189" i="5"/>
  <c r="D190" i="5"/>
  <c r="C108" i="2"/>
  <c r="C107" i="2"/>
  <c r="A2" i="2"/>
  <c r="C106" i="2"/>
  <c r="C104" i="2"/>
  <c r="C100" i="2"/>
  <c r="C97" i="2"/>
  <c r="C95" i="2"/>
  <c r="C94" i="2"/>
  <c r="C91" i="2"/>
  <c r="C88" i="2"/>
  <c r="C86" i="2"/>
  <c r="C85" i="2"/>
  <c r="C83" i="2"/>
  <c r="C80" i="2"/>
  <c r="C79" i="2"/>
  <c r="C73" i="2"/>
  <c r="C68" i="2"/>
  <c r="C67" i="2"/>
  <c r="C61" i="2"/>
  <c r="C60" i="2"/>
  <c r="C57" i="2"/>
  <c r="C54" i="2"/>
  <c r="C53" i="2"/>
  <c r="C50" i="2"/>
  <c r="C47" i="2"/>
  <c r="C42" i="2"/>
  <c r="C41" i="2"/>
  <c r="C35" i="2"/>
  <c r="C34" i="2"/>
  <c r="C28" i="2"/>
  <c r="D24" i="2"/>
  <c r="F24" i="2" s="1"/>
  <c r="D25" i="2"/>
  <c r="F25" i="2" s="1"/>
  <c r="D26" i="2"/>
  <c r="F26" i="2" s="1"/>
  <c r="D31" i="2"/>
  <c r="F31" i="2" s="1"/>
  <c r="D32" i="2"/>
  <c r="F32" i="2" s="1"/>
  <c r="D33" i="2"/>
  <c r="F33" i="2" s="1"/>
  <c r="D34" i="2"/>
  <c r="F34" i="2" s="1"/>
  <c r="D35" i="2"/>
  <c r="F35" i="2" s="1"/>
  <c r="D38" i="2"/>
  <c r="F38" i="2" s="1"/>
  <c r="D39" i="2"/>
  <c r="F39" i="2" s="1"/>
  <c r="D40" i="2"/>
  <c r="D43" i="2"/>
  <c r="F43" i="2" s="1"/>
  <c r="D44" i="2"/>
  <c r="F44" i="2" s="1"/>
  <c r="D45" i="2"/>
  <c r="F45" i="2" s="1"/>
  <c r="D46" i="2"/>
  <c r="F46" i="2" s="1"/>
  <c r="D49" i="2"/>
  <c r="F49" i="2" s="1"/>
  <c r="D50" i="2"/>
  <c r="F50" i="2" s="1"/>
  <c r="D51" i="2"/>
  <c r="F51" i="2" s="1"/>
  <c r="D52" i="2"/>
  <c r="F52" i="2" s="1"/>
  <c r="D57" i="2"/>
  <c r="F57" i="2" s="1"/>
  <c r="D58" i="2"/>
  <c r="F58" i="2" s="1"/>
  <c r="D59" i="2"/>
  <c r="F59" i="2" s="1"/>
  <c r="D60" i="2"/>
  <c r="F60" i="2" s="1"/>
  <c r="D63" i="2"/>
  <c r="F63" i="2" s="1"/>
  <c r="D64" i="2"/>
  <c r="F64" i="2" s="1"/>
  <c r="D65" i="2"/>
  <c r="D66" i="2"/>
  <c r="D69" i="2"/>
  <c r="F69" i="2" s="1"/>
  <c r="D70" i="2"/>
  <c r="F70" i="2" s="1"/>
  <c r="D71" i="2"/>
  <c r="F71" i="2" s="1"/>
  <c r="D72" i="2"/>
  <c r="F72" i="2" s="1"/>
  <c r="D75" i="2"/>
  <c r="F75" i="2" s="1"/>
  <c r="D76" i="2"/>
  <c r="F76" i="2" s="1"/>
  <c r="D77" i="2"/>
  <c r="F77" i="2" s="1"/>
  <c r="D83" i="2"/>
  <c r="F83" i="2" s="1"/>
  <c r="D84" i="2"/>
  <c r="F84" i="2" s="1"/>
  <c r="D85" i="2"/>
  <c r="F85" i="2" s="1"/>
  <c r="D89" i="2"/>
  <c r="F89" i="2" s="1"/>
  <c r="D90" i="2"/>
  <c r="F90" i="2" s="1"/>
  <c r="D91" i="2"/>
  <c r="F91" i="2" s="1"/>
  <c r="D95" i="2"/>
  <c r="F95" i="2" s="1"/>
  <c r="D97" i="2"/>
  <c r="F97" i="2" s="1"/>
  <c r="D100" i="2"/>
  <c r="F100" i="2" s="1"/>
  <c r="D101" i="2"/>
  <c r="F101" i="2" s="1"/>
  <c r="D102" i="2"/>
  <c r="F102" i="2" s="1"/>
  <c r="D106" i="2"/>
  <c r="F106" i="2" s="1"/>
  <c r="F65" i="2"/>
  <c r="F66" i="2"/>
  <c r="F40" i="2"/>
  <c r="B104" i="2"/>
  <c r="B102" i="2"/>
  <c r="B101" i="2"/>
  <c r="B99" i="2"/>
  <c r="B97" i="2"/>
  <c r="B95" i="2"/>
  <c r="A95" i="2"/>
  <c r="B89" i="2"/>
  <c r="A89" i="2"/>
  <c r="B84" i="2"/>
  <c r="B83" i="2"/>
  <c r="B80" i="2"/>
  <c r="A80" i="2"/>
  <c r="B79" i="2"/>
  <c r="B75" i="2"/>
  <c r="B73" i="2"/>
  <c r="B72" i="2"/>
  <c r="B68" i="2"/>
  <c r="A68" i="2"/>
  <c r="B67" i="2"/>
  <c r="B64" i="2"/>
  <c r="B61" i="2"/>
  <c r="A61" i="2"/>
  <c r="A60" i="2"/>
  <c r="B57" i="2"/>
  <c r="B51" i="2"/>
  <c r="B49" i="2"/>
  <c r="B48" i="2"/>
  <c r="B47" i="2"/>
  <c r="B46" i="2"/>
  <c r="A46" i="2"/>
  <c r="B45" i="2"/>
  <c r="B44" i="2"/>
  <c r="B43" i="2"/>
  <c r="B41" i="2"/>
  <c r="B38" i="2"/>
  <c r="B37" i="2"/>
  <c r="B36" i="2"/>
  <c r="A36" i="2"/>
  <c r="B35" i="2"/>
  <c r="B34" i="2"/>
  <c r="A34" i="2"/>
  <c r="A33" i="2"/>
  <c r="A31" i="2"/>
  <c r="C29" i="2" s="1"/>
  <c r="A24" i="2"/>
  <c r="B33" i="2"/>
  <c r="B32" i="2"/>
  <c r="B31" i="2"/>
  <c r="B28" i="2"/>
  <c r="B25" i="2"/>
  <c r="J107" i="1"/>
  <c r="H107" i="1"/>
  <c r="N104" i="1"/>
  <c r="F104" i="1"/>
  <c r="R103" i="1"/>
  <c r="P103" i="1"/>
  <c r="N103" i="1"/>
  <c r="L103" i="1"/>
  <c r="J103" i="1"/>
  <c r="H103" i="1"/>
  <c r="F103" i="1"/>
  <c r="H102" i="1"/>
  <c r="R101" i="1"/>
  <c r="L101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N89" i="1"/>
  <c r="L89" i="1"/>
  <c r="F89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N81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J75" i="1"/>
  <c r="H75" i="1"/>
  <c r="R73" i="1"/>
  <c r="P73" i="1"/>
  <c r="N73" i="1"/>
  <c r="L73" i="1"/>
  <c r="J73" i="1"/>
  <c r="H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N63" i="1"/>
  <c r="L63" i="1"/>
  <c r="R61" i="1"/>
  <c r="P61" i="1"/>
  <c r="N61" i="1"/>
  <c r="L61" i="1"/>
  <c r="J61" i="1"/>
  <c r="H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N49" i="1"/>
  <c r="L49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1" i="1"/>
  <c r="P41" i="1"/>
  <c r="N41" i="1"/>
  <c r="L41" i="1"/>
  <c r="J41" i="1"/>
  <c r="H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6" i="1"/>
  <c r="P36" i="1"/>
  <c r="N36" i="1"/>
  <c r="L36" i="1"/>
  <c r="J36" i="1"/>
  <c r="H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7" i="1"/>
  <c r="R26" i="1"/>
  <c r="R25" i="1"/>
  <c r="R24" i="1"/>
  <c r="R21" i="1"/>
  <c r="R20" i="1"/>
  <c r="R19" i="1"/>
  <c r="R18" i="1"/>
  <c r="R15" i="1"/>
  <c r="R14" i="1"/>
  <c r="R13" i="1"/>
  <c r="R12" i="1"/>
  <c r="R9" i="1"/>
  <c r="R8" i="1"/>
  <c r="R7" i="1"/>
  <c r="P27" i="1"/>
  <c r="P26" i="1"/>
  <c r="P25" i="1"/>
  <c r="P24" i="1"/>
  <c r="P21" i="1"/>
  <c r="P20" i="1"/>
  <c r="P19" i="1"/>
  <c r="P18" i="1"/>
  <c r="P15" i="1"/>
  <c r="P14" i="1"/>
  <c r="P13" i="1"/>
  <c r="P12" i="1"/>
  <c r="P9" i="1"/>
  <c r="P8" i="1"/>
  <c r="P7" i="1"/>
  <c r="N27" i="1"/>
  <c r="N26" i="1"/>
  <c r="N25" i="1"/>
  <c r="N24" i="1"/>
  <c r="N21" i="1"/>
  <c r="N20" i="1"/>
  <c r="N19" i="1"/>
  <c r="N18" i="1"/>
  <c r="N15" i="1"/>
  <c r="N14" i="1"/>
  <c r="N13" i="1"/>
  <c r="N12" i="1"/>
  <c r="N9" i="1"/>
  <c r="N8" i="1"/>
  <c r="N7" i="1"/>
  <c r="L29" i="1"/>
  <c r="L27" i="1"/>
  <c r="L26" i="1"/>
  <c r="L25" i="1"/>
  <c r="L24" i="1"/>
  <c r="L21" i="1"/>
  <c r="L20" i="1"/>
  <c r="L19" i="1"/>
  <c r="L18" i="1"/>
  <c r="L17" i="1"/>
  <c r="L15" i="1"/>
  <c r="L14" i="1"/>
  <c r="L13" i="1"/>
  <c r="L12" i="1"/>
  <c r="L9" i="1"/>
  <c r="L8" i="1"/>
  <c r="L7" i="1"/>
  <c r="J29" i="1"/>
  <c r="J28" i="1"/>
  <c r="J27" i="1"/>
  <c r="J26" i="1"/>
  <c r="J25" i="1"/>
  <c r="J24" i="1"/>
  <c r="J21" i="1"/>
  <c r="J20" i="1"/>
  <c r="J19" i="1"/>
  <c r="J18" i="1"/>
  <c r="J17" i="1"/>
  <c r="J15" i="1"/>
  <c r="J14" i="1"/>
  <c r="J13" i="1"/>
  <c r="J12" i="1"/>
  <c r="J9" i="1"/>
  <c r="J8" i="1"/>
  <c r="J7" i="1"/>
  <c r="H27" i="1"/>
  <c r="H26" i="1"/>
  <c r="H25" i="1"/>
  <c r="H24" i="1"/>
  <c r="H21" i="1"/>
  <c r="H20" i="1"/>
  <c r="H19" i="1"/>
  <c r="H18" i="1"/>
  <c r="H16" i="1"/>
  <c r="H15" i="1"/>
  <c r="H14" i="1"/>
  <c r="H13" i="1"/>
  <c r="H12" i="1"/>
  <c r="H9" i="1"/>
  <c r="H8" i="1"/>
  <c r="H7" i="1"/>
  <c r="F13" i="1"/>
  <c r="F14" i="1"/>
  <c r="F18" i="1"/>
  <c r="F19" i="1"/>
  <c r="F20" i="1"/>
  <c r="F24" i="1"/>
  <c r="F25" i="1"/>
  <c r="F26" i="1"/>
  <c r="B109" i="1"/>
  <c r="B83" i="1"/>
  <c r="B57" i="1"/>
  <c r="B31" i="1"/>
  <c r="C83" i="1"/>
  <c r="C31" i="1"/>
  <c r="C30" i="1"/>
  <c r="C109" i="1"/>
  <c r="C108" i="1"/>
  <c r="B91" i="2" l="1"/>
  <c r="B72" i="3"/>
  <c r="F75" i="1"/>
  <c r="R81" i="1"/>
  <c r="J89" i="1"/>
  <c r="P101" i="1"/>
  <c r="F107" i="1"/>
  <c r="B42" i="2"/>
  <c r="D117" i="5"/>
  <c r="C35" i="3"/>
  <c r="D122" i="3"/>
  <c r="J16" i="1"/>
  <c r="P28" i="1"/>
  <c r="L75" i="1"/>
  <c r="P89" i="1"/>
  <c r="L107" i="1"/>
  <c r="D74" i="2"/>
  <c r="F74" i="2" s="1"/>
  <c r="C37" i="2"/>
  <c r="C63" i="2"/>
  <c r="C190" i="5"/>
  <c r="B19" i="3"/>
  <c r="C67" i="3"/>
  <c r="N75" i="1"/>
  <c r="R89" i="1"/>
  <c r="N107" i="1"/>
  <c r="C92" i="2"/>
  <c r="D79" i="5"/>
  <c r="B181" i="5"/>
  <c r="B120" i="5"/>
  <c r="B31" i="3"/>
  <c r="B109" i="3"/>
  <c r="D27" i="5"/>
  <c r="R22" i="1"/>
  <c r="P75" i="1"/>
  <c r="R79" i="1"/>
  <c r="P107" i="1"/>
  <c r="D188" i="5"/>
  <c r="D76" i="5"/>
  <c r="B175" i="5"/>
  <c r="B72" i="5"/>
  <c r="N79" i="1"/>
  <c r="F22" i="1"/>
  <c r="P16" i="1"/>
  <c r="H42" i="1"/>
  <c r="N54" i="1"/>
  <c r="N68" i="1"/>
  <c r="R75" i="1"/>
  <c r="F81" i="1"/>
  <c r="L99" i="1"/>
  <c r="R107" i="1"/>
  <c r="C46" i="2"/>
  <c r="C72" i="2"/>
  <c r="D75" i="5"/>
  <c r="C131" i="5"/>
  <c r="F131" i="5" s="1"/>
  <c r="A175" i="5"/>
  <c r="B117" i="5"/>
  <c r="B29" i="5"/>
  <c r="C172" i="5"/>
  <c r="F172" i="5" s="1"/>
  <c r="C184" i="5"/>
  <c r="G184" i="5" s="1"/>
  <c r="B121" i="3"/>
  <c r="P54" i="1"/>
  <c r="H81" i="1"/>
  <c r="F101" i="1"/>
  <c r="B85" i="2"/>
  <c r="D88" i="2"/>
  <c r="F88" i="2" s="1"/>
  <c r="D182" i="5"/>
  <c r="D132" i="5"/>
  <c r="B116" i="5"/>
  <c r="B69" i="5"/>
  <c r="C112" i="3"/>
  <c r="L37" i="1"/>
  <c r="P68" i="1"/>
  <c r="R54" i="1"/>
  <c r="R68" i="1"/>
  <c r="J81" i="1"/>
  <c r="H101" i="1"/>
  <c r="B26" i="2"/>
  <c r="C49" i="2"/>
  <c r="C75" i="2"/>
  <c r="C98" i="2"/>
  <c r="D129" i="5"/>
  <c r="B169" i="5"/>
  <c r="B153" i="3"/>
  <c r="B60" i="2"/>
  <c r="H28" i="1"/>
  <c r="R10" i="1"/>
  <c r="N42" i="1"/>
  <c r="N37" i="1"/>
  <c r="P42" i="1"/>
  <c r="P37" i="1"/>
  <c r="R42" i="1"/>
  <c r="L81" i="1"/>
  <c r="J101" i="1"/>
  <c r="B50" i="2"/>
  <c r="B84" i="5"/>
  <c r="B159" i="3"/>
  <c r="F67" i="1"/>
  <c r="P81" i="1"/>
  <c r="H89" i="1"/>
  <c r="N101" i="1"/>
  <c r="B54" i="2"/>
  <c r="D176" i="5"/>
  <c r="C66" i="5"/>
  <c r="F66" i="5" s="1"/>
  <c r="B132" i="5"/>
  <c r="C17" i="3"/>
  <c r="A66" i="5"/>
  <c r="A44" i="2"/>
  <c r="B16" i="5"/>
  <c r="A74" i="5"/>
  <c r="F21" i="1"/>
  <c r="F53" i="1"/>
  <c r="P79" i="1"/>
  <c r="B40" i="2"/>
  <c r="A50" i="2"/>
  <c r="C59" i="2"/>
  <c r="C96" i="2"/>
  <c r="B21" i="5"/>
  <c r="C120" i="3"/>
  <c r="C84" i="2"/>
  <c r="D186" i="5"/>
  <c r="B80" i="3"/>
  <c r="N99" i="1"/>
  <c r="D128" i="5"/>
  <c r="P80" i="1"/>
  <c r="H94" i="1"/>
  <c r="F100" i="1"/>
  <c r="F106" i="1"/>
  <c r="D185" i="5"/>
  <c r="C135" i="5"/>
  <c r="F135" i="5" s="1"/>
  <c r="C152" i="3"/>
  <c r="F15" i="1"/>
  <c r="J94" i="1"/>
  <c r="H100" i="1"/>
  <c r="H106" i="1"/>
  <c r="C45" i="2"/>
  <c r="C101" i="2"/>
  <c r="A82" i="5"/>
  <c r="C177" i="5"/>
  <c r="F177" i="5" s="1"/>
  <c r="L94" i="1"/>
  <c r="J100" i="1"/>
  <c r="J106" i="1"/>
  <c r="B23" i="2"/>
  <c r="B69" i="2"/>
  <c r="C102" i="2"/>
  <c r="B179" i="5"/>
  <c r="B82" i="5"/>
  <c r="C158" i="3"/>
  <c r="B35" i="3"/>
  <c r="N80" i="1"/>
  <c r="F47" i="1"/>
  <c r="N94" i="1"/>
  <c r="L100" i="1"/>
  <c r="L106" i="1"/>
  <c r="B24" i="2"/>
  <c r="B59" i="2"/>
  <c r="D99" i="2"/>
  <c r="F99" i="2" s="1"/>
  <c r="D78" i="2"/>
  <c r="F78" i="2" s="1"/>
  <c r="C89" i="2"/>
  <c r="D63" i="5"/>
  <c r="A179" i="5"/>
  <c r="B128" i="5"/>
  <c r="F94" i="1"/>
  <c r="F27" i="1"/>
  <c r="F61" i="1"/>
  <c r="F79" i="1"/>
  <c r="P94" i="1"/>
  <c r="N100" i="1"/>
  <c r="N106" i="1"/>
  <c r="B71" i="2"/>
  <c r="C90" i="2"/>
  <c r="D180" i="5"/>
  <c r="D167" i="5"/>
  <c r="D116" i="5"/>
  <c r="B126" i="5"/>
  <c r="A80" i="5"/>
  <c r="B68" i="5"/>
  <c r="B120" i="3"/>
  <c r="F73" i="1"/>
  <c r="H79" i="1"/>
  <c r="P87" i="1"/>
  <c r="R94" i="1"/>
  <c r="P100" i="1"/>
  <c r="P106" i="1"/>
  <c r="D179" i="5"/>
  <c r="D137" i="5"/>
  <c r="B80" i="5"/>
  <c r="B27" i="5"/>
  <c r="B68" i="3"/>
  <c r="D105" i="2"/>
  <c r="F105" i="2" s="1"/>
  <c r="D173" i="5"/>
  <c r="J79" i="1"/>
  <c r="R87" i="1"/>
  <c r="R100" i="1"/>
  <c r="D93" i="2"/>
  <c r="F93" i="2" s="1"/>
  <c r="C33" i="2"/>
  <c r="B173" i="5"/>
  <c r="F36" i="1"/>
  <c r="F41" i="1"/>
  <c r="L79" i="1"/>
  <c r="A173" i="5"/>
  <c r="B129" i="3"/>
  <c r="P10" i="1"/>
  <c r="R11" i="1"/>
  <c r="R23" i="1"/>
  <c r="R37" i="1"/>
  <c r="F43" i="1"/>
  <c r="H48" i="1"/>
  <c r="R49" i="1"/>
  <c r="F55" i="1"/>
  <c r="H62" i="1"/>
  <c r="R63" i="1"/>
  <c r="F69" i="1"/>
  <c r="H74" i="1"/>
  <c r="N88" i="1"/>
  <c r="R99" i="1"/>
  <c r="B52" i="2"/>
  <c r="B65" i="2"/>
  <c r="B87" i="2"/>
  <c r="D98" i="2"/>
  <c r="F98" i="2" s="1"/>
  <c r="D68" i="2"/>
  <c r="F68" i="2" s="1"/>
  <c r="D54" i="2"/>
  <c r="F54" i="2" s="1"/>
  <c r="D42" i="2"/>
  <c r="F42" i="2" s="1"/>
  <c r="D28" i="2"/>
  <c r="F28" i="2" s="1"/>
  <c r="C87" i="2"/>
  <c r="C99" i="2"/>
  <c r="B167" i="5"/>
  <c r="B122" i="5"/>
  <c r="B30" i="5"/>
  <c r="B26" i="3"/>
  <c r="B113" i="3"/>
  <c r="B161" i="3"/>
  <c r="A21" i="1"/>
  <c r="A20" i="2" s="1"/>
  <c r="B20" i="2"/>
  <c r="B25" i="3"/>
  <c r="B14" i="2"/>
  <c r="B190" i="5"/>
  <c r="C171" i="5"/>
  <c r="F171" i="5" s="1"/>
  <c r="H29" i="1"/>
  <c r="P99" i="1"/>
  <c r="D23" i="5"/>
  <c r="C20" i="2"/>
  <c r="D32" i="3"/>
  <c r="D21" i="2"/>
  <c r="F21" i="2" s="1"/>
  <c r="D26" i="3"/>
  <c r="F26" i="3" s="1"/>
  <c r="D15" i="2"/>
  <c r="F15" i="2" s="1"/>
  <c r="P11" i="1"/>
  <c r="P23" i="1"/>
  <c r="F38" i="1"/>
  <c r="H43" i="1"/>
  <c r="J48" i="1"/>
  <c r="H55" i="1"/>
  <c r="J62" i="1"/>
  <c r="H69" i="1"/>
  <c r="J74" i="1"/>
  <c r="F105" i="1"/>
  <c r="B53" i="2"/>
  <c r="D79" i="2"/>
  <c r="F79" i="2" s="1"/>
  <c r="D67" i="2"/>
  <c r="F67" i="2" s="1"/>
  <c r="D53" i="2"/>
  <c r="F53" i="2" s="1"/>
  <c r="D41" i="2"/>
  <c r="F41" i="2" s="1"/>
  <c r="D27" i="2"/>
  <c r="F27" i="2" s="1"/>
  <c r="C38" i="2"/>
  <c r="C136" i="5"/>
  <c r="F136" i="5" s="1"/>
  <c r="C77" i="5"/>
  <c r="F77" i="5" s="1"/>
  <c r="B183" i="5"/>
  <c r="B121" i="5"/>
  <c r="C182" i="5"/>
  <c r="B118" i="3"/>
  <c r="B170" i="3"/>
  <c r="D22" i="5"/>
  <c r="C19" i="2"/>
  <c r="C24" i="3"/>
  <c r="C13" i="2"/>
  <c r="C18" i="3"/>
  <c r="C7" i="2"/>
  <c r="D31" i="3"/>
  <c r="D20" i="2"/>
  <c r="F20" i="2" s="1"/>
  <c r="D25" i="3"/>
  <c r="D14" i="2"/>
  <c r="F14" i="2" s="1"/>
  <c r="D19" i="3"/>
  <c r="D8" i="2"/>
  <c r="F8" i="2" s="1"/>
  <c r="P63" i="1"/>
  <c r="D20" i="3"/>
  <c r="F20" i="3" s="1"/>
  <c r="D9" i="2"/>
  <c r="F9" i="2" s="1"/>
  <c r="N22" i="1"/>
  <c r="F29" i="1"/>
  <c r="F17" i="1"/>
  <c r="L10" i="1"/>
  <c r="L22" i="1"/>
  <c r="N11" i="1"/>
  <c r="N23" i="1"/>
  <c r="H38" i="1"/>
  <c r="H56" i="1" s="1"/>
  <c r="J43" i="1"/>
  <c r="L48" i="1"/>
  <c r="J55" i="1"/>
  <c r="L62" i="1"/>
  <c r="J69" i="1"/>
  <c r="L74" i="1"/>
  <c r="H105" i="1"/>
  <c r="B76" i="2"/>
  <c r="C119" i="5"/>
  <c r="F119" i="5" s="1"/>
  <c r="C78" i="5"/>
  <c r="F78" i="5" s="1"/>
  <c r="B174" i="3"/>
  <c r="A20" i="1"/>
  <c r="B19" i="2"/>
  <c r="C24" i="5"/>
  <c r="F24" i="5" s="1"/>
  <c r="F88" i="1"/>
  <c r="F16" i="1"/>
  <c r="J105" i="1"/>
  <c r="B106" i="2"/>
  <c r="D183" i="5"/>
  <c r="D171" i="5"/>
  <c r="C118" i="5"/>
  <c r="F118" i="5" s="1"/>
  <c r="B134" i="5"/>
  <c r="C29" i="3"/>
  <c r="C18" i="2"/>
  <c r="C23" i="3"/>
  <c r="C12" i="2"/>
  <c r="D24" i="3"/>
  <c r="F24" i="3" s="1"/>
  <c r="D13" i="2"/>
  <c r="F13" i="2" s="1"/>
  <c r="D18" i="3"/>
  <c r="F18" i="3" s="1"/>
  <c r="D7" i="2"/>
  <c r="F7" i="2" s="1"/>
  <c r="P49" i="1"/>
  <c r="F62" i="1"/>
  <c r="C67" i="5"/>
  <c r="F67" i="5" s="1"/>
  <c r="J22" i="1"/>
  <c r="J38" i="1"/>
  <c r="L43" i="1"/>
  <c r="N48" i="1"/>
  <c r="L55" i="1"/>
  <c r="N62" i="1"/>
  <c r="L69" i="1"/>
  <c r="N74" i="1"/>
  <c r="H10" i="1"/>
  <c r="H22" i="1"/>
  <c r="J11" i="1"/>
  <c r="J23" i="1"/>
  <c r="L38" i="1"/>
  <c r="N43" i="1"/>
  <c r="P48" i="1"/>
  <c r="N55" i="1"/>
  <c r="P62" i="1"/>
  <c r="N69" i="1"/>
  <c r="P74" i="1"/>
  <c r="F87" i="1"/>
  <c r="L105" i="1"/>
  <c r="B27" i="2"/>
  <c r="B77" i="2"/>
  <c r="B93" i="2"/>
  <c r="C76" i="2"/>
  <c r="B133" i="5"/>
  <c r="B38" i="3"/>
  <c r="B23" i="3"/>
  <c r="B12" i="2"/>
  <c r="H17" i="1"/>
  <c r="F74" i="1"/>
  <c r="R80" i="1"/>
  <c r="F28" i="1"/>
  <c r="J10" i="1"/>
  <c r="L11" i="1"/>
  <c r="L23" i="1"/>
  <c r="H11" i="1"/>
  <c r="H23" i="1"/>
  <c r="R16" i="1"/>
  <c r="R28" i="1"/>
  <c r="N38" i="1"/>
  <c r="N57" i="1" s="1"/>
  <c r="F42" i="1"/>
  <c r="P43" i="1"/>
  <c r="R48" i="1"/>
  <c r="F54" i="1"/>
  <c r="P55" i="1"/>
  <c r="R62" i="1"/>
  <c r="F68" i="1"/>
  <c r="P69" i="1"/>
  <c r="R74" i="1"/>
  <c r="F80" i="1"/>
  <c r="H87" i="1"/>
  <c r="H93" i="1"/>
  <c r="N105" i="1"/>
  <c r="D37" i="2"/>
  <c r="F37" i="2" s="1"/>
  <c r="C77" i="2"/>
  <c r="D121" i="5"/>
  <c r="D68" i="5"/>
  <c r="B177" i="5"/>
  <c r="B125" i="3"/>
  <c r="C37" i="3"/>
  <c r="C34" i="3"/>
  <c r="C23" i="2"/>
  <c r="C22" i="3"/>
  <c r="C11" i="2"/>
  <c r="D29" i="3"/>
  <c r="F29" i="3" s="1"/>
  <c r="D18" i="2"/>
  <c r="F18" i="2" s="1"/>
  <c r="D17" i="3"/>
  <c r="F17" i="3" s="1"/>
  <c r="D6" i="2"/>
  <c r="F6" i="2" s="1"/>
  <c r="C32" i="3"/>
  <c r="C21" i="2"/>
  <c r="F48" i="1"/>
  <c r="R43" i="1"/>
  <c r="R55" i="1"/>
  <c r="J87" i="1"/>
  <c r="D62" i="2"/>
  <c r="F62" i="2" s="1"/>
  <c r="D48" i="2"/>
  <c r="F48" i="2" s="1"/>
  <c r="D36" i="2"/>
  <c r="F36" i="2" s="1"/>
  <c r="C93" i="2"/>
  <c r="C130" i="5"/>
  <c r="F130" i="5" s="1"/>
  <c r="B126" i="3"/>
  <c r="B22" i="3"/>
  <c r="B11" i="2"/>
  <c r="A6" i="1"/>
  <c r="A5" i="2" s="1"/>
  <c r="B6" i="2"/>
  <c r="C19" i="3"/>
  <c r="C8" i="2"/>
  <c r="R17" i="1"/>
  <c r="P38" i="1"/>
  <c r="R69" i="1"/>
  <c r="H80" i="1"/>
  <c r="P93" i="1"/>
  <c r="F99" i="1"/>
  <c r="P105" i="1"/>
  <c r="N28" i="1"/>
  <c r="P29" i="1"/>
  <c r="H37" i="1"/>
  <c r="J42" i="1"/>
  <c r="H49" i="1"/>
  <c r="J54" i="1"/>
  <c r="H63" i="1"/>
  <c r="J68" i="1"/>
  <c r="J80" i="1"/>
  <c r="L87" i="1"/>
  <c r="H99" i="1"/>
  <c r="R105" i="1"/>
  <c r="D104" i="2"/>
  <c r="F104" i="2" s="1"/>
  <c r="D61" i="2"/>
  <c r="F61" i="2" s="1"/>
  <c r="D47" i="2"/>
  <c r="F47" i="2" s="1"/>
  <c r="C64" i="2"/>
  <c r="C71" i="5"/>
  <c r="F71" i="5" s="1"/>
  <c r="C83" i="5"/>
  <c r="F83" i="5" s="1"/>
  <c r="B82" i="3"/>
  <c r="C33" i="3"/>
  <c r="C22" i="2"/>
  <c r="C27" i="3"/>
  <c r="C16" i="2"/>
  <c r="C21" i="3"/>
  <c r="C10" i="2"/>
  <c r="D34" i="3"/>
  <c r="D23" i="2"/>
  <c r="F23" i="2" s="1"/>
  <c r="D22" i="3"/>
  <c r="D11" i="2"/>
  <c r="F11" i="2" s="1"/>
  <c r="D16" i="3"/>
  <c r="D5" i="2"/>
  <c r="F5" i="2" s="1"/>
  <c r="C25" i="3"/>
  <c r="C14" i="2"/>
  <c r="R29" i="1"/>
  <c r="F37" i="1"/>
  <c r="F49" i="1"/>
  <c r="H54" i="1"/>
  <c r="F63" i="1"/>
  <c r="H68" i="1"/>
  <c r="N16" i="1"/>
  <c r="P17" i="1"/>
  <c r="R38" i="1"/>
  <c r="C82" i="1"/>
  <c r="F23" i="1"/>
  <c r="L16" i="1"/>
  <c r="J37" i="1"/>
  <c r="L42" i="1"/>
  <c r="J49" i="1"/>
  <c r="L54" i="1"/>
  <c r="J63" i="1"/>
  <c r="L68" i="1"/>
  <c r="L80" i="1"/>
  <c r="N87" i="1"/>
  <c r="J99" i="1"/>
  <c r="A83" i="2"/>
  <c r="C82" i="2" s="1"/>
  <c r="A99" i="2"/>
  <c r="C72" i="5"/>
  <c r="F72" i="5" s="1"/>
  <c r="C84" i="5"/>
  <c r="F84" i="5" s="1"/>
  <c r="B20" i="5"/>
  <c r="C188" i="5"/>
  <c r="F188" i="5" s="1"/>
  <c r="B151" i="3"/>
  <c r="A23" i="1"/>
  <c r="A22" i="2" s="1"/>
  <c r="B22" i="2"/>
  <c r="B13" i="5"/>
  <c r="B10" i="2"/>
  <c r="C12" i="5"/>
  <c r="F12" i="5" s="1"/>
  <c r="D27" i="3"/>
  <c r="F27" i="3" s="1"/>
  <c r="D16" i="2"/>
  <c r="F16" i="2" s="1"/>
  <c r="D21" i="3"/>
  <c r="F21" i="3" s="1"/>
  <c r="D10" i="2"/>
  <c r="F10" i="2" s="1"/>
  <c r="A177" i="5"/>
  <c r="A87" i="2"/>
  <c r="A171" i="5"/>
  <c r="A38" i="2"/>
  <c r="A183" i="5"/>
  <c r="A72" i="5"/>
  <c r="A93" i="2"/>
  <c r="A169" i="5"/>
  <c r="A167" i="5"/>
  <c r="A138" i="5" s="1"/>
  <c r="A68" i="5"/>
  <c r="B20" i="3"/>
  <c r="B9" i="2"/>
  <c r="A91" i="2"/>
  <c r="A114" i="5"/>
  <c r="A85" i="5" s="1"/>
  <c r="A52" i="2"/>
  <c r="A181" i="5"/>
  <c r="C56" i="1"/>
  <c r="A57" i="2"/>
  <c r="C55" i="2" s="1"/>
  <c r="A85" i="2"/>
  <c r="C57" i="1"/>
  <c r="A97" i="2"/>
  <c r="A76" i="3"/>
  <c r="B12" i="5"/>
  <c r="A54" i="2"/>
  <c r="A84" i="5"/>
  <c r="C13" i="5"/>
  <c r="F13" i="5" s="1"/>
  <c r="A72" i="3"/>
  <c r="A170" i="3"/>
  <c r="A102" i="2"/>
  <c r="A186" i="5"/>
  <c r="R97" i="1"/>
  <c r="B66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H6" i="1"/>
  <c r="J6" i="1"/>
  <c r="L6" i="1"/>
  <c r="L31" i="1" s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D30" i="5"/>
  <c r="B174" i="5"/>
  <c r="G177" i="5"/>
  <c r="G188" i="5"/>
  <c r="C30" i="3"/>
  <c r="C111" i="3"/>
  <c r="D170" i="3"/>
  <c r="C186" i="5"/>
  <c r="F186" i="5" s="1"/>
  <c r="D163" i="3"/>
  <c r="F163" i="3" s="1"/>
  <c r="C179" i="5"/>
  <c r="F179" i="5" s="1"/>
  <c r="D154" i="3"/>
  <c r="F154" i="3" s="1"/>
  <c r="C170" i="5"/>
  <c r="D129" i="3"/>
  <c r="F129" i="3" s="1"/>
  <c r="C137" i="5"/>
  <c r="F137" i="5" s="1"/>
  <c r="D121" i="3"/>
  <c r="F121" i="3" s="1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A174" i="3"/>
  <c r="A190" i="5"/>
  <c r="A106" i="2"/>
  <c r="A86" i="2"/>
  <c r="F180" i="5"/>
  <c r="F190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25" i="5"/>
  <c r="D173" i="3"/>
  <c r="F173" i="3" s="1"/>
  <c r="C189" i="5"/>
  <c r="D165" i="3"/>
  <c r="F165" i="3" s="1"/>
  <c r="C181" i="5"/>
  <c r="G174" i="5"/>
  <c r="A19" i="1"/>
  <c r="A18" i="2" s="1"/>
  <c r="B29" i="3"/>
  <c r="B17" i="5"/>
  <c r="B21" i="3"/>
  <c r="C16" i="3"/>
  <c r="D8" i="5"/>
  <c r="F113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C19" i="5"/>
  <c r="F19" i="5" s="1"/>
  <c r="F22" i="3"/>
  <c r="C9" i="5"/>
  <c r="F9" i="5" s="1"/>
  <c r="F16" i="3"/>
  <c r="C8" i="5"/>
  <c r="F8" i="5" s="1"/>
  <c r="C30" i="2"/>
  <c r="G16" i="5"/>
  <c r="G20" i="5"/>
  <c r="G12" i="5"/>
  <c r="A23" i="5"/>
  <c r="A16" i="3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69" i="3"/>
  <c r="F161" i="3"/>
  <c r="F153" i="3"/>
  <c r="F125" i="3"/>
  <c r="F117" i="3"/>
  <c r="F174" i="3"/>
  <c r="F172" i="3"/>
  <c r="F170" i="3"/>
  <c r="F168" i="3"/>
  <c r="F166" i="3"/>
  <c r="F164" i="3"/>
  <c r="F160" i="3"/>
  <c r="F158" i="3"/>
  <c r="F156" i="3"/>
  <c r="F128" i="3"/>
  <c r="F124" i="3"/>
  <c r="F122" i="3"/>
  <c r="F120" i="3"/>
  <c r="F116" i="3"/>
  <c r="N56" i="1"/>
  <c r="G23" i="5"/>
  <c r="G183" i="5"/>
  <c r="G179" i="5"/>
  <c r="G175" i="5"/>
  <c r="G30" i="5"/>
  <c r="G26" i="5"/>
  <c r="G18" i="5"/>
  <c r="G10" i="5"/>
  <c r="G29" i="5"/>
  <c r="G21" i="5"/>
  <c r="G17" i="5"/>
  <c r="G13" i="5"/>
  <c r="B28" i="3"/>
  <c r="B30" i="3"/>
  <c r="B32" i="3"/>
  <c r="B165" i="3"/>
  <c r="F167" i="3"/>
  <c r="F159" i="3"/>
  <c r="F155" i="3"/>
  <c r="F151" i="3"/>
  <c r="F127" i="3"/>
  <c r="F123" i="3"/>
  <c r="F119" i="3"/>
  <c r="F115" i="3"/>
  <c r="F111" i="3"/>
  <c r="F25" i="3"/>
  <c r="F65" i="3"/>
  <c r="F84" i="3"/>
  <c r="F80" i="3"/>
  <c r="F76" i="3"/>
  <c r="F72" i="3"/>
  <c r="F68" i="3"/>
  <c r="F29" i="2" l="1"/>
  <c r="F55" i="2" s="1"/>
  <c r="F81" i="2" s="1"/>
  <c r="L56" i="1"/>
  <c r="R83" i="1"/>
  <c r="F184" i="5"/>
  <c r="G173" i="5"/>
  <c r="J56" i="1"/>
  <c r="F56" i="1"/>
  <c r="J31" i="1"/>
  <c r="G172" i="5"/>
  <c r="A31" i="3"/>
  <c r="A33" i="3"/>
  <c r="F57" i="1"/>
  <c r="G11" i="5"/>
  <c r="R57" i="1"/>
  <c r="H57" i="1"/>
  <c r="N109" i="1"/>
  <c r="F82" i="1"/>
  <c r="P82" i="1"/>
  <c r="L82" i="1"/>
  <c r="R30" i="1"/>
  <c r="J83" i="1"/>
  <c r="N82" i="1"/>
  <c r="H83" i="1"/>
  <c r="A108" i="5"/>
  <c r="K158" i="5" s="1"/>
  <c r="G134" i="5" s="1"/>
  <c r="H82" i="1"/>
  <c r="J30" i="1"/>
  <c r="J57" i="1"/>
  <c r="C81" i="2"/>
  <c r="H31" i="1"/>
  <c r="L57" i="1"/>
  <c r="P56" i="1"/>
  <c r="F83" i="1"/>
  <c r="J82" i="1"/>
  <c r="A7" i="1"/>
  <c r="A9" i="5" s="1"/>
  <c r="J109" i="1"/>
  <c r="F109" i="1"/>
  <c r="G171" i="5"/>
  <c r="P83" i="1"/>
  <c r="N83" i="1"/>
  <c r="A170" i="5"/>
  <c r="A123" i="5"/>
  <c r="L109" i="1"/>
  <c r="A22" i="5"/>
  <c r="A19" i="2"/>
  <c r="A30" i="3"/>
  <c r="R82" i="1"/>
  <c r="H108" i="1"/>
  <c r="L83" i="1"/>
  <c r="G15" i="5"/>
  <c r="R56" i="1"/>
  <c r="G24" i="5"/>
  <c r="G182" i="5"/>
  <c r="F182" i="5"/>
  <c r="P57" i="1"/>
  <c r="G14" i="5"/>
  <c r="P31" i="1"/>
  <c r="H109" i="1"/>
  <c r="N31" i="1"/>
  <c r="A8" i="5"/>
  <c r="L30" i="1"/>
  <c r="A107" i="3"/>
  <c r="A115" i="5"/>
  <c r="A55" i="5"/>
  <c r="K105" i="5" s="1"/>
  <c r="G78" i="5" s="1"/>
  <c r="C56" i="2"/>
  <c r="A124" i="5"/>
  <c r="A116" i="3"/>
  <c r="A152" i="3"/>
  <c r="A160" i="3"/>
  <c r="A176" i="5"/>
  <c r="A172" i="5"/>
  <c r="A156" i="3"/>
  <c r="H30" i="1"/>
  <c r="A164" i="3"/>
  <c r="N30" i="1"/>
  <c r="A168" i="5"/>
  <c r="G25" i="5"/>
  <c r="R109" i="1"/>
  <c r="G83" i="5"/>
  <c r="G65" i="5"/>
  <c r="G28" i="5"/>
  <c r="P109" i="1"/>
  <c r="G19" i="5"/>
  <c r="G82" i="5"/>
  <c r="A115" i="3"/>
  <c r="G81" i="5"/>
  <c r="L108" i="1"/>
  <c r="F108" i="1"/>
  <c r="P30" i="1"/>
  <c r="G73" i="5"/>
  <c r="A131" i="5"/>
  <c r="A39" i="3"/>
  <c r="J108" i="1"/>
  <c r="G22" i="5"/>
  <c r="G80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8" i="5"/>
  <c r="A31" i="5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 l="1"/>
  <c r="G67" i="5"/>
  <c r="G69" i="5"/>
  <c r="G121" i="5"/>
  <c r="G122" i="5"/>
  <c r="G133" i="5"/>
  <c r="G124" i="5"/>
  <c r="G127" i="5"/>
  <c r="G135" i="5"/>
  <c r="G119" i="5"/>
  <c r="G115" i="5"/>
  <c r="G118" i="5"/>
  <c r="G130" i="5"/>
  <c r="G120" i="5"/>
  <c r="G132" i="5"/>
  <c r="G117" i="5"/>
  <c r="G125" i="5"/>
  <c r="G123" i="5"/>
  <c r="G129" i="5"/>
  <c r="G126" i="5"/>
  <c r="G128" i="5"/>
  <c r="G137" i="5"/>
  <c r="G68" i="5"/>
  <c r="G116" i="5"/>
  <c r="G114" i="5"/>
  <c r="G131" i="5"/>
  <c r="G136" i="5"/>
  <c r="G75" i="5"/>
  <c r="G62" i="5"/>
  <c r="G77" i="5"/>
  <c r="G79" i="5"/>
  <c r="G64" i="5"/>
  <c r="G84" i="5"/>
  <c r="G74" i="5"/>
  <c r="A8" i="1"/>
  <c r="A6" i="2"/>
  <c r="G72" i="5"/>
  <c r="G70" i="5"/>
  <c r="E191" i="5"/>
  <c r="E32" i="5"/>
  <c r="K32" i="5" s="1"/>
  <c r="E138" i="5"/>
  <c r="E85" i="5"/>
  <c r="A7" i="2" l="1"/>
  <c r="A9" i="1"/>
  <c r="A10" i="5"/>
  <c r="A18" i="3"/>
  <c r="K191" i="5"/>
  <c r="K85" i="5"/>
  <c r="K138" i="5"/>
  <c r="K46" i="5"/>
  <c r="K41" i="5"/>
  <c r="K39" i="5"/>
  <c r="K40" i="5" s="1"/>
  <c r="A8" i="2" l="1"/>
  <c r="A10" i="1"/>
  <c r="A19" i="3"/>
  <c r="A11" i="5"/>
  <c r="K147" i="5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9" i="2" l="1"/>
  <c r="A11" i="1"/>
  <c r="A12" i="5"/>
  <c r="A20" i="3"/>
  <c r="K201" i="5"/>
  <c r="K206" i="5" s="1"/>
  <c r="K95" i="5"/>
  <c r="K100" i="5" s="1"/>
  <c r="K148" i="5"/>
  <c r="K153" i="5" s="1"/>
  <c r="A13" i="1"/>
  <c r="A12" i="2" s="1"/>
  <c r="A10" i="2" l="1"/>
  <c r="A12" i="1"/>
  <c r="A13" i="5"/>
  <c r="A21" i="3"/>
  <c r="A23" i="3"/>
  <c r="A15" i="5"/>
  <c r="A14" i="1"/>
  <c r="A13" i="2" s="1"/>
  <c r="A11" i="2" l="1"/>
  <c r="A14" i="5"/>
  <c r="A22" i="3"/>
  <c r="A24" i="3"/>
  <c r="A16" i="5"/>
  <c r="A15" i="1"/>
  <c r="A14" i="2" s="1"/>
  <c r="A17" i="5" l="1"/>
  <c r="A25" i="3"/>
  <c r="A16" i="1"/>
  <c r="A15" i="2" s="1"/>
  <c r="A26" i="3" l="1"/>
  <c r="A17" i="1"/>
  <c r="A16" i="2" s="1"/>
  <c r="A18" i="5"/>
  <c r="A27" i="3" l="1"/>
  <c r="A19" i="5"/>
  <c r="A18" i="1"/>
  <c r="A17" i="2" s="1"/>
  <c r="A20" i="5" l="1"/>
  <c r="A28" i="3"/>
</calcChain>
</file>

<file path=xl/sharedStrings.xml><?xml version="1.0" encoding="utf-8"?>
<sst xmlns="http://schemas.openxmlformats.org/spreadsheetml/2006/main" count="386" uniqueCount="129">
  <si>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</si>
  <si>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</si>
  <si>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</si>
  <si>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</si>
  <si>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</si>
  <si>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</si>
  <si>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</si>
  <si>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</si>
  <si>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</si>
  <si>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</si>
  <si>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</si>
  <si>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</si>
  <si>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</si>
  <si>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</si>
  <si>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</si>
  <si>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</si>
  <si>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</si>
  <si>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</si>
  <si>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</si>
  <si>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</si>
  <si>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</si>
  <si>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</si>
  <si>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</si>
  <si>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</si>
  <si>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</si>
  <si>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</si>
  <si>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</si>
  <si>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</si>
  <si>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</si>
  <si>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</si>
  <si>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</si>
  <si>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</si>
  <si>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</si>
  <si>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</si>
  <si>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</si>
  <si>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</si>
  <si>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</si>
  <si>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</si>
  <si>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</si>
  <si>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</si>
  <si>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</si>
  <si>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</si>
  <si>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</si>
  <si>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</si>
  <si>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</si>
  <si>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</si>
  <si>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</si>
  <si>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</si>
  <si>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</si>
  <si>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</si>
  <si>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</si>
  <si>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</si>
  <si>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</si>
  <si>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</si>
  <si>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</si>
  <si>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</si>
  <si>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</si>
  <si>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</si>
  <si>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</si>
  <si>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</si>
  <si>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</si>
  <si>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</si>
  <si>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</si>
  <si>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</si>
  <si>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</si>
  <si>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</si>
  <si>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</si>
  <si>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</si>
  <si>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</si>
  <si>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</si>
  <si>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</si>
  <si>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</si>
  <si>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</si>
  <si>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</si>
  <si>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</si>
  <si>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</si>
  <si>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</si>
  <si>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</si>
  <si>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</si>
  <si>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</si>
  <si>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</si>
  <si>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</si>
  <si>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</si>
  <si>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</si>
  <si>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</si>
  <si>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</si>
  <si>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</si>
  <si>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</si>
  <si>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</si>
  <si>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</si>
  <si>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</si>
  <si>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</si>
  <si>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</si>
  <si>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</si>
  <si>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</si>
  <si>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</si>
  <si>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</si>
  <si>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</si>
  <si>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</si>
  <si>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</si>
  <si>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</si>
  <si>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</si>
  <si>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</si>
  <si>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</si>
  <si>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</si>
  <si>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</si>
  <si>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</si>
  <si>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</si>
  <si>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</si>
  <si>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</si>
  <si>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</si>
  <si>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WELL 13 RESERVOIR MODIFICATIONS</t>
  </si>
  <si>
    <t>Owner's Contingency Allowance</t>
  </si>
  <si>
    <t>LS</t>
  </si>
  <si>
    <t>Exterior Wall Injection Crack Repairs</t>
  </si>
  <si>
    <t>LF</t>
  </si>
  <si>
    <t>Exterior Wall Mortar or Shotcrete Repair</t>
  </si>
  <si>
    <t>SF</t>
  </si>
  <si>
    <t>Exterior Wall Prestressed Wire Repairs</t>
  </si>
  <si>
    <t>EA</t>
  </si>
  <si>
    <t>WEEKS</t>
  </si>
  <si>
    <t>Operation of Temporary Heating Equipment</t>
  </si>
  <si>
    <t>Tree Removal and Replacement</t>
  </si>
  <si>
    <t>Bid No.: 323-W-030</t>
  </si>
  <si>
    <t>Cash Allowance for Mobilization and Demob Temporary Heating Equipment</t>
  </si>
  <si>
    <t>Strand OPCC</t>
  </si>
  <si>
    <t>WAKEFIELD, MA</t>
  </si>
  <si>
    <t>DN TANKS OF ILLINOIS</t>
  </si>
  <si>
    <t>BID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</si>
</sst>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3" fillId="2" borderId="26" xfId="2" applyFont="1" applyFill="1" applyBorder="1" applyAlignment="1" applyProtection="1">
      <alignment horizontal="left" vertical="center"/>
      <protection locked="0"/>
    </xf>
    <xf numFmtId="0" fontId="2" fillId="2" borderId="12" xfId="2" applyFont="1" applyFill="1" applyBorder="1" applyAlignment="1" applyProtection="1">
      <alignment horizontal="centerContinuous"/>
    </xf>
    <xf numFmtId="0" fontId="2" fillId="2" borderId="25" xfId="2" applyFont="1" applyFill="1" applyBorder="1" applyAlignment="1" applyProtection="1">
      <alignment horizontal="centerContinuous"/>
    </xf>
    <xf numFmtId="0" fontId="2" fillId="2" borderId="37" xfId="2" applyFont="1" applyFill="1" applyBorder="1" applyAlignment="1" applyProtection="1">
      <alignment horizontal="centerContinuous"/>
    </xf>
    <xf numFmtId="0" fontId="2" fillId="2" borderId="38" xfId="2" applyFont="1" applyFill="1" applyBorder="1" applyAlignment="1" applyProtection="1">
      <alignment horizontal="centerContinuous"/>
    </xf>
    <xf numFmtId="0" fontId="0" fillId="5" borderId="17" xfId="0" applyFill="1" applyBorder="1" applyAlignment="1" applyProtection="1">
      <alignment wrapText="1"/>
      <protection locked="0"/>
    </xf>
    <xf numFmtId="167" fontId="0" fillId="5" borderId="17" xfId="0" applyNumberFormat="1" applyFill="1" applyBorder="1" applyAlignment="1" applyProtection="1">
      <alignment horizontal="right"/>
    </xf>
    <xf numFmtId="0" fontId="0" fillId="0" borderId="17" xfId="0" applyFill="1" applyBorder="1" applyAlignment="1" applyProtection="1">
      <alignment wrapText="1"/>
      <protection locked="0"/>
    </xf>
    <xf numFmtId="3" fontId="0" fillId="0" borderId="17" xfId="0" applyNumberForma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142875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pane ySplit="3" topLeftCell="A4" activePane="bottomLeft" state="frozenSplit"/>
      <selection pane="bottomLeft" activeCell="D23" sqref="D23"/>
    </sheetView>
  </sheetViews>
  <sheetFormatPr defaultRowHeight="12.75" x14ac:dyDescent="0.2"/>
  <cols>
    <col min="1" max="1" width="3.85546875" style="218" bestFit="1" customWidth="1"/>
    <col min="2" max="2" width="59" bestFit="1" customWidth="1"/>
    <col min="3" max="3" width="8.140625" customWidth="1"/>
    <col min="4" max="4" width="7.5703125" style="218" bestFit="1" customWidth="1"/>
    <col min="5" max="5" width="12.7109375" bestFit="1" customWidth="1"/>
    <col min="6" max="6" width="16.85546875" bestFit="1" customWidth="1"/>
    <col min="9" max="9" width="12.7109375" customWidth="1"/>
    <col min="10" max="10" width="15.140625" customWidth="1"/>
    <col min="12" max="12" width="9.140625" customWidth="1"/>
    <col min="13" max="13" width="13.85546875" customWidth="1"/>
  </cols>
  <sheetData>
    <row r="1" spans="1:10" ht="21" customHeight="1" thickBot="1" x14ac:dyDescent="0.25">
      <c r="B1" s="288" t="s">
        <v>106</v>
      </c>
      <c r="E1" s="285"/>
      <c r="F1" s="300">
        <f>SUM(F4:F99)</f>
        <v>0</v>
      </c>
    </row>
    <row r="2" spans="1:10" s="214" customFormat="1" ht="18" x14ac:dyDescent="0.25">
      <c r="A2" s="358" t="s">
        <v>93</v>
      </c>
      <c r="B2" s="358"/>
      <c r="C2" s="358"/>
      <c r="D2" s="358"/>
      <c r="E2" s="286"/>
      <c r="F2" s="301"/>
    </row>
    <row r="3" spans="1:10" x14ac:dyDescent="0.2">
      <c r="A3" s="215" t="s">
        <v>94</v>
      </c>
      <c r="B3" s="216" t="s">
        <v>95</v>
      </c>
      <c r="C3" s="217" t="s">
        <v>4</v>
      </c>
      <c r="D3" s="284" t="s">
        <v>96</v>
      </c>
      <c r="E3" s="287" t="s">
        <v>6</v>
      </c>
      <c r="F3" s="302" t="s">
        <v>7</v>
      </c>
    </row>
    <row r="4" spans="1:10" x14ac:dyDescent="0.2">
      <c r="A4" s="304">
        <v>1</v>
      </c>
      <c r="B4" s="345" t="s">
        <v>112</v>
      </c>
      <c r="C4" s="346" t="s">
        <v>113</v>
      </c>
      <c r="D4" s="307">
        <v>1</v>
      </c>
      <c r="E4" s="308"/>
      <c r="F4" s="303" t="str">
        <f t="shared" ref="F4:F67" si="0">IF(AND(ISNUMBER(D4),ISNUMBER(E4)),D4*E4,"")</f>
        <v/>
      </c>
    </row>
    <row r="5" spans="1:10" x14ac:dyDescent="0.2">
      <c r="A5" s="304">
        <v>2</v>
      </c>
      <c r="B5" s="345" t="s">
        <v>114</v>
      </c>
      <c r="C5" s="306" t="s">
        <v>115</v>
      </c>
      <c r="D5" s="307">
        <v>100</v>
      </c>
      <c r="E5" s="308"/>
      <c r="F5" s="303" t="str">
        <f t="shared" si="0"/>
        <v/>
      </c>
    </row>
    <row r="6" spans="1:10" x14ac:dyDescent="0.2">
      <c r="A6" s="304">
        <v>3</v>
      </c>
      <c r="B6" s="345" t="s">
        <v>116</v>
      </c>
      <c r="C6" s="306" t="s">
        <v>117</v>
      </c>
      <c r="D6" s="307">
        <v>200</v>
      </c>
      <c r="E6" s="308"/>
      <c r="F6" s="303" t="str">
        <f t="shared" si="0"/>
        <v/>
      </c>
    </row>
    <row r="7" spans="1:10" x14ac:dyDescent="0.2">
      <c r="A7" s="304">
        <v>4</v>
      </c>
      <c r="B7" s="345" t="s">
        <v>118</v>
      </c>
      <c r="C7" s="306" t="s">
        <v>119</v>
      </c>
      <c r="D7" s="307">
        <v>20</v>
      </c>
      <c r="E7" s="308"/>
      <c r="F7" s="303" t="str">
        <f t="shared" si="0"/>
        <v/>
      </c>
    </row>
    <row r="8" spans="1:10" ht="25.5" x14ac:dyDescent="0.2">
      <c r="A8" s="304">
        <v>5</v>
      </c>
      <c r="B8" s="345" t="s">
        <v>124</v>
      </c>
      <c r="C8" s="306" t="s">
        <v>113</v>
      </c>
      <c r="D8" s="307">
        <v>1</v>
      </c>
      <c r="E8" s="308"/>
      <c r="F8" s="303" t="str">
        <f t="shared" si="0"/>
        <v/>
      </c>
    </row>
    <row r="9" spans="1:10" x14ac:dyDescent="0.2">
      <c r="A9" s="304">
        <v>6</v>
      </c>
      <c r="B9" s="345" t="s">
        <v>121</v>
      </c>
      <c r="C9" s="306" t="s">
        <v>120</v>
      </c>
      <c r="D9" s="307">
        <v>4</v>
      </c>
      <c r="E9" s="308"/>
      <c r="F9" s="303" t="str">
        <f t="shared" si="0"/>
        <v/>
      </c>
    </row>
    <row r="10" spans="1:10" x14ac:dyDescent="0.2">
      <c r="A10" s="304">
        <v>7</v>
      </c>
      <c r="B10" s="345" t="s">
        <v>122</v>
      </c>
      <c r="C10" s="306" t="s">
        <v>113</v>
      </c>
      <c r="D10" s="307">
        <v>1</v>
      </c>
      <c r="E10" s="308"/>
      <c r="F10" s="303" t="str">
        <f t="shared" si="0"/>
        <v/>
      </c>
    </row>
    <row r="11" spans="1:10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10" ht="12.75" customHeight="1" x14ac:dyDescent="0.2">
      <c r="A12" s="304">
        <v>9</v>
      </c>
      <c r="B12" s="354"/>
      <c r="C12" s="355"/>
      <c r="D12" s="356"/>
      <c r="E12" s="357"/>
      <c r="F12" s="303" t="str">
        <f t="shared" si="0"/>
        <v/>
      </c>
      <c r="I12" s="352" t="s">
        <v>125</v>
      </c>
      <c r="J12" s="353">
        <v>1940000</v>
      </c>
    </row>
    <row r="13" spans="1:10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10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10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10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F31" sqref="F31"/>
    </sheetView>
  </sheetViews>
  <sheetFormatPr defaultColWidth="9.140625" defaultRowHeight="11.25" x14ac:dyDescent="0.2"/>
  <cols>
    <col min="1" max="1" width="3.5703125" style="229" customWidth="1"/>
    <col min="2" max="2" width="29.85546875" style="230" customWidth="1"/>
    <col min="3" max="3" width="4.7109375" style="231" customWidth="1"/>
    <col min="4" max="4" width="6.85546875" style="229" customWidth="1"/>
    <col min="5" max="5" width="11.42578125" style="232" customWidth="1"/>
    <col min="6" max="6" width="11.42578125" style="233" customWidth="1"/>
    <col min="7" max="18" width="11.42578125" style="225" customWidth="1"/>
    <col min="19" max="16384" width="9.140625" style="225"/>
  </cols>
  <sheetData>
    <row r="1" spans="1:18" ht="12" thickTop="1" x14ac:dyDescent="0.2">
      <c r="A1" s="222" t="s">
        <v>0</v>
      </c>
      <c r="B1" s="289"/>
      <c r="C1" s="289"/>
      <c r="D1" s="290"/>
      <c r="E1" s="363" t="s">
        <v>99</v>
      </c>
      <c r="F1" s="364"/>
      <c r="G1" s="371" t="s">
        <v>127</v>
      </c>
      <c r="H1" s="372"/>
      <c r="I1" s="367"/>
      <c r="J1" s="368"/>
      <c r="K1" s="223"/>
      <c r="L1" s="224"/>
      <c r="M1" s="223" t="s">
        <v>1</v>
      </c>
      <c r="N1" s="224"/>
      <c r="O1" s="223" t="s">
        <v>1</v>
      </c>
      <c r="P1" s="224"/>
      <c r="Q1" s="223" t="s">
        <v>1</v>
      </c>
      <c r="R1" s="224"/>
    </row>
    <row r="2" spans="1:18" x14ac:dyDescent="0.2">
      <c r="A2" s="191" t="s">
        <v>12</v>
      </c>
      <c r="B2" s="291"/>
      <c r="C2" s="291"/>
      <c r="D2" s="292"/>
      <c r="E2" s="365"/>
      <c r="F2" s="366"/>
      <c r="G2" s="373" t="s">
        <v>126</v>
      </c>
      <c r="H2" s="374"/>
      <c r="I2" s="369"/>
      <c r="J2" s="370"/>
      <c r="K2" s="226"/>
      <c r="L2" s="227"/>
      <c r="M2" s="226" t="s">
        <v>1</v>
      </c>
      <c r="N2" s="227"/>
      <c r="O2" s="226" t="s">
        <v>1</v>
      </c>
      <c r="P2" s="227"/>
      <c r="Q2" s="226" t="s">
        <v>1</v>
      </c>
      <c r="R2" s="227"/>
    </row>
    <row r="3" spans="1:18" ht="12" thickBot="1" x14ac:dyDescent="0.25">
      <c r="A3" s="347" t="s">
        <v>111</v>
      </c>
      <c r="B3" s="291"/>
      <c r="C3" s="291"/>
      <c r="D3" s="292"/>
      <c r="E3" s="365"/>
      <c r="F3" s="366"/>
      <c r="G3" s="373" t="s">
        <v>128</v>
      </c>
      <c r="H3" s="375"/>
      <c r="I3" s="236"/>
      <c r="J3" s="235"/>
      <c r="K3" s="226"/>
      <c r="L3" s="227"/>
      <c r="M3" s="226"/>
      <c r="N3" s="227"/>
      <c r="O3" s="226"/>
      <c r="P3" s="227"/>
      <c r="Q3" s="226"/>
      <c r="R3" s="227"/>
    </row>
    <row r="4" spans="1:18" ht="12" thickBot="1" x14ac:dyDescent="0.25">
      <c r="A4" s="191" t="s">
        <v>123</v>
      </c>
      <c r="B4" s="291"/>
      <c r="C4" s="291"/>
      <c r="D4" s="292"/>
      <c r="E4" s="293"/>
      <c r="F4" s="294"/>
      <c r="G4" s="361"/>
      <c r="H4" s="362"/>
      <c r="I4" s="359"/>
      <c r="J4" s="360"/>
      <c r="K4" s="226"/>
      <c r="L4" s="227"/>
      <c r="M4" s="226" t="s">
        <v>1</v>
      </c>
      <c r="N4" s="227"/>
      <c r="O4" s="226" t="s">
        <v>1</v>
      </c>
      <c r="P4" s="227"/>
      <c r="Q4" s="226" t="s">
        <v>1</v>
      </c>
      <c r="R4" s="227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28" customFormat="1" ht="24" customHeight="1" x14ac:dyDescent="0.2">
      <c r="A6" s="145">
        <f>IF(B7="","",1)</f>
        <v>1</v>
      </c>
      <c r="B6" s="295" t="str">
        <f>IF(ISBLANK('Item List'!B4),"",'Item List'!B4)</f>
        <v>Owner's Contingency Allowance</v>
      </c>
      <c r="C6" s="295" t="str">
        <f>IF(ISBLANK('Item List'!C4),"",'Item List'!C4)</f>
        <v>LS</v>
      </c>
      <c r="D6" s="296">
        <f>IF(ISBLANK('Item List'!D4),0,'Item List'!D4)</f>
        <v>1</v>
      </c>
      <c r="E6" s="146"/>
      <c r="F6" s="146"/>
      <c r="G6" s="166">
        <v>50000</v>
      </c>
      <c r="H6" s="103">
        <f>IF(AND(ISNUMBER($D6),ISNUMBER(G6)),$D6*G6,0)</f>
        <v>50000</v>
      </c>
      <c r="I6" s="167"/>
      <c r="J6" s="103">
        <f t="shared" ref="J6:J29" si="0">IF(AND(ISNUMBER($D6),ISNUMBER(I6)),$D6*I6,0)</f>
        <v>0</v>
      </c>
      <c r="K6" s="167"/>
      <c r="L6" s="103">
        <f t="shared" ref="L6:L29" si="1">IF(AND(ISNUMBER($D6),ISNUMBER(K6)),$D6*K6,0)</f>
        <v>0</v>
      </c>
      <c r="M6" s="167"/>
      <c r="N6" s="103">
        <f t="shared" ref="N6:N29" si="2">IF(AND(ISNUMBER($D6),ISNUMBER(M6)),$D6*M6,0)</f>
        <v>0</v>
      </c>
      <c r="O6" s="167"/>
      <c r="P6" s="103">
        <f t="shared" ref="P6:P29" si="3">IF(AND(ISNUMBER($D6),ISNUMBER(O6)),$D6*O6,0)</f>
        <v>0</v>
      </c>
      <c r="Q6" s="167"/>
      <c r="R6" s="103">
        <f t="shared" ref="R6:R29" si="4">IF(AND(ISNUMBER($D6),ISNUMBER(Q6)),$D6*Q6,0)</f>
        <v>0</v>
      </c>
    </row>
    <row r="7" spans="1:18" s="228" customFormat="1" ht="24" customHeight="1" x14ac:dyDescent="0.2">
      <c r="A7" s="145">
        <f>IF(B7="","",A6+1)</f>
        <v>2</v>
      </c>
      <c r="B7" s="295" t="str">
        <f>IF(ISBLANK('Item List'!B5),"",'Item List'!B5)</f>
        <v>Exterior Wall Injection Crack Repairs</v>
      </c>
      <c r="C7" s="295" t="str">
        <f>IF(ISBLANK('Item List'!C5),"",'Item List'!C5)</f>
        <v>LF</v>
      </c>
      <c r="D7" s="296">
        <f>IF(ISBLANK('Item List'!D5),0,'Item List'!D5)</f>
        <v>100</v>
      </c>
      <c r="E7" s="146"/>
      <c r="F7" s="146"/>
      <c r="G7" s="166">
        <v>150</v>
      </c>
      <c r="H7" s="103">
        <f t="shared" ref="F7:H29" si="5">IF(AND(ISNUMBER($D7),ISNUMBER(G7)),$D7*G7,0)</f>
        <v>15000</v>
      </c>
      <c r="I7" s="167"/>
      <c r="J7" s="103">
        <f t="shared" si="0"/>
        <v>0</v>
      </c>
      <c r="K7" s="167"/>
      <c r="L7" s="103">
        <f t="shared" si="1"/>
        <v>0</v>
      </c>
      <c r="M7" s="167"/>
      <c r="N7" s="103">
        <f t="shared" si="2"/>
        <v>0</v>
      </c>
      <c r="O7" s="167"/>
      <c r="P7" s="103">
        <f t="shared" si="3"/>
        <v>0</v>
      </c>
      <c r="Q7" s="167"/>
      <c r="R7" s="103">
        <f t="shared" si="4"/>
        <v>0</v>
      </c>
    </row>
    <row r="8" spans="1:18" s="228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Exterior Wall Mortar or Shotcrete Repair</v>
      </c>
      <c r="C8" s="295" t="str">
        <f>IF(ISBLANK('Item List'!C6),"",'Item List'!C6)</f>
        <v>SF</v>
      </c>
      <c r="D8" s="296">
        <f>IF(ISBLANK('Item List'!D6),0,'Item List'!D6)</f>
        <v>200</v>
      </c>
      <c r="E8" s="146"/>
      <c r="F8" s="146"/>
      <c r="G8" s="166">
        <v>105</v>
      </c>
      <c r="H8" s="103">
        <f t="shared" si="5"/>
        <v>21000</v>
      </c>
      <c r="I8" s="167"/>
      <c r="J8" s="103">
        <f t="shared" si="0"/>
        <v>0</v>
      </c>
      <c r="K8" s="167"/>
      <c r="L8" s="103">
        <f t="shared" si="1"/>
        <v>0</v>
      </c>
      <c r="M8" s="167"/>
      <c r="N8" s="103">
        <f t="shared" si="2"/>
        <v>0</v>
      </c>
      <c r="O8" s="167"/>
      <c r="P8" s="103">
        <f t="shared" si="3"/>
        <v>0</v>
      </c>
      <c r="Q8" s="167"/>
      <c r="R8" s="103">
        <f t="shared" si="4"/>
        <v>0</v>
      </c>
    </row>
    <row r="9" spans="1:18" s="228" customFormat="1" ht="24" customHeight="1" x14ac:dyDescent="0.2">
      <c r="A9" s="145">
        <f t="shared" si="6"/>
        <v>4</v>
      </c>
      <c r="B9" s="295" t="str">
        <f>IF(ISBLANK('Item List'!B7),"",'Item List'!B7)</f>
        <v>Exterior Wall Prestressed Wire Repairs</v>
      </c>
      <c r="C9" s="295" t="str">
        <f>IF(ISBLANK('Item List'!C7),"",'Item List'!C7)</f>
        <v>EA</v>
      </c>
      <c r="D9" s="296">
        <f>IF(ISBLANK('Item List'!D7),0,'Item List'!D7)</f>
        <v>20</v>
      </c>
      <c r="E9" s="146"/>
      <c r="F9" s="146"/>
      <c r="G9" s="166">
        <v>1500</v>
      </c>
      <c r="H9" s="103">
        <f t="shared" si="5"/>
        <v>30000</v>
      </c>
      <c r="I9" s="167"/>
      <c r="J9" s="103">
        <f t="shared" si="0"/>
        <v>0</v>
      </c>
      <c r="K9" s="167"/>
      <c r="L9" s="103">
        <f t="shared" si="1"/>
        <v>0</v>
      </c>
      <c r="M9" s="167"/>
      <c r="N9" s="103">
        <f t="shared" si="2"/>
        <v>0</v>
      </c>
      <c r="O9" s="167"/>
      <c r="P9" s="103">
        <f t="shared" si="3"/>
        <v>0</v>
      </c>
      <c r="Q9" s="167"/>
      <c r="R9" s="103">
        <f t="shared" si="4"/>
        <v>0</v>
      </c>
    </row>
    <row r="10" spans="1:18" s="228" customFormat="1" ht="33.75" customHeight="1" x14ac:dyDescent="0.2">
      <c r="A10" s="145">
        <f t="shared" si="6"/>
        <v>5</v>
      </c>
      <c r="B10" s="295" t="str">
        <f>IF(ISBLANK('Item List'!B8),"",'Item List'!B8)</f>
        <v>Cash Allowance for Mobilization and Demob Temporary Heating Equipment</v>
      </c>
      <c r="C10" s="295" t="str">
        <f>IF(ISBLANK('Item List'!C8),"",'Item List'!C8)</f>
        <v>LS</v>
      </c>
      <c r="D10" s="296">
        <f>IF(ISBLANK('Item List'!D8),0,'Item List'!D8)</f>
        <v>1</v>
      </c>
      <c r="E10" s="146"/>
      <c r="F10" s="146"/>
      <c r="G10" s="166">
        <v>7750</v>
      </c>
      <c r="H10" s="103">
        <f t="shared" si="5"/>
        <v>7750</v>
      </c>
      <c r="I10" s="167"/>
      <c r="J10" s="103">
        <f t="shared" si="0"/>
        <v>0</v>
      </c>
      <c r="K10" s="167"/>
      <c r="L10" s="103">
        <f t="shared" si="1"/>
        <v>0</v>
      </c>
      <c r="M10" s="167"/>
      <c r="N10" s="103">
        <f t="shared" si="2"/>
        <v>0</v>
      </c>
      <c r="O10" s="167"/>
      <c r="P10" s="103">
        <f t="shared" si="3"/>
        <v>0</v>
      </c>
      <c r="Q10" s="167"/>
      <c r="R10" s="103">
        <f t="shared" si="4"/>
        <v>0</v>
      </c>
    </row>
    <row r="11" spans="1:18" s="228" customFormat="1" ht="24" customHeight="1" x14ac:dyDescent="0.2">
      <c r="A11" s="145">
        <f t="shared" si="6"/>
        <v>6</v>
      </c>
      <c r="B11" s="295" t="str">
        <f>IF(ISBLANK('Item List'!B9),"",'Item List'!B9)</f>
        <v>Operation of Temporary Heating Equipment</v>
      </c>
      <c r="C11" s="295" t="str">
        <f>IF(ISBLANK('Item List'!C9),"",'Item List'!C9)</f>
        <v>WEEKS</v>
      </c>
      <c r="D11" s="296">
        <f>IF(ISBLANK('Item List'!D9),0,'Item List'!D9)</f>
        <v>4</v>
      </c>
      <c r="E11" s="146"/>
      <c r="F11" s="146"/>
      <c r="G11" s="166">
        <v>8500</v>
      </c>
      <c r="H11" s="103">
        <f t="shared" si="5"/>
        <v>34000</v>
      </c>
      <c r="I11" s="167"/>
      <c r="J11" s="103">
        <f t="shared" si="0"/>
        <v>0</v>
      </c>
      <c r="K11" s="167"/>
      <c r="L11" s="103">
        <f t="shared" si="1"/>
        <v>0</v>
      </c>
      <c r="M11" s="167"/>
      <c r="N11" s="103">
        <f t="shared" si="2"/>
        <v>0</v>
      </c>
      <c r="O11" s="167"/>
      <c r="P11" s="103">
        <f t="shared" si="3"/>
        <v>0</v>
      </c>
      <c r="Q11" s="167"/>
      <c r="R11" s="103">
        <f t="shared" si="4"/>
        <v>0</v>
      </c>
    </row>
    <row r="12" spans="1:18" s="228" customFormat="1" ht="24" customHeight="1" x14ac:dyDescent="0.2">
      <c r="A12" s="145">
        <f t="shared" si="6"/>
        <v>7</v>
      </c>
      <c r="B12" s="295" t="str">
        <f>IF(ISBLANK('Item List'!B10),"",'Item List'!B10)</f>
        <v>Tree Removal and Replacement</v>
      </c>
      <c r="C12" s="295" t="str">
        <f>IF(ISBLANK('Item List'!C10),"",'Item List'!C10)</f>
        <v>LS</v>
      </c>
      <c r="D12" s="296">
        <f>IF(ISBLANK('Item List'!D10),0,'Item List'!D10)</f>
        <v>1</v>
      </c>
      <c r="E12" s="146"/>
      <c r="F12" s="146"/>
      <c r="G12" s="166">
        <v>18760</v>
      </c>
      <c r="H12" s="103">
        <f t="shared" si="5"/>
        <v>18760</v>
      </c>
      <c r="I12" s="167"/>
      <c r="J12" s="103">
        <f t="shared" si="0"/>
        <v>0</v>
      </c>
      <c r="K12" s="167"/>
      <c r="L12" s="103">
        <f t="shared" si="1"/>
        <v>0</v>
      </c>
      <c r="M12" s="167"/>
      <c r="N12" s="103">
        <f t="shared" si="2"/>
        <v>0</v>
      </c>
      <c r="O12" s="167"/>
      <c r="P12" s="103">
        <f t="shared" si="3"/>
        <v>0</v>
      </c>
      <c r="Q12" s="167"/>
      <c r="R12" s="103">
        <f t="shared" si="4"/>
        <v>0</v>
      </c>
    </row>
    <row r="13" spans="1:18" s="228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6"/>
      <c r="H13" s="103">
        <f t="shared" si="5"/>
        <v>0</v>
      </c>
      <c r="I13" s="167"/>
      <c r="J13" s="103">
        <f t="shared" si="0"/>
        <v>0</v>
      </c>
      <c r="K13" s="167"/>
      <c r="L13" s="103">
        <f t="shared" si="1"/>
        <v>0</v>
      </c>
      <c r="M13" s="167"/>
      <c r="N13" s="103">
        <f t="shared" si="2"/>
        <v>0</v>
      </c>
      <c r="O13" s="167"/>
      <c r="P13" s="103">
        <f t="shared" si="3"/>
        <v>0</v>
      </c>
      <c r="Q13" s="167"/>
      <c r="R13" s="103">
        <f t="shared" si="4"/>
        <v>0</v>
      </c>
    </row>
    <row r="14" spans="1:18" s="228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6"/>
      <c r="H14" s="103">
        <f t="shared" si="5"/>
        <v>0</v>
      </c>
      <c r="I14" s="167"/>
      <c r="J14" s="103">
        <f t="shared" si="0"/>
        <v>0</v>
      </c>
      <c r="K14" s="167"/>
      <c r="L14" s="103">
        <f t="shared" si="1"/>
        <v>0</v>
      </c>
      <c r="M14" s="167"/>
      <c r="N14" s="103">
        <f t="shared" si="2"/>
        <v>0</v>
      </c>
      <c r="O14" s="167"/>
      <c r="P14" s="103">
        <f t="shared" si="3"/>
        <v>0</v>
      </c>
      <c r="Q14" s="167"/>
      <c r="R14" s="103">
        <f t="shared" si="4"/>
        <v>0</v>
      </c>
    </row>
    <row r="15" spans="1:18" s="228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6"/>
      <c r="H15" s="103">
        <f t="shared" si="5"/>
        <v>0</v>
      </c>
      <c r="I15" s="167"/>
      <c r="J15" s="103">
        <f t="shared" si="0"/>
        <v>0</v>
      </c>
      <c r="K15" s="167"/>
      <c r="L15" s="103">
        <f t="shared" si="1"/>
        <v>0</v>
      </c>
      <c r="M15" s="167"/>
      <c r="N15" s="103">
        <f t="shared" si="2"/>
        <v>0</v>
      </c>
      <c r="O15" s="167"/>
      <c r="P15" s="103">
        <f t="shared" si="3"/>
        <v>0</v>
      </c>
      <c r="Q15" s="167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6"/>
      <c r="H16" s="103">
        <f t="shared" si="5"/>
        <v>0</v>
      </c>
      <c r="I16" s="168"/>
      <c r="J16" s="103">
        <f t="shared" si="0"/>
        <v>0</v>
      </c>
      <c r="K16" s="168"/>
      <c r="L16" s="103">
        <f t="shared" si="1"/>
        <v>0</v>
      </c>
      <c r="M16" s="168"/>
      <c r="N16" s="103">
        <f t="shared" si="2"/>
        <v>0</v>
      </c>
      <c r="O16" s="168"/>
      <c r="P16" s="103">
        <f t="shared" si="3"/>
        <v>0</v>
      </c>
      <c r="Q16" s="168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6"/>
      <c r="H17" s="103">
        <f t="shared" si="5"/>
        <v>0</v>
      </c>
      <c r="I17" s="168"/>
      <c r="J17" s="103">
        <f t="shared" si="0"/>
        <v>0</v>
      </c>
      <c r="K17" s="168"/>
      <c r="L17" s="103">
        <f t="shared" si="1"/>
        <v>0</v>
      </c>
      <c r="M17" s="168"/>
      <c r="N17" s="103">
        <f t="shared" si="2"/>
        <v>0</v>
      </c>
      <c r="O17" s="168"/>
      <c r="P17" s="103">
        <f t="shared" si="3"/>
        <v>0</v>
      </c>
      <c r="Q17" s="168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6"/>
      <c r="H18" s="103">
        <f t="shared" si="5"/>
        <v>0</v>
      </c>
      <c r="I18" s="168"/>
      <c r="J18" s="103">
        <f t="shared" si="0"/>
        <v>0</v>
      </c>
      <c r="K18" s="168"/>
      <c r="L18" s="103">
        <f t="shared" si="1"/>
        <v>0</v>
      </c>
      <c r="M18" s="168"/>
      <c r="N18" s="103">
        <f t="shared" si="2"/>
        <v>0</v>
      </c>
      <c r="O18" s="168"/>
      <c r="P18" s="103">
        <f t="shared" si="3"/>
        <v>0</v>
      </c>
      <c r="Q18" s="168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6"/>
      <c r="H19" s="103">
        <f t="shared" si="5"/>
        <v>0</v>
      </c>
      <c r="I19" s="168"/>
      <c r="J19" s="103">
        <f t="shared" si="0"/>
        <v>0</v>
      </c>
      <c r="K19" s="168"/>
      <c r="L19" s="103">
        <f t="shared" si="1"/>
        <v>0</v>
      </c>
      <c r="M19" s="168"/>
      <c r="N19" s="103">
        <f t="shared" si="2"/>
        <v>0</v>
      </c>
      <c r="O19" s="168"/>
      <c r="P19" s="103">
        <f t="shared" si="3"/>
        <v>0</v>
      </c>
      <c r="Q19" s="168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6"/>
      <c r="H20" s="103">
        <f t="shared" si="5"/>
        <v>0</v>
      </c>
      <c r="I20" s="168"/>
      <c r="J20" s="103">
        <f t="shared" si="0"/>
        <v>0</v>
      </c>
      <c r="K20" s="168"/>
      <c r="L20" s="103">
        <f t="shared" si="1"/>
        <v>0</v>
      </c>
      <c r="M20" s="168"/>
      <c r="N20" s="103">
        <f t="shared" si="2"/>
        <v>0</v>
      </c>
      <c r="O20" s="168"/>
      <c r="P20" s="103">
        <f t="shared" si="3"/>
        <v>0</v>
      </c>
      <c r="Q20" s="168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6"/>
      <c r="H21" s="103">
        <f t="shared" si="5"/>
        <v>0</v>
      </c>
      <c r="I21" s="168"/>
      <c r="J21" s="103">
        <f t="shared" si="0"/>
        <v>0</v>
      </c>
      <c r="K21" s="168"/>
      <c r="L21" s="103">
        <f t="shared" si="1"/>
        <v>0</v>
      </c>
      <c r="M21" s="168"/>
      <c r="N21" s="103">
        <f t="shared" si="2"/>
        <v>0</v>
      </c>
      <c r="O21" s="168"/>
      <c r="P21" s="103">
        <f t="shared" si="3"/>
        <v>0</v>
      </c>
      <c r="Q21" s="168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6"/>
      <c r="H22" s="103">
        <f t="shared" si="5"/>
        <v>0</v>
      </c>
      <c r="I22" s="168"/>
      <c r="J22" s="103">
        <f t="shared" si="0"/>
        <v>0</v>
      </c>
      <c r="K22" s="168"/>
      <c r="L22" s="103">
        <f t="shared" si="1"/>
        <v>0</v>
      </c>
      <c r="M22" s="168"/>
      <c r="N22" s="103">
        <f t="shared" si="2"/>
        <v>0</v>
      </c>
      <c r="O22" s="168"/>
      <c r="P22" s="103">
        <f t="shared" si="3"/>
        <v>0</v>
      </c>
      <c r="Q22" s="168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6"/>
      <c r="H23" s="103">
        <f t="shared" si="5"/>
        <v>0</v>
      </c>
      <c r="I23" s="168"/>
      <c r="J23" s="103">
        <f t="shared" si="0"/>
        <v>0</v>
      </c>
      <c r="K23" s="168"/>
      <c r="L23" s="103">
        <f t="shared" si="1"/>
        <v>0</v>
      </c>
      <c r="M23" s="168"/>
      <c r="N23" s="103">
        <f t="shared" si="2"/>
        <v>0</v>
      </c>
      <c r="O23" s="168"/>
      <c r="P23" s="103">
        <f t="shared" si="3"/>
        <v>0</v>
      </c>
      <c r="Q23" s="168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6"/>
      <c r="H24" s="103">
        <f t="shared" si="5"/>
        <v>0</v>
      </c>
      <c r="I24" s="168"/>
      <c r="J24" s="103">
        <f t="shared" si="0"/>
        <v>0</v>
      </c>
      <c r="K24" s="168"/>
      <c r="L24" s="103">
        <f t="shared" si="1"/>
        <v>0</v>
      </c>
      <c r="M24" s="168"/>
      <c r="N24" s="103">
        <f t="shared" si="2"/>
        <v>0</v>
      </c>
      <c r="O24" s="168"/>
      <c r="P24" s="103">
        <f t="shared" si="3"/>
        <v>0</v>
      </c>
      <c r="Q24" s="168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6"/>
      <c r="H25" s="103">
        <f t="shared" si="5"/>
        <v>0</v>
      </c>
      <c r="I25" s="168"/>
      <c r="J25" s="103">
        <f t="shared" si="0"/>
        <v>0</v>
      </c>
      <c r="K25" s="168"/>
      <c r="L25" s="103">
        <f t="shared" si="1"/>
        <v>0</v>
      </c>
      <c r="M25" s="168"/>
      <c r="N25" s="103">
        <f t="shared" si="2"/>
        <v>0</v>
      </c>
      <c r="O25" s="168"/>
      <c r="P25" s="103">
        <f t="shared" si="3"/>
        <v>0</v>
      </c>
      <c r="Q25" s="168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6"/>
      <c r="H26" s="103">
        <f t="shared" si="5"/>
        <v>0</v>
      </c>
      <c r="I26" s="168"/>
      <c r="J26" s="103">
        <f t="shared" si="0"/>
        <v>0</v>
      </c>
      <c r="K26" s="168"/>
      <c r="L26" s="103">
        <f t="shared" si="1"/>
        <v>0</v>
      </c>
      <c r="M26" s="168"/>
      <c r="N26" s="103">
        <f t="shared" si="2"/>
        <v>0</v>
      </c>
      <c r="O26" s="168"/>
      <c r="P26" s="103">
        <f t="shared" si="3"/>
        <v>0</v>
      </c>
      <c r="Q26" s="168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6"/>
      <c r="H27" s="103">
        <f t="shared" si="5"/>
        <v>0</v>
      </c>
      <c r="I27" s="168"/>
      <c r="J27" s="103">
        <f t="shared" si="0"/>
        <v>0</v>
      </c>
      <c r="K27" s="168"/>
      <c r="L27" s="103">
        <f t="shared" si="1"/>
        <v>0</v>
      </c>
      <c r="M27" s="168"/>
      <c r="N27" s="103">
        <f t="shared" si="2"/>
        <v>0</v>
      </c>
      <c r="O27" s="168"/>
      <c r="P27" s="103">
        <f t="shared" si="3"/>
        <v>0</v>
      </c>
      <c r="Q27" s="168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6"/>
      <c r="H28" s="103">
        <f t="shared" si="5"/>
        <v>0</v>
      </c>
      <c r="I28" s="168"/>
      <c r="J28" s="103">
        <f t="shared" si="0"/>
        <v>0</v>
      </c>
      <c r="K28" s="168"/>
      <c r="L28" s="103">
        <f t="shared" si="1"/>
        <v>0</v>
      </c>
      <c r="M28" s="168"/>
      <c r="N28" s="103">
        <f t="shared" si="2"/>
        <v>0</v>
      </c>
      <c r="O28" s="168"/>
      <c r="P28" s="103">
        <f t="shared" si="3"/>
        <v>0</v>
      </c>
      <c r="Q28" s="168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6"/>
      <c r="H29" s="103">
        <f t="shared" si="5"/>
        <v>0</v>
      </c>
      <c r="I29" s="168"/>
      <c r="J29" s="103">
        <f t="shared" si="0"/>
        <v>0</v>
      </c>
      <c r="K29" s="168"/>
      <c r="L29" s="103">
        <f t="shared" si="1"/>
        <v>0</v>
      </c>
      <c r="M29" s="168"/>
      <c r="N29" s="103">
        <f t="shared" si="2"/>
        <v>0</v>
      </c>
      <c r="O29" s="168"/>
      <c r="P29" s="103">
        <f t="shared" si="3"/>
        <v>0</v>
      </c>
      <c r="Q29" s="168"/>
      <c r="R29" s="103">
        <f t="shared" si="4"/>
        <v>0</v>
      </c>
    </row>
    <row r="30" spans="1:18" s="228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SUM(F6:F12)</f>
        <v>0</v>
      </c>
      <c r="G30" s="110"/>
      <c r="H30" s="104">
        <f>IF(SUM(H6:H29)=0,"",SUM(H6:H29))</f>
        <v>176510</v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28" customFormat="1" ht="10.5" customHeight="1" thickBot="1" x14ac:dyDescent="0.25">
      <c r="A31" s="151"/>
      <c r="B31" s="152" t="str">
        <f>CONCATENATE("Award to"&amp;" "&amp;$G$1)</f>
        <v>Award to DN TANKS OF ILLINOIS</v>
      </c>
      <c r="C31" s="153" t="str">
        <f>IF(NOT(ISNUMBER(A32)),"Bid","Total")</f>
        <v>Bid</v>
      </c>
      <c r="D31" s="154"/>
      <c r="E31" s="155" t="s">
        <v>9</v>
      </c>
      <c r="F31" s="156"/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176510</v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28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6"/>
      <c r="H32" s="103">
        <f t="shared" ref="H32:H55" si="8">IF(AND(ISNUMBER($D32),ISNUMBER(G32)),$D32*G32,0)</f>
        <v>0</v>
      </c>
      <c r="I32" s="167"/>
      <c r="J32" s="103">
        <f>IF(AND(ISNUMBER($D32),ISNUMBER(I32)),$D32*I32,0)</f>
        <v>0</v>
      </c>
      <c r="K32" s="167"/>
      <c r="L32" s="103">
        <f>IF(AND(ISNUMBER($D32),ISNUMBER(K32)),$D32*K32,0)</f>
        <v>0</v>
      </c>
      <c r="M32" s="167"/>
      <c r="N32" s="103">
        <f>IF(AND(ISNUMBER($D32),ISNUMBER(M32)),$D32*M32,0)</f>
        <v>0</v>
      </c>
      <c r="O32" s="167"/>
      <c r="P32" s="103">
        <f>IF(AND(ISNUMBER($D32),ISNUMBER(O32)),$D32*O32,0)</f>
        <v>0</v>
      </c>
      <c r="Q32" s="167"/>
      <c r="R32" s="103">
        <f>IF(AND(ISNUMBER($D32),ISNUMBER(Q32)),$D32*Q32,0)</f>
        <v>0</v>
      </c>
    </row>
    <row r="33" spans="1:18" s="228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6"/>
      <c r="H33" s="103">
        <f t="shared" si="8"/>
        <v>0</v>
      </c>
      <c r="I33" s="167"/>
      <c r="J33" s="103">
        <f t="shared" ref="J33:J55" si="9">IF(AND(ISNUMBER($D33),ISNUMBER(I33)),$D33*I33,0)</f>
        <v>0</v>
      </c>
      <c r="K33" s="167"/>
      <c r="L33" s="103">
        <f t="shared" ref="L33:L55" si="10">IF(AND(ISNUMBER($D33),ISNUMBER(K33)),$D33*K33,0)</f>
        <v>0</v>
      </c>
      <c r="M33" s="167"/>
      <c r="N33" s="103">
        <f t="shared" ref="N33:N55" si="11">IF(AND(ISNUMBER($D33),ISNUMBER(M33)),$D33*M33,0)</f>
        <v>0</v>
      </c>
      <c r="O33" s="167"/>
      <c r="P33" s="103">
        <f t="shared" ref="P33:P55" si="12">IF(AND(ISNUMBER($D33),ISNUMBER(O33)),$D33*O33,0)</f>
        <v>0</v>
      </c>
      <c r="Q33" s="167"/>
      <c r="R33" s="103">
        <f t="shared" ref="R33:R55" si="13">IF(AND(ISNUMBER($D33),ISNUMBER(Q33)),$D33*Q33,0)</f>
        <v>0</v>
      </c>
    </row>
    <row r="34" spans="1:18" s="228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6"/>
      <c r="H34" s="103">
        <f t="shared" si="8"/>
        <v>0</v>
      </c>
      <c r="I34" s="167"/>
      <c r="J34" s="103">
        <f t="shared" si="9"/>
        <v>0</v>
      </c>
      <c r="K34" s="167"/>
      <c r="L34" s="103">
        <f t="shared" si="10"/>
        <v>0</v>
      </c>
      <c r="M34" s="167"/>
      <c r="N34" s="103">
        <f t="shared" si="11"/>
        <v>0</v>
      </c>
      <c r="O34" s="167"/>
      <c r="P34" s="103">
        <f t="shared" si="12"/>
        <v>0</v>
      </c>
      <c r="Q34" s="167"/>
      <c r="R34" s="103">
        <f t="shared" si="13"/>
        <v>0</v>
      </c>
    </row>
    <row r="35" spans="1:18" s="228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6"/>
      <c r="H35" s="103">
        <f t="shared" si="8"/>
        <v>0</v>
      </c>
      <c r="I35" s="167"/>
      <c r="J35" s="103">
        <f t="shared" si="9"/>
        <v>0</v>
      </c>
      <c r="K35" s="167"/>
      <c r="L35" s="103">
        <f t="shared" si="10"/>
        <v>0</v>
      </c>
      <c r="M35" s="167"/>
      <c r="N35" s="103">
        <f t="shared" si="11"/>
        <v>0</v>
      </c>
      <c r="O35" s="167"/>
      <c r="P35" s="103">
        <f t="shared" si="12"/>
        <v>0</v>
      </c>
      <c r="Q35" s="167"/>
      <c r="R35" s="103">
        <f t="shared" si="13"/>
        <v>0</v>
      </c>
    </row>
    <row r="36" spans="1:18" s="228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6"/>
      <c r="H36" s="103">
        <f t="shared" si="8"/>
        <v>0</v>
      </c>
      <c r="I36" s="167"/>
      <c r="J36" s="103">
        <f t="shared" si="9"/>
        <v>0</v>
      </c>
      <c r="K36" s="167"/>
      <c r="L36" s="103">
        <f t="shared" si="10"/>
        <v>0</v>
      </c>
      <c r="M36" s="167"/>
      <c r="N36" s="103">
        <f t="shared" si="11"/>
        <v>0</v>
      </c>
      <c r="O36" s="167"/>
      <c r="P36" s="103">
        <f t="shared" si="12"/>
        <v>0</v>
      </c>
      <c r="Q36" s="167"/>
      <c r="R36" s="103">
        <f t="shared" si="13"/>
        <v>0</v>
      </c>
    </row>
    <row r="37" spans="1:18" s="228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6"/>
      <c r="H37" s="103">
        <f t="shared" si="8"/>
        <v>0</v>
      </c>
      <c r="I37" s="167"/>
      <c r="J37" s="103">
        <f t="shared" si="9"/>
        <v>0</v>
      </c>
      <c r="K37" s="167"/>
      <c r="L37" s="103">
        <f t="shared" si="10"/>
        <v>0</v>
      </c>
      <c r="M37" s="167"/>
      <c r="N37" s="103">
        <f t="shared" si="11"/>
        <v>0</v>
      </c>
      <c r="O37" s="167"/>
      <c r="P37" s="103">
        <f t="shared" si="12"/>
        <v>0</v>
      </c>
      <c r="Q37" s="167"/>
      <c r="R37" s="103">
        <f t="shared" si="13"/>
        <v>0</v>
      </c>
    </row>
    <row r="38" spans="1:18" s="228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6"/>
      <c r="H38" s="103">
        <f t="shared" si="8"/>
        <v>0</v>
      </c>
      <c r="I38" s="167"/>
      <c r="J38" s="103">
        <f t="shared" si="9"/>
        <v>0</v>
      </c>
      <c r="K38" s="167"/>
      <c r="L38" s="103">
        <f t="shared" si="10"/>
        <v>0</v>
      </c>
      <c r="M38" s="167"/>
      <c r="N38" s="103">
        <f t="shared" si="11"/>
        <v>0</v>
      </c>
      <c r="O38" s="167"/>
      <c r="P38" s="103">
        <f t="shared" si="12"/>
        <v>0</v>
      </c>
      <c r="Q38" s="167"/>
      <c r="R38" s="103">
        <f t="shared" si="13"/>
        <v>0</v>
      </c>
    </row>
    <row r="39" spans="1:18" s="228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6"/>
      <c r="H39" s="103">
        <f t="shared" si="8"/>
        <v>0</v>
      </c>
      <c r="I39" s="167"/>
      <c r="J39" s="103">
        <f t="shared" si="9"/>
        <v>0</v>
      </c>
      <c r="K39" s="167"/>
      <c r="L39" s="103">
        <f t="shared" si="10"/>
        <v>0</v>
      </c>
      <c r="M39" s="167"/>
      <c r="N39" s="103">
        <f t="shared" si="11"/>
        <v>0</v>
      </c>
      <c r="O39" s="167"/>
      <c r="P39" s="103">
        <f t="shared" si="12"/>
        <v>0</v>
      </c>
      <c r="Q39" s="167"/>
      <c r="R39" s="103">
        <f t="shared" si="13"/>
        <v>0</v>
      </c>
    </row>
    <row r="40" spans="1:18" s="228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6"/>
      <c r="H40" s="103">
        <f t="shared" si="8"/>
        <v>0</v>
      </c>
      <c r="I40" s="167"/>
      <c r="J40" s="103">
        <f t="shared" si="9"/>
        <v>0</v>
      </c>
      <c r="K40" s="167"/>
      <c r="L40" s="103">
        <f t="shared" si="10"/>
        <v>0</v>
      </c>
      <c r="M40" s="167"/>
      <c r="N40" s="103">
        <f t="shared" si="11"/>
        <v>0</v>
      </c>
      <c r="O40" s="167"/>
      <c r="P40" s="103">
        <f t="shared" si="12"/>
        <v>0</v>
      </c>
      <c r="Q40" s="167"/>
      <c r="R40" s="103">
        <f t="shared" si="13"/>
        <v>0</v>
      </c>
    </row>
    <row r="41" spans="1:18" s="228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6"/>
      <c r="H41" s="103">
        <f t="shared" si="8"/>
        <v>0</v>
      </c>
      <c r="I41" s="167"/>
      <c r="J41" s="103">
        <f t="shared" si="9"/>
        <v>0</v>
      </c>
      <c r="K41" s="167"/>
      <c r="L41" s="103">
        <f t="shared" si="10"/>
        <v>0</v>
      </c>
      <c r="M41" s="167"/>
      <c r="N41" s="103">
        <f t="shared" si="11"/>
        <v>0</v>
      </c>
      <c r="O41" s="167"/>
      <c r="P41" s="103">
        <f t="shared" si="12"/>
        <v>0</v>
      </c>
      <c r="Q41" s="167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6"/>
      <c r="H42" s="103">
        <f t="shared" si="8"/>
        <v>0</v>
      </c>
      <c r="I42" s="168"/>
      <c r="J42" s="103">
        <f t="shared" si="9"/>
        <v>0</v>
      </c>
      <c r="K42" s="168"/>
      <c r="L42" s="103">
        <f t="shared" si="10"/>
        <v>0</v>
      </c>
      <c r="M42" s="168"/>
      <c r="N42" s="103">
        <f t="shared" si="11"/>
        <v>0</v>
      </c>
      <c r="O42" s="168"/>
      <c r="P42" s="103">
        <f t="shared" si="12"/>
        <v>0</v>
      </c>
      <c r="Q42" s="168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6"/>
      <c r="H43" s="103">
        <f t="shared" si="8"/>
        <v>0</v>
      </c>
      <c r="I43" s="168"/>
      <c r="J43" s="103">
        <f t="shared" si="9"/>
        <v>0</v>
      </c>
      <c r="K43" s="168"/>
      <c r="L43" s="103">
        <f t="shared" si="10"/>
        <v>0</v>
      </c>
      <c r="M43" s="168"/>
      <c r="N43" s="103">
        <f t="shared" si="11"/>
        <v>0</v>
      </c>
      <c r="O43" s="168"/>
      <c r="P43" s="103">
        <f t="shared" si="12"/>
        <v>0</v>
      </c>
      <c r="Q43" s="168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6"/>
      <c r="H44" s="103">
        <f t="shared" si="8"/>
        <v>0</v>
      </c>
      <c r="I44" s="168"/>
      <c r="J44" s="103">
        <f t="shared" si="9"/>
        <v>0</v>
      </c>
      <c r="K44" s="168"/>
      <c r="L44" s="103">
        <f t="shared" si="10"/>
        <v>0</v>
      </c>
      <c r="M44" s="168"/>
      <c r="N44" s="103">
        <f t="shared" si="11"/>
        <v>0</v>
      </c>
      <c r="O44" s="168"/>
      <c r="P44" s="103">
        <f t="shared" si="12"/>
        <v>0</v>
      </c>
      <c r="Q44" s="168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6"/>
      <c r="H45" s="103">
        <f t="shared" si="8"/>
        <v>0</v>
      </c>
      <c r="I45" s="168"/>
      <c r="J45" s="103">
        <f t="shared" si="9"/>
        <v>0</v>
      </c>
      <c r="K45" s="168"/>
      <c r="L45" s="103">
        <f t="shared" si="10"/>
        <v>0</v>
      </c>
      <c r="M45" s="168"/>
      <c r="N45" s="103">
        <f t="shared" si="11"/>
        <v>0</v>
      </c>
      <c r="O45" s="168"/>
      <c r="P45" s="103">
        <f t="shared" si="12"/>
        <v>0</v>
      </c>
      <c r="Q45" s="168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6"/>
      <c r="H46" s="103">
        <f t="shared" si="8"/>
        <v>0</v>
      </c>
      <c r="I46" s="168"/>
      <c r="J46" s="103">
        <f t="shared" si="9"/>
        <v>0</v>
      </c>
      <c r="K46" s="168"/>
      <c r="L46" s="103">
        <f t="shared" si="10"/>
        <v>0</v>
      </c>
      <c r="M46" s="168"/>
      <c r="N46" s="103">
        <f t="shared" si="11"/>
        <v>0</v>
      </c>
      <c r="O46" s="168"/>
      <c r="P46" s="103">
        <f t="shared" si="12"/>
        <v>0</v>
      </c>
      <c r="Q46" s="168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6"/>
      <c r="H47" s="103">
        <f t="shared" si="8"/>
        <v>0</v>
      </c>
      <c r="I47" s="168"/>
      <c r="J47" s="103">
        <f t="shared" si="9"/>
        <v>0</v>
      </c>
      <c r="K47" s="168"/>
      <c r="L47" s="103">
        <f t="shared" si="10"/>
        <v>0</v>
      </c>
      <c r="M47" s="168"/>
      <c r="N47" s="103">
        <f t="shared" si="11"/>
        <v>0</v>
      </c>
      <c r="O47" s="168"/>
      <c r="P47" s="103">
        <f t="shared" si="12"/>
        <v>0</v>
      </c>
      <c r="Q47" s="168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6"/>
      <c r="H48" s="103">
        <f t="shared" si="8"/>
        <v>0</v>
      </c>
      <c r="I48" s="168"/>
      <c r="J48" s="103">
        <f t="shared" si="9"/>
        <v>0</v>
      </c>
      <c r="K48" s="168"/>
      <c r="L48" s="103">
        <f t="shared" si="10"/>
        <v>0</v>
      </c>
      <c r="M48" s="168"/>
      <c r="N48" s="103">
        <f t="shared" si="11"/>
        <v>0</v>
      </c>
      <c r="O48" s="168"/>
      <c r="P48" s="103">
        <f t="shared" si="12"/>
        <v>0</v>
      </c>
      <c r="Q48" s="168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6"/>
      <c r="H49" s="103">
        <f t="shared" si="8"/>
        <v>0</v>
      </c>
      <c r="I49" s="168"/>
      <c r="J49" s="103">
        <f t="shared" si="9"/>
        <v>0</v>
      </c>
      <c r="K49" s="168"/>
      <c r="L49" s="103">
        <f t="shared" si="10"/>
        <v>0</v>
      </c>
      <c r="M49" s="168"/>
      <c r="N49" s="103">
        <f t="shared" si="11"/>
        <v>0</v>
      </c>
      <c r="O49" s="168"/>
      <c r="P49" s="103">
        <f t="shared" si="12"/>
        <v>0</v>
      </c>
      <c r="Q49" s="168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6"/>
      <c r="H50" s="103">
        <f t="shared" si="8"/>
        <v>0</v>
      </c>
      <c r="I50" s="168"/>
      <c r="J50" s="103">
        <f t="shared" si="9"/>
        <v>0</v>
      </c>
      <c r="K50" s="168"/>
      <c r="L50" s="103">
        <f t="shared" si="10"/>
        <v>0</v>
      </c>
      <c r="M50" s="168"/>
      <c r="N50" s="103">
        <f t="shared" si="11"/>
        <v>0</v>
      </c>
      <c r="O50" s="168"/>
      <c r="P50" s="103">
        <f t="shared" si="12"/>
        <v>0</v>
      </c>
      <c r="Q50" s="168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6"/>
      <c r="H51" s="103">
        <f t="shared" si="8"/>
        <v>0</v>
      </c>
      <c r="I51" s="168"/>
      <c r="J51" s="103">
        <f t="shared" si="9"/>
        <v>0</v>
      </c>
      <c r="K51" s="168"/>
      <c r="L51" s="103">
        <f t="shared" si="10"/>
        <v>0</v>
      </c>
      <c r="M51" s="168"/>
      <c r="N51" s="103">
        <f t="shared" si="11"/>
        <v>0</v>
      </c>
      <c r="O51" s="168"/>
      <c r="P51" s="103">
        <f t="shared" si="12"/>
        <v>0</v>
      </c>
      <c r="Q51" s="168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6"/>
      <c r="H52" s="103">
        <f t="shared" si="8"/>
        <v>0</v>
      </c>
      <c r="I52" s="168"/>
      <c r="J52" s="103">
        <f t="shared" si="9"/>
        <v>0</v>
      </c>
      <c r="K52" s="168"/>
      <c r="L52" s="103">
        <f t="shared" si="10"/>
        <v>0</v>
      </c>
      <c r="M52" s="168"/>
      <c r="N52" s="103">
        <f t="shared" si="11"/>
        <v>0</v>
      </c>
      <c r="O52" s="168"/>
      <c r="P52" s="103">
        <f t="shared" si="12"/>
        <v>0</v>
      </c>
      <c r="Q52" s="168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6"/>
      <c r="H53" s="103">
        <f t="shared" si="8"/>
        <v>0</v>
      </c>
      <c r="I53" s="168"/>
      <c r="J53" s="103">
        <f t="shared" si="9"/>
        <v>0</v>
      </c>
      <c r="K53" s="168"/>
      <c r="L53" s="103">
        <f t="shared" si="10"/>
        <v>0</v>
      </c>
      <c r="M53" s="168"/>
      <c r="N53" s="103">
        <f t="shared" si="11"/>
        <v>0</v>
      </c>
      <c r="O53" s="168"/>
      <c r="P53" s="103">
        <f t="shared" si="12"/>
        <v>0</v>
      </c>
      <c r="Q53" s="168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6"/>
      <c r="H54" s="103">
        <f t="shared" si="8"/>
        <v>0</v>
      </c>
      <c r="I54" s="168"/>
      <c r="J54" s="103">
        <f t="shared" si="9"/>
        <v>0</v>
      </c>
      <c r="K54" s="168"/>
      <c r="L54" s="103">
        <f t="shared" si="10"/>
        <v>0</v>
      </c>
      <c r="M54" s="168"/>
      <c r="N54" s="103">
        <f t="shared" si="11"/>
        <v>0</v>
      </c>
      <c r="O54" s="168"/>
      <c r="P54" s="103">
        <f t="shared" si="12"/>
        <v>0</v>
      </c>
      <c r="Q54" s="168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6"/>
      <c r="H55" s="103">
        <f t="shared" si="8"/>
        <v>0</v>
      </c>
      <c r="I55" s="168"/>
      <c r="J55" s="103">
        <f t="shared" si="9"/>
        <v>0</v>
      </c>
      <c r="K55" s="168"/>
      <c r="L55" s="103">
        <f t="shared" si="10"/>
        <v>0</v>
      </c>
      <c r="M55" s="168"/>
      <c r="N55" s="103">
        <f t="shared" si="11"/>
        <v>0</v>
      </c>
      <c r="O55" s="168"/>
      <c r="P55" s="103">
        <f t="shared" si="12"/>
        <v>0</v>
      </c>
      <c r="Q55" s="168"/>
      <c r="R55" s="103">
        <f t="shared" si="13"/>
        <v>0</v>
      </c>
    </row>
    <row r="56" spans="1:18" s="228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19"/>
      <c r="J56" s="104" t="str">
        <f>IF(SUM(J32:J55)=0,"",SUM(J32:J55)+J30)</f>
        <v/>
      </c>
      <c r="K56" s="110"/>
      <c r="L56" s="104" t="str">
        <f>IF(SUM(L32:L55)=0,"",SUM(L32:L55)+L30)</f>
        <v/>
      </c>
      <c r="M56" s="219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28" customFormat="1" ht="10.5" customHeight="1" thickBot="1" x14ac:dyDescent="0.25">
      <c r="A57" s="151"/>
      <c r="B57" s="152" t="str">
        <f>CONCATENATE("Award to"&amp;" "&amp;$G$1)</f>
        <v>Award to DN TANKS OF ILLINOIS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0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0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6"/>
      <c r="H58" s="103">
        <f t="shared" ref="H58:H81" si="16">IF(AND(ISNUMBER($D58),ISNUMBER(G58)),$D58*G58,0)</f>
        <v>0</v>
      </c>
      <c r="I58" s="167"/>
      <c r="J58" s="103">
        <f>IF(AND(ISNUMBER($D58),ISNUMBER(I58)),$D58*I58,0)</f>
        <v>0</v>
      </c>
      <c r="K58" s="167"/>
      <c r="L58" s="103">
        <f>IF(AND(ISNUMBER($D58),ISNUMBER(K58)),$D58*K58,0)</f>
        <v>0</v>
      </c>
      <c r="M58" s="167"/>
      <c r="N58" s="103">
        <f>IF(AND(ISNUMBER($D58),ISNUMBER(M58)),$D58*M58,0)</f>
        <v>0</v>
      </c>
      <c r="O58" s="167"/>
      <c r="P58" s="103">
        <f>IF(AND(ISNUMBER($D58),ISNUMBER(O58)),$D58*O58,0)</f>
        <v>0</v>
      </c>
      <c r="Q58" s="167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6"/>
      <c r="H59" s="103">
        <f t="shared" si="16"/>
        <v>0</v>
      </c>
      <c r="I59" s="167"/>
      <c r="J59" s="103">
        <f t="shared" ref="J59:J81" si="17">IF(AND(ISNUMBER($D59),ISNUMBER(I59)),$D59*I59,0)</f>
        <v>0</v>
      </c>
      <c r="K59" s="167"/>
      <c r="L59" s="103">
        <f t="shared" ref="L59:L81" si="18">IF(AND(ISNUMBER($D59),ISNUMBER(K59)),$D59*K59,0)</f>
        <v>0</v>
      </c>
      <c r="M59" s="167"/>
      <c r="N59" s="103">
        <f t="shared" ref="N59:N81" si="19">IF(AND(ISNUMBER($D59),ISNUMBER(M59)),$D59*M59,0)</f>
        <v>0</v>
      </c>
      <c r="O59" s="167"/>
      <c r="P59" s="103">
        <f t="shared" ref="P59:P81" si="20">IF(AND(ISNUMBER($D59),ISNUMBER(O59)),$D59*O59,0)</f>
        <v>0</v>
      </c>
      <c r="Q59" s="167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6"/>
      <c r="H60" s="103">
        <f t="shared" si="16"/>
        <v>0</v>
      </c>
      <c r="I60" s="167"/>
      <c r="J60" s="103">
        <f t="shared" si="17"/>
        <v>0</v>
      </c>
      <c r="K60" s="167"/>
      <c r="L60" s="103">
        <f t="shared" si="18"/>
        <v>0</v>
      </c>
      <c r="M60" s="167"/>
      <c r="N60" s="103">
        <f t="shared" si="19"/>
        <v>0</v>
      </c>
      <c r="O60" s="167"/>
      <c r="P60" s="103">
        <f t="shared" si="20"/>
        <v>0</v>
      </c>
      <c r="Q60" s="167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6"/>
      <c r="H61" s="103">
        <f t="shared" si="16"/>
        <v>0</v>
      </c>
      <c r="I61" s="167"/>
      <c r="J61" s="103">
        <f t="shared" si="17"/>
        <v>0</v>
      </c>
      <c r="K61" s="167"/>
      <c r="L61" s="103">
        <f t="shared" si="18"/>
        <v>0</v>
      </c>
      <c r="M61" s="167"/>
      <c r="N61" s="103">
        <f t="shared" si="19"/>
        <v>0</v>
      </c>
      <c r="O61" s="167"/>
      <c r="P61" s="103">
        <f t="shared" si="20"/>
        <v>0</v>
      </c>
      <c r="Q61" s="167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6"/>
      <c r="H62" s="103">
        <f t="shared" si="16"/>
        <v>0</v>
      </c>
      <c r="I62" s="167"/>
      <c r="J62" s="103">
        <f t="shared" si="17"/>
        <v>0</v>
      </c>
      <c r="K62" s="167"/>
      <c r="L62" s="103">
        <f t="shared" si="18"/>
        <v>0</v>
      </c>
      <c r="M62" s="167"/>
      <c r="N62" s="103">
        <f t="shared" si="19"/>
        <v>0</v>
      </c>
      <c r="O62" s="167"/>
      <c r="P62" s="103">
        <f t="shared" si="20"/>
        <v>0</v>
      </c>
      <c r="Q62" s="167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6"/>
      <c r="H63" s="103">
        <f t="shared" si="16"/>
        <v>0</v>
      </c>
      <c r="I63" s="167"/>
      <c r="J63" s="103">
        <f t="shared" si="17"/>
        <v>0</v>
      </c>
      <c r="K63" s="167"/>
      <c r="L63" s="103">
        <f t="shared" si="18"/>
        <v>0</v>
      </c>
      <c r="M63" s="167"/>
      <c r="N63" s="103">
        <f t="shared" si="19"/>
        <v>0</v>
      </c>
      <c r="O63" s="167"/>
      <c r="P63" s="103">
        <f t="shared" si="20"/>
        <v>0</v>
      </c>
      <c r="Q63" s="167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6"/>
      <c r="H64" s="103">
        <f t="shared" si="16"/>
        <v>0</v>
      </c>
      <c r="I64" s="167"/>
      <c r="J64" s="103">
        <f t="shared" si="17"/>
        <v>0</v>
      </c>
      <c r="K64" s="167"/>
      <c r="L64" s="103">
        <f t="shared" si="18"/>
        <v>0</v>
      </c>
      <c r="M64" s="167"/>
      <c r="N64" s="103">
        <f t="shared" si="19"/>
        <v>0</v>
      </c>
      <c r="O64" s="167"/>
      <c r="P64" s="103">
        <f t="shared" si="20"/>
        <v>0</v>
      </c>
      <c r="Q64" s="167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6"/>
      <c r="H65" s="103">
        <f t="shared" si="16"/>
        <v>0</v>
      </c>
      <c r="I65" s="167"/>
      <c r="J65" s="103">
        <f t="shared" si="17"/>
        <v>0</v>
      </c>
      <c r="K65" s="167"/>
      <c r="L65" s="103">
        <f t="shared" si="18"/>
        <v>0</v>
      </c>
      <c r="M65" s="167"/>
      <c r="N65" s="103">
        <f t="shared" si="19"/>
        <v>0</v>
      </c>
      <c r="O65" s="167"/>
      <c r="P65" s="103">
        <f t="shared" si="20"/>
        <v>0</v>
      </c>
      <c r="Q65" s="167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6"/>
      <c r="H66" s="103">
        <f t="shared" si="16"/>
        <v>0</v>
      </c>
      <c r="I66" s="167"/>
      <c r="J66" s="103">
        <f t="shared" si="17"/>
        <v>0</v>
      </c>
      <c r="K66" s="167"/>
      <c r="L66" s="103">
        <f t="shared" si="18"/>
        <v>0</v>
      </c>
      <c r="M66" s="167"/>
      <c r="N66" s="103">
        <f t="shared" si="19"/>
        <v>0</v>
      </c>
      <c r="O66" s="167"/>
      <c r="P66" s="103">
        <f t="shared" si="20"/>
        <v>0</v>
      </c>
      <c r="Q66" s="167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6"/>
      <c r="H67" s="103">
        <f t="shared" si="16"/>
        <v>0</v>
      </c>
      <c r="I67" s="167"/>
      <c r="J67" s="103">
        <f t="shared" si="17"/>
        <v>0</v>
      </c>
      <c r="K67" s="167"/>
      <c r="L67" s="103">
        <f t="shared" si="18"/>
        <v>0</v>
      </c>
      <c r="M67" s="167"/>
      <c r="N67" s="103">
        <f t="shared" si="19"/>
        <v>0</v>
      </c>
      <c r="O67" s="167"/>
      <c r="P67" s="103">
        <f t="shared" si="20"/>
        <v>0</v>
      </c>
      <c r="Q67" s="167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6"/>
      <c r="H68" s="103">
        <f t="shared" si="16"/>
        <v>0</v>
      </c>
      <c r="I68" s="168"/>
      <c r="J68" s="103">
        <f t="shared" si="17"/>
        <v>0</v>
      </c>
      <c r="K68" s="168"/>
      <c r="L68" s="103">
        <f t="shared" si="18"/>
        <v>0</v>
      </c>
      <c r="M68" s="168"/>
      <c r="N68" s="103">
        <f t="shared" si="19"/>
        <v>0</v>
      </c>
      <c r="O68" s="168"/>
      <c r="P68" s="103">
        <f t="shared" si="20"/>
        <v>0</v>
      </c>
      <c r="Q68" s="168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6"/>
      <c r="H69" s="103">
        <f t="shared" si="16"/>
        <v>0</v>
      </c>
      <c r="I69" s="168"/>
      <c r="J69" s="103">
        <f t="shared" si="17"/>
        <v>0</v>
      </c>
      <c r="K69" s="168"/>
      <c r="L69" s="103">
        <f t="shared" si="18"/>
        <v>0</v>
      </c>
      <c r="M69" s="168"/>
      <c r="N69" s="103">
        <f t="shared" si="19"/>
        <v>0</v>
      </c>
      <c r="O69" s="168"/>
      <c r="P69" s="103">
        <f t="shared" si="20"/>
        <v>0</v>
      </c>
      <c r="Q69" s="168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6"/>
      <c r="H70" s="103">
        <f t="shared" si="16"/>
        <v>0</v>
      </c>
      <c r="I70" s="168"/>
      <c r="J70" s="103">
        <f t="shared" si="17"/>
        <v>0</v>
      </c>
      <c r="K70" s="168"/>
      <c r="L70" s="103">
        <f t="shared" si="18"/>
        <v>0</v>
      </c>
      <c r="M70" s="168"/>
      <c r="N70" s="103">
        <f t="shared" si="19"/>
        <v>0</v>
      </c>
      <c r="O70" s="168"/>
      <c r="P70" s="103">
        <f t="shared" si="20"/>
        <v>0</v>
      </c>
      <c r="Q70" s="168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6"/>
      <c r="H71" s="103">
        <f t="shared" si="16"/>
        <v>0</v>
      </c>
      <c r="I71" s="168"/>
      <c r="J71" s="103">
        <f t="shared" si="17"/>
        <v>0</v>
      </c>
      <c r="K71" s="168"/>
      <c r="L71" s="103">
        <f t="shared" si="18"/>
        <v>0</v>
      </c>
      <c r="M71" s="168"/>
      <c r="N71" s="103">
        <f t="shared" si="19"/>
        <v>0</v>
      </c>
      <c r="O71" s="168"/>
      <c r="P71" s="103">
        <f t="shared" si="20"/>
        <v>0</v>
      </c>
      <c r="Q71" s="168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6"/>
      <c r="H72" s="103">
        <f t="shared" si="16"/>
        <v>0</v>
      </c>
      <c r="I72" s="168"/>
      <c r="J72" s="103">
        <f t="shared" si="17"/>
        <v>0</v>
      </c>
      <c r="K72" s="168"/>
      <c r="L72" s="103">
        <f t="shared" si="18"/>
        <v>0</v>
      </c>
      <c r="M72" s="168"/>
      <c r="N72" s="103">
        <f t="shared" si="19"/>
        <v>0</v>
      </c>
      <c r="O72" s="168"/>
      <c r="P72" s="103">
        <f t="shared" si="20"/>
        <v>0</v>
      </c>
      <c r="Q72" s="168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6"/>
      <c r="H73" s="103">
        <f t="shared" si="16"/>
        <v>0</v>
      </c>
      <c r="I73" s="168"/>
      <c r="J73" s="103">
        <f t="shared" si="17"/>
        <v>0</v>
      </c>
      <c r="K73" s="168"/>
      <c r="L73" s="103">
        <f t="shared" si="18"/>
        <v>0</v>
      </c>
      <c r="M73" s="168"/>
      <c r="N73" s="103">
        <f t="shared" si="19"/>
        <v>0</v>
      </c>
      <c r="O73" s="168"/>
      <c r="P73" s="103">
        <f t="shared" si="20"/>
        <v>0</v>
      </c>
      <c r="Q73" s="168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6"/>
      <c r="H74" s="103">
        <f t="shared" si="16"/>
        <v>0</v>
      </c>
      <c r="I74" s="168"/>
      <c r="J74" s="103">
        <f t="shared" si="17"/>
        <v>0</v>
      </c>
      <c r="K74" s="168"/>
      <c r="L74" s="103">
        <f t="shared" si="18"/>
        <v>0</v>
      </c>
      <c r="M74" s="168"/>
      <c r="N74" s="103">
        <f t="shared" si="19"/>
        <v>0</v>
      </c>
      <c r="O74" s="168"/>
      <c r="P74" s="103">
        <f t="shared" si="20"/>
        <v>0</v>
      </c>
      <c r="Q74" s="168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6"/>
      <c r="H75" s="103">
        <f t="shared" si="16"/>
        <v>0</v>
      </c>
      <c r="I75" s="168"/>
      <c r="J75" s="103">
        <f t="shared" si="17"/>
        <v>0</v>
      </c>
      <c r="K75" s="168"/>
      <c r="L75" s="103">
        <f t="shared" si="18"/>
        <v>0</v>
      </c>
      <c r="M75" s="168"/>
      <c r="N75" s="103">
        <f t="shared" si="19"/>
        <v>0</v>
      </c>
      <c r="O75" s="168"/>
      <c r="P75" s="103">
        <f t="shared" si="20"/>
        <v>0</v>
      </c>
      <c r="Q75" s="168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6"/>
      <c r="H76" s="103">
        <f t="shared" si="16"/>
        <v>0</v>
      </c>
      <c r="I76" s="168"/>
      <c r="J76" s="103">
        <f t="shared" si="17"/>
        <v>0</v>
      </c>
      <c r="K76" s="168"/>
      <c r="L76" s="103">
        <f t="shared" si="18"/>
        <v>0</v>
      </c>
      <c r="M76" s="168"/>
      <c r="N76" s="103">
        <f t="shared" si="19"/>
        <v>0</v>
      </c>
      <c r="O76" s="168"/>
      <c r="P76" s="103">
        <f t="shared" si="20"/>
        <v>0</v>
      </c>
      <c r="Q76" s="168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6"/>
      <c r="H77" s="103">
        <f t="shared" si="16"/>
        <v>0</v>
      </c>
      <c r="I77" s="168"/>
      <c r="J77" s="103">
        <f t="shared" si="17"/>
        <v>0</v>
      </c>
      <c r="K77" s="168"/>
      <c r="L77" s="103">
        <f t="shared" si="18"/>
        <v>0</v>
      </c>
      <c r="M77" s="168"/>
      <c r="N77" s="103">
        <f t="shared" si="19"/>
        <v>0</v>
      </c>
      <c r="O77" s="168"/>
      <c r="P77" s="103">
        <f t="shared" si="20"/>
        <v>0</v>
      </c>
      <c r="Q77" s="168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6"/>
      <c r="H78" s="103">
        <f t="shared" si="16"/>
        <v>0</v>
      </c>
      <c r="I78" s="168"/>
      <c r="J78" s="103">
        <f t="shared" si="17"/>
        <v>0</v>
      </c>
      <c r="K78" s="168"/>
      <c r="L78" s="103">
        <f t="shared" si="18"/>
        <v>0</v>
      </c>
      <c r="M78" s="168"/>
      <c r="N78" s="103">
        <f t="shared" si="19"/>
        <v>0</v>
      </c>
      <c r="O78" s="168"/>
      <c r="P78" s="103">
        <f t="shared" si="20"/>
        <v>0</v>
      </c>
      <c r="Q78" s="168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6"/>
      <c r="H79" s="103">
        <f t="shared" si="16"/>
        <v>0</v>
      </c>
      <c r="I79" s="168"/>
      <c r="J79" s="103">
        <f t="shared" si="17"/>
        <v>0</v>
      </c>
      <c r="K79" s="168"/>
      <c r="L79" s="103">
        <f t="shared" si="18"/>
        <v>0</v>
      </c>
      <c r="M79" s="168"/>
      <c r="N79" s="103">
        <f t="shared" si="19"/>
        <v>0</v>
      </c>
      <c r="O79" s="168"/>
      <c r="P79" s="103">
        <f t="shared" si="20"/>
        <v>0</v>
      </c>
      <c r="Q79" s="168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6"/>
      <c r="H80" s="103">
        <f t="shared" si="16"/>
        <v>0</v>
      </c>
      <c r="I80" s="168"/>
      <c r="J80" s="103">
        <f t="shared" si="17"/>
        <v>0</v>
      </c>
      <c r="K80" s="168"/>
      <c r="L80" s="103">
        <f t="shared" si="18"/>
        <v>0</v>
      </c>
      <c r="M80" s="168"/>
      <c r="N80" s="103">
        <f t="shared" si="19"/>
        <v>0</v>
      </c>
      <c r="O80" s="168"/>
      <c r="P80" s="103">
        <f t="shared" si="20"/>
        <v>0</v>
      </c>
      <c r="Q80" s="168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6"/>
      <c r="H81" s="103">
        <f t="shared" si="16"/>
        <v>0</v>
      </c>
      <c r="I81" s="168"/>
      <c r="J81" s="103">
        <f t="shared" si="17"/>
        <v>0</v>
      </c>
      <c r="K81" s="168"/>
      <c r="L81" s="103">
        <f t="shared" si="18"/>
        <v>0</v>
      </c>
      <c r="M81" s="168"/>
      <c r="N81" s="103">
        <f t="shared" si="19"/>
        <v>0</v>
      </c>
      <c r="O81" s="168"/>
      <c r="P81" s="103">
        <f t="shared" si="20"/>
        <v>0</v>
      </c>
      <c r="Q81" s="168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19"/>
      <c r="J82" s="104" t="str">
        <f>IF(SUM(J58:J81)=0,"",SUM(J58:J81)+J56)</f>
        <v/>
      </c>
      <c r="K82" s="110"/>
      <c r="L82" s="104" t="str">
        <f>IF(SUM(L58:L81)=0,"",SUM(L58:L81)+L56)</f>
        <v/>
      </c>
      <c r="M82" s="219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DN TANKS OF ILLINOIS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0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0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6"/>
      <c r="H84" s="103">
        <f t="shared" ref="H84:H107" si="24">IF(AND(ISNUMBER($D84),ISNUMBER(G84)),$D84*G84,0)</f>
        <v>0</v>
      </c>
      <c r="I84" s="167"/>
      <c r="J84" s="103">
        <f>IF(AND(ISNUMBER($D84),ISNUMBER(I84)),$D84*I84,0)</f>
        <v>0</v>
      </c>
      <c r="K84" s="167"/>
      <c r="L84" s="103">
        <f>IF(AND(ISNUMBER($D84),ISNUMBER(K84)),$D84*K84,0)</f>
        <v>0</v>
      </c>
      <c r="M84" s="167"/>
      <c r="N84" s="103">
        <f>IF(AND(ISNUMBER($D84),ISNUMBER(M84)),$D84*M84,0)</f>
        <v>0</v>
      </c>
      <c r="O84" s="167"/>
      <c r="P84" s="103">
        <f>IF(AND(ISNUMBER($D84),ISNUMBER(O84)),$D84*O84,0)</f>
        <v>0</v>
      </c>
      <c r="Q84" s="167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6"/>
      <c r="H85" s="103">
        <f t="shared" si="24"/>
        <v>0</v>
      </c>
      <c r="I85" s="167"/>
      <c r="J85" s="103">
        <f t="shared" ref="J85:J107" si="25">IF(AND(ISNUMBER($D85),ISNUMBER(I85)),$D85*I85,0)</f>
        <v>0</v>
      </c>
      <c r="K85" s="167"/>
      <c r="L85" s="103">
        <f t="shared" ref="L85:L107" si="26">IF(AND(ISNUMBER($D85),ISNUMBER(K85)),$D85*K85,0)</f>
        <v>0</v>
      </c>
      <c r="M85" s="167"/>
      <c r="N85" s="103">
        <f t="shared" ref="N85:N107" si="27">IF(AND(ISNUMBER($D85),ISNUMBER(M85)),$D85*M85,0)</f>
        <v>0</v>
      </c>
      <c r="O85" s="167"/>
      <c r="P85" s="103">
        <f t="shared" ref="P85:P107" si="28">IF(AND(ISNUMBER($D85),ISNUMBER(O85)),$D85*O85,0)</f>
        <v>0</v>
      </c>
      <c r="Q85" s="167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6"/>
      <c r="H86" s="103">
        <f t="shared" si="24"/>
        <v>0</v>
      </c>
      <c r="I86" s="167"/>
      <c r="J86" s="103">
        <f t="shared" si="25"/>
        <v>0</v>
      </c>
      <c r="K86" s="167"/>
      <c r="L86" s="103">
        <f t="shared" si="26"/>
        <v>0</v>
      </c>
      <c r="M86" s="167"/>
      <c r="N86" s="103">
        <f t="shared" si="27"/>
        <v>0</v>
      </c>
      <c r="O86" s="167"/>
      <c r="P86" s="103">
        <f t="shared" si="28"/>
        <v>0</v>
      </c>
      <c r="Q86" s="167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6"/>
      <c r="H87" s="103">
        <f t="shared" si="24"/>
        <v>0</v>
      </c>
      <c r="I87" s="167"/>
      <c r="J87" s="103">
        <f t="shared" si="25"/>
        <v>0</v>
      </c>
      <c r="K87" s="167"/>
      <c r="L87" s="103">
        <f t="shared" si="26"/>
        <v>0</v>
      </c>
      <c r="M87" s="167"/>
      <c r="N87" s="103">
        <f t="shared" si="27"/>
        <v>0</v>
      </c>
      <c r="O87" s="167"/>
      <c r="P87" s="103">
        <f t="shared" si="28"/>
        <v>0</v>
      </c>
      <c r="Q87" s="167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6"/>
      <c r="H88" s="103">
        <f t="shared" si="24"/>
        <v>0</v>
      </c>
      <c r="I88" s="167"/>
      <c r="J88" s="103">
        <f t="shared" si="25"/>
        <v>0</v>
      </c>
      <c r="K88" s="167"/>
      <c r="L88" s="103">
        <f t="shared" si="26"/>
        <v>0</v>
      </c>
      <c r="M88" s="167"/>
      <c r="N88" s="103">
        <f t="shared" si="27"/>
        <v>0</v>
      </c>
      <c r="O88" s="167"/>
      <c r="P88" s="103">
        <f t="shared" si="28"/>
        <v>0</v>
      </c>
      <c r="Q88" s="167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6"/>
      <c r="H89" s="103">
        <f t="shared" si="24"/>
        <v>0</v>
      </c>
      <c r="I89" s="167"/>
      <c r="J89" s="103">
        <f t="shared" si="25"/>
        <v>0</v>
      </c>
      <c r="K89" s="167"/>
      <c r="L89" s="103">
        <f t="shared" si="26"/>
        <v>0</v>
      </c>
      <c r="M89" s="167"/>
      <c r="N89" s="103">
        <f t="shared" si="27"/>
        <v>0</v>
      </c>
      <c r="O89" s="167"/>
      <c r="P89" s="103">
        <f t="shared" si="28"/>
        <v>0</v>
      </c>
      <c r="Q89" s="167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6"/>
      <c r="H90" s="103">
        <f t="shared" si="24"/>
        <v>0</v>
      </c>
      <c r="I90" s="167"/>
      <c r="J90" s="103">
        <f t="shared" si="25"/>
        <v>0</v>
      </c>
      <c r="K90" s="167"/>
      <c r="L90" s="103">
        <f t="shared" si="26"/>
        <v>0</v>
      </c>
      <c r="M90" s="167"/>
      <c r="N90" s="103">
        <f t="shared" si="27"/>
        <v>0</v>
      </c>
      <c r="O90" s="167"/>
      <c r="P90" s="103">
        <f t="shared" si="28"/>
        <v>0</v>
      </c>
      <c r="Q90" s="167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6"/>
      <c r="H91" s="103">
        <f t="shared" si="24"/>
        <v>0</v>
      </c>
      <c r="I91" s="167"/>
      <c r="J91" s="103">
        <f t="shared" si="25"/>
        <v>0</v>
      </c>
      <c r="K91" s="167"/>
      <c r="L91" s="103">
        <f t="shared" si="26"/>
        <v>0</v>
      </c>
      <c r="M91" s="167"/>
      <c r="N91" s="103">
        <f t="shared" si="27"/>
        <v>0</v>
      </c>
      <c r="O91" s="167"/>
      <c r="P91" s="103">
        <f t="shared" si="28"/>
        <v>0</v>
      </c>
      <c r="Q91" s="167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6"/>
      <c r="H92" s="103">
        <f t="shared" si="24"/>
        <v>0</v>
      </c>
      <c r="I92" s="167"/>
      <c r="J92" s="103">
        <f t="shared" si="25"/>
        <v>0</v>
      </c>
      <c r="K92" s="167"/>
      <c r="L92" s="103">
        <f t="shared" si="26"/>
        <v>0</v>
      </c>
      <c r="M92" s="167"/>
      <c r="N92" s="103">
        <f t="shared" si="27"/>
        <v>0</v>
      </c>
      <c r="O92" s="167"/>
      <c r="P92" s="103">
        <f t="shared" si="28"/>
        <v>0</v>
      </c>
      <c r="Q92" s="167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6"/>
      <c r="H93" s="103">
        <f t="shared" si="24"/>
        <v>0</v>
      </c>
      <c r="I93" s="167"/>
      <c r="J93" s="103">
        <f t="shared" si="25"/>
        <v>0</v>
      </c>
      <c r="K93" s="167"/>
      <c r="L93" s="103">
        <f t="shared" si="26"/>
        <v>0</v>
      </c>
      <c r="M93" s="167"/>
      <c r="N93" s="103">
        <f t="shared" si="27"/>
        <v>0</v>
      </c>
      <c r="O93" s="167"/>
      <c r="P93" s="103">
        <f t="shared" si="28"/>
        <v>0</v>
      </c>
      <c r="Q93" s="167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6"/>
      <c r="H94" s="103">
        <f t="shared" si="24"/>
        <v>0</v>
      </c>
      <c r="I94" s="168"/>
      <c r="J94" s="103">
        <f t="shared" si="25"/>
        <v>0</v>
      </c>
      <c r="K94" s="168"/>
      <c r="L94" s="103">
        <f t="shared" si="26"/>
        <v>0</v>
      </c>
      <c r="M94" s="168"/>
      <c r="N94" s="103">
        <f t="shared" si="27"/>
        <v>0</v>
      </c>
      <c r="O94" s="168"/>
      <c r="P94" s="103">
        <f t="shared" si="28"/>
        <v>0</v>
      </c>
      <c r="Q94" s="168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6"/>
      <c r="H95" s="103">
        <f t="shared" si="24"/>
        <v>0</v>
      </c>
      <c r="I95" s="168"/>
      <c r="J95" s="103">
        <f t="shared" si="25"/>
        <v>0</v>
      </c>
      <c r="K95" s="168"/>
      <c r="L95" s="103">
        <f t="shared" si="26"/>
        <v>0</v>
      </c>
      <c r="M95" s="168"/>
      <c r="N95" s="103">
        <f t="shared" si="27"/>
        <v>0</v>
      </c>
      <c r="O95" s="168"/>
      <c r="P95" s="103">
        <f t="shared" si="28"/>
        <v>0</v>
      </c>
      <c r="Q95" s="168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6"/>
      <c r="H96" s="103">
        <f t="shared" si="24"/>
        <v>0</v>
      </c>
      <c r="I96" s="168"/>
      <c r="J96" s="103">
        <f t="shared" si="25"/>
        <v>0</v>
      </c>
      <c r="K96" s="168"/>
      <c r="L96" s="103">
        <f t="shared" si="26"/>
        <v>0</v>
      </c>
      <c r="M96" s="168"/>
      <c r="N96" s="103">
        <f t="shared" si="27"/>
        <v>0</v>
      </c>
      <c r="O96" s="168"/>
      <c r="P96" s="103">
        <f t="shared" si="28"/>
        <v>0</v>
      </c>
      <c r="Q96" s="168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6"/>
      <c r="H97" s="103">
        <f t="shared" si="24"/>
        <v>0</v>
      </c>
      <c r="I97" s="168"/>
      <c r="J97" s="103">
        <f t="shared" si="25"/>
        <v>0</v>
      </c>
      <c r="K97" s="168"/>
      <c r="L97" s="103">
        <f t="shared" si="26"/>
        <v>0</v>
      </c>
      <c r="M97" s="168"/>
      <c r="N97" s="103">
        <f t="shared" si="27"/>
        <v>0</v>
      </c>
      <c r="O97" s="168"/>
      <c r="P97" s="103">
        <f t="shared" si="28"/>
        <v>0</v>
      </c>
      <c r="Q97" s="168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6"/>
      <c r="H98" s="103">
        <f t="shared" si="24"/>
        <v>0</v>
      </c>
      <c r="I98" s="168"/>
      <c r="J98" s="103">
        <f t="shared" si="25"/>
        <v>0</v>
      </c>
      <c r="K98" s="168"/>
      <c r="L98" s="103">
        <f t="shared" si="26"/>
        <v>0</v>
      </c>
      <c r="M98" s="168"/>
      <c r="N98" s="103">
        <f t="shared" si="27"/>
        <v>0</v>
      </c>
      <c r="O98" s="168"/>
      <c r="P98" s="103">
        <f t="shared" si="28"/>
        <v>0</v>
      </c>
      <c r="Q98" s="168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6"/>
      <c r="H99" s="103">
        <f t="shared" si="24"/>
        <v>0</v>
      </c>
      <c r="I99" s="168"/>
      <c r="J99" s="103">
        <f t="shared" si="25"/>
        <v>0</v>
      </c>
      <c r="K99" s="168"/>
      <c r="L99" s="103">
        <f t="shared" si="26"/>
        <v>0</v>
      </c>
      <c r="M99" s="168"/>
      <c r="N99" s="103">
        <f t="shared" si="27"/>
        <v>0</v>
      </c>
      <c r="O99" s="168"/>
      <c r="P99" s="103">
        <f t="shared" si="28"/>
        <v>0</v>
      </c>
      <c r="Q99" s="168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6"/>
      <c r="H100" s="103">
        <f t="shared" si="24"/>
        <v>0</v>
      </c>
      <c r="I100" s="168"/>
      <c r="J100" s="103">
        <f t="shared" si="25"/>
        <v>0</v>
      </c>
      <c r="K100" s="168"/>
      <c r="L100" s="103">
        <f t="shared" si="26"/>
        <v>0</v>
      </c>
      <c r="M100" s="168"/>
      <c r="N100" s="103">
        <f t="shared" si="27"/>
        <v>0</v>
      </c>
      <c r="O100" s="168"/>
      <c r="P100" s="103">
        <f t="shared" si="28"/>
        <v>0</v>
      </c>
      <c r="Q100" s="168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6"/>
      <c r="H101" s="103">
        <f t="shared" si="24"/>
        <v>0</v>
      </c>
      <c r="I101" s="168"/>
      <c r="J101" s="103">
        <f t="shared" si="25"/>
        <v>0</v>
      </c>
      <c r="K101" s="168"/>
      <c r="L101" s="103">
        <f t="shared" si="26"/>
        <v>0</v>
      </c>
      <c r="M101" s="168"/>
      <c r="N101" s="103">
        <f t="shared" si="27"/>
        <v>0</v>
      </c>
      <c r="O101" s="168"/>
      <c r="P101" s="103">
        <f t="shared" si="28"/>
        <v>0</v>
      </c>
      <c r="Q101" s="168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6"/>
      <c r="H102" s="103">
        <f t="shared" si="24"/>
        <v>0</v>
      </c>
      <c r="I102" s="168"/>
      <c r="J102" s="103">
        <f t="shared" si="25"/>
        <v>0</v>
      </c>
      <c r="K102" s="168"/>
      <c r="L102" s="103">
        <f t="shared" si="26"/>
        <v>0</v>
      </c>
      <c r="M102" s="168"/>
      <c r="N102" s="103">
        <f t="shared" si="27"/>
        <v>0</v>
      </c>
      <c r="O102" s="168"/>
      <c r="P102" s="103">
        <f t="shared" si="28"/>
        <v>0</v>
      </c>
      <c r="Q102" s="168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6"/>
      <c r="H103" s="103">
        <f t="shared" si="24"/>
        <v>0</v>
      </c>
      <c r="I103" s="168"/>
      <c r="J103" s="103">
        <f t="shared" si="25"/>
        <v>0</v>
      </c>
      <c r="K103" s="168"/>
      <c r="L103" s="103">
        <f t="shared" si="26"/>
        <v>0</v>
      </c>
      <c r="M103" s="168"/>
      <c r="N103" s="103">
        <f t="shared" si="27"/>
        <v>0</v>
      </c>
      <c r="O103" s="168"/>
      <c r="P103" s="103">
        <f t="shared" si="28"/>
        <v>0</v>
      </c>
      <c r="Q103" s="168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6"/>
      <c r="H104" s="103">
        <f t="shared" si="24"/>
        <v>0</v>
      </c>
      <c r="I104" s="168"/>
      <c r="J104" s="103">
        <f t="shared" si="25"/>
        <v>0</v>
      </c>
      <c r="K104" s="168"/>
      <c r="L104" s="103">
        <f t="shared" si="26"/>
        <v>0</v>
      </c>
      <c r="M104" s="168"/>
      <c r="N104" s="103">
        <f t="shared" si="27"/>
        <v>0</v>
      </c>
      <c r="O104" s="168"/>
      <c r="P104" s="103">
        <f t="shared" si="28"/>
        <v>0</v>
      </c>
      <c r="Q104" s="168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6"/>
      <c r="H105" s="103">
        <f t="shared" si="24"/>
        <v>0</v>
      </c>
      <c r="I105" s="168"/>
      <c r="J105" s="103">
        <f t="shared" si="25"/>
        <v>0</v>
      </c>
      <c r="K105" s="168"/>
      <c r="L105" s="103">
        <f t="shared" si="26"/>
        <v>0</v>
      </c>
      <c r="M105" s="168"/>
      <c r="N105" s="103">
        <f t="shared" si="27"/>
        <v>0</v>
      </c>
      <c r="O105" s="168"/>
      <c r="P105" s="103">
        <f t="shared" si="28"/>
        <v>0</v>
      </c>
      <c r="Q105" s="168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6"/>
      <c r="H106" s="103">
        <f t="shared" si="24"/>
        <v>0</v>
      </c>
      <c r="I106" s="168"/>
      <c r="J106" s="103">
        <f t="shared" si="25"/>
        <v>0</v>
      </c>
      <c r="K106" s="168"/>
      <c r="L106" s="103">
        <f t="shared" si="26"/>
        <v>0</v>
      </c>
      <c r="M106" s="168"/>
      <c r="N106" s="103">
        <f t="shared" si="27"/>
        <v>0</v>
      </c>
      <c r="O106" s="168"/>
      <c r="P106" s="103">
        <f t="shared" si="28"/>
        <v>0</v>
      </c>
      <c r="Q106" s="168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6"/>
      <c r="H107" s="103">
        <f t="shared" si="24"/>
        <v>0</v>
      </c>
      <c r="I107" s="168"/>
      <c r="J107" s="103">
        <f t="shared" si="25"/>
        <v>0</v>
      </c>
      <c r="K107" s="168"/>
      <c r="L107" s="103">
        <f t="shared" si="26"/>
        <v>0</v>
      </c>
      <c r="M107" s="168"/>
      <c r="N107" s="103">
        <f t="shared" si="27"/>
        <v>0</v>
      </c>
      <c r="O107" s="168"/>
      <c r="P107" s="103">
        <f t="shared" si="28"/>
        <v>0</v>
      </c>
      <c r="Q107" s="168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19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19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DN TANKS OF ILLINOIS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0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0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x14ac:dyDescent="0.2">
      <c r="E110" s="232">
        <f>SUM(E6:E12)</f>
        <v>0</v>
      </c>
      <c r="F110" s="232">
        <f>SUM(F6:F31)</f>
        <v>0</v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E18" sqref="E18"/>
    </sheetView>
  </sheetViews>
  <sheetFormatPr defaultColWidth="9.140625" defaultRowHeight="11.25" x14ac:dyDescent="0.2"/>
  <cols>
    <col min="1" max="1" width="3.5703125" style="195" customWidth="1"/>
    <col min="2" max="2" width="33.85546875" style="196" customWidth="1"/>
    <col min="3" max="3" width="5.42578125" style="197" bestFit="1" customWidth="1"/>
    <col min="4" max="4" width="6.85546875" style="195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2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3" t="str">
        <f>'Tabulation of Bids'!A3</f>
        <v>WELL 13 RESERVOIR MODIFICATIONS</v>
      </c>
      <c r="B3" s="348"/>
      <c r="C3" s="348"/>
      <c r="D3" s="349"/>
      <c r="E3" s="350" t="s">
        <v>1</v>
      </c>
      <c r="F3" s="351"/>
    </row>
    <row r="4" spans="1:6" s="194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4" customFormat="1" ht="20.45" customHeight="1" x14ac:dyDescent="0.2">
      <c r="A5" s="145">
        <f>'Tabulation of Bids'!A6</f>
        <v>1</v>
      </c>
      <c r="B5" s="160" t="str">
        <f>'Tabulation of Bids'!B6</f>
        <v>Owner's Contingency Allowance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" si="0">+D5*E5</f>
        <v>0</v>
      </c>
    </row>
    <row r="6" spans="1:6" s="194" customFormat="1" ht="20.45" customHeight="1" x14ac:dyDescent="0.2">
      <c r="A6" s="145">
        <f>'Tabulation of Bids'!A7</f>
        <v>2</v>
      </c>
      <c r="B6" s="160" t="str">
        <f>'Tabulation of Bids'!B7</f>
        <v>Exterior Wall Injection Crack Repairs</v>
      </c>
      <c r="C6" s="145" t="str">
        <f>'Tabulation of Bids'!C7</f>
        <v>LF</v>
      </c>
      <c r="D6" s="145">
        <f>'Tabulation of Bids'!D7</f>
        <v>100</v>
      </c>
      <c r="E6" s="146"/>
      <c r="F6" s="146">
        <f t="shared" ref="F6:F23" si="1">+D6*E6</f>
        <v>0</v>
      </c>
    </row>
    <row r="7" spans="1:6" s="194" customFormat="1" ht="20.45" customHeight="1" x14ac:dyDescent="0.2">
      <c r="A7" s="145">
        <f>'Tabulation of Bids'!A8</f>
        <v>3</v>
      </c>
      <c r="B7" s="160" t="str">
        <f>'Tabulation of Bids'!B8</f>
        <v>Exterior Wall Mortar or Shotcrete Repair</v>
      </c>
      <c r="C7" s="145" t="str">
        <f>'Tabulation of Bids'!C8</f>
        <v>SF</v>
      </c>
      <c r="D7" s="145">
        <f>'Tabulation of Bids'!D8</f>
        <v>200</v>
      </c>
      <c r="E7" s="146"/>
      <c r="F7" s="146">
        <f t="shared" si="1"/>
        <v>0</v>
      </c>
    </row>
    <row r="8" spans="1:6" s="194" customFormat="1" ht="20.45" customHeight="1" x14ac:dyDescent="0.2">
      <c r="A8" s="145">
        <f>'Tabulation of Bids'!A9</f>
        <v>4</v>
      </c>
      <c r="B8" s="160" t="str">
        <f>'Tabulation of Bids'!B9</f>
        <v>Exterior Wall Prestressed Wire Repairs</v>
      </c>
      <c r="C8" s="145" t="str">
        <f>'Tabulation of Bids'!C9</f>
        <v>EA</v>
      </c>
      <c r="D8" s="145">
        <f>'Tabulation of Bids'!D9</f>
        <v>20</v>
      </c>
      <c r="E8" s="146"/>
      <c r="F8" s="146">
        <f t="shared" si="1"/>
        <v>0</v>
      </c>
    </row>
    <row r="9" spans="1:6" s="194" customFormat="1" ht="24.75" customHeight="1" x14ac:dyDescent="0.2">
      <c r="A9" s="145">
        <f>'Tabulation of Bids'!A10</f>
        <v>5</v>
      </c>
      <c r="B9" s="160" t="str">
        <f>'Tabulation of Bids'!B10</f>
        <v>Cash Allowance for Mobilization and Demob Temporary Heating Equipment</v>
      </c>
      <c r="C9" s="145" t="str">
        <f>'Tabulation of Bids'!C10</f>
        <v>LS</v>
      </c>
      <c r="D9" s="145">
        <f>'Tabulation of Bids'!D10</f>
        <v>1</v>
      </c>
      <c r="E9" s="146"/>
      <c r="F9" s="146">
        <f t="shared" si="1"/>
        <v>0</v>
      </c>
    </row>
    <row r="10" spans="1:6" s="194" customFormat="1" ht="20.45" customHeight="1" x14ac:dyDescent="0.2">
      <c r="A10" s="145">
        <f>'Tabulation of Bids'!A11</f>
        <v>6</v>
      </c>
      <c r="B10" s="160" t="str">
        <f>'Tabulation of Bids'!B11</f>
        <v>Operation of Temporary Heating Equipment</v>
      </c>
      <c r="C10" s="145" t="str">
        <f>'Tabulation of Bids'!C11</f>
        <v>WEEKS</v>
      </c>
      <c r="D10" s="145">
        <f>'Tabulation of Bids'!D11</f>
        <v>4</v>
      </c>
      <c r="E10" s="146"/>
      <c r="F10" s="146">
        <f t="shared" si="1"/>
        <v>0</v>
      </c>
    </row>
    <row r="11" spans="1:6" s="194" customFormat="1" ht="20.45" customHeight="1" x14ac:dyDescent="0.2">
      <c r="A11" s="145">
        <f>'Tabulation of Bids'!A12</f>
        <v>7</v>
      </c>
      <c r="B11" s="160" t="str">
        <f>'Tabulation of Bids'!B12</f>
        <v>Tree Removal and Replacement</v>
      </c>
      <c r="C11" s="145" t="str">
        <f>'Tabulation of Bids'!C12</f>
        <v>LS</v>
      </c>
      <c r="D11" s="145">
        <f>'Tabulation of Bids'!D12</f>
        <v>1</v>
      </c>
      <c r="E11" s="146"/>
      <c r="F11" s="146">
        <f t="shared" si="1"/>
        <v>0</v>
      </c>
    </row>
    <row r="12" spans="1:6" s="194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1"/>
        <v>0</v>
      </c>
    </row>
    <row r="13" spans="1:6" s="194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1"/>
        <v>0</v>
      </c>
    </row>
    <row r="14" spans="1:6" s="194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1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1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1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1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1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1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1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1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1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1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ref="F24:F28" si="2">+D24*E24</f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2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2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2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2"/>
        <v>0</v>
      </c>
    </row>
    <row r="29" spans="1:6" s="194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4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4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3">+D31*E31</f>
        <v>0</v>
      </c>
    </row>
    <row r="32" spans="1:6" s="194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3"/>
        <v>0</v>
      </c>
    </row>
    <row r="33" spans="1:6" s="194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3"/>
        <v>0</v>
      </c>
    </row>
    <row r="34" spans="1:6" s="194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3"/>
        <v>0</v>
      </c>
    </row>
    <row r="35" spans="1:6" s="194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3"/>
        <v>0</v>
      </c>
    </row>
    <row r="36" spans="1:6" s="194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3"/>
        <v>0</v>
      </c>
    </row>
    <row r="37" spans="1:6" s="194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3"/>
        <v>0</v>
      </c>
    </row>
    <row r="38" spans="1:6" s="194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3"/>
        <v>0</v>
      </c>
    </row>
    <row r="39" spans="1:6" s="194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3"/>
        <v>0</v>
      </c>
    </row>
    <row r="40" spans="1:6" s="194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3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3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3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3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3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3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3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3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3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3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3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3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3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3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3"/>
        <v>0</v>
      </c>
    </row>
    <row r="55" spans="1:6" s="194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4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4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4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4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4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4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4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4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4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4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4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4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4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4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4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4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4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4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4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4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4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4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4"/>
        <v>0</v>
      </c>
    </row>
    <row r="80" spans="1:6" ht="20.25" customHeight="1" thickBot="1" x14ac:dyDescent="0.25">
      <c r="A80" s="198" t="str">
        <f>'Tabulation of Bids'!A81</f>
        <v/>
      </c>
      <c r="B80" s="199" t="str">
        <f>'Tabulation of Bids'!B81</f>
        <v/>
      </c>
      <c r="C80" s="198" t="str">
        <f>'Tabulation of Bids'!C81</f>
        <v/>
      </c>
      <c r="D80" s="198">
        <f>'Tabulation of Bids'!D81</f>
        <v>0</v>
      </c>
      <c r="E80" s="200"/>
      <c r="F80" s="200">
        <f t="shared" si="4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5" t="str">
        <f>'Tabulation of Bids'!C84</f>
        <v/>
      </c>
      <c r="D83" s="201">
        <f>'Tabulation of Bids'!D84</f>
        <v>0</v>
      </c>
      <c r="E83" s="203"/>
      <c r="F83" s="203">
        <f t="shared" si="4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4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5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5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5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5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5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5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5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5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5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5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5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5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5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5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5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5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5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5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5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5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5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5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11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80"/>
      <c r="F2" s="381"/>
    </row>
    <row r="3" spans="1:6" s="98" customFormat="1" ht="15.75" customHeight="1" x14ac:dyDescent="0.2">
      <c r="A3" s="123"/>
      <c r="B3" s="126"/>
      <c r="C3" s="125" t="s">
        <v>14</v>
      </c>
      <c r="D3" s="382" t="s">
        <v>15</v>
      </c>
      <c r="E3" s="382"/>
      <c r="F3" s="38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8" t="str">
        <f>'Tabulation of Bids'!$A$3</f>
        <v>WELL 13 RESERVOIR MODIFICATIONS</v>
      </c>
      <c r="E4" s="378"/>
      <c r="F4" s="379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69"/>
      <c r="B6" s="108"/>
      <c r="C6" s="108"/>
      <c r="D6" s="108"/>
      <c r="E6" s="108"/>
      <c r="F6" s="332"/>
    </row>
    <row r="7" spans="1:6" s="101" customFormat="1" ht="12" customHeight="1" x14ac:dyDescent="0.2">
      <c r="A7" s="169"/>
      <c r="B7" s="108"/>
      <c r="C7" s="108"/>
      <c r="D7" s="108"/>
      <c r="E7" s="108"/>
      <c r="F7" s="332"/>
    </row>
    <row r="8" spans="1:6" s="101" customFormat="1" ht="12" customHeight="1" x14ac:dyDescent="0.2">
      <c r="A8" s="169"/>
      <c r="B8" s="108"/>
      <c r="C8" s="108"/>
      <c r="D8" s="108"/>
      <c r="E8" s="108"/>
      <c r="F8" s="332"/>
    </row>
    <row r="9" spans="1:6" s="101" customFormat="1" ht="12" customHeight="1" x14ac:dyDescent="0.2">
      <c r="A9" s="169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2" customFormat="1" ht="20.45" customHeight="1" x14ac:dyDescent="0.2">
      <c r="A16" s="207">
        <f>'Tabulation of Bids'!$A6</f>
        <v>1</v>
      </c>
      <c r="B16" s="208" t="str">
        <f>'Tabulation of Bids'!$B6</f>
        <v>Owner's Contingency Allowance</v>
      </c>
      <c r="C16" s="96" t="str">
        <f>'Tabulation of Bids'!$C6</f>
        <v>LS</v>
      </c>
      <c r="D16" s="209">
        <f>'Tabulation of Bids'!$D6</f>
        <v>1</v>
      </c>
      <c r="E16" s="246">
        <f>'Tabulation of Bids'!$E6</f>
        <v>0</v>
      </c>
      <c r="F16" s="334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Exterior Wall Injection Crack Repairs</v>
      </c>
      <c r="C17" s="96" t="str">
        <f>'Tabulation of Bids'!$C7</f>
        <v>LF</v>
      </c>
      <c r="D17" s="97">
        <f>'Tabulation of Bids'!$D7</f>
        <v>100</v>
      </c>
      <c r="E17" s="241">
        <f>'Tabulation of Bids'!$E7</f>
        <v>0</v>
      </c>
      <c r="F17" s="335">
        <f t="shared" ref="F17:F32" si="0">D17*E17</f>
        <v>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Exterior Wall Mortar or Shotcrete Repair</v>
      </c>
      <c r="C18" s="96" t="str">
        <f>'Tabulation of Bids'!$C8</f>
        <v>SF</v>
      </c>
      <c r="D18" s="97">
        <f>'Tabulation of Bids'!$D8</f>
        <v>200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Exterior Wall Prestressed Wire Repairs</v>
      </c>
      <c r="C19" s="96" t="str">
        <f>'Tabulation of Bids'!$C9</f>
        <v>EA</v>
      </c>
      <c r="D19" s="97">
        <f>'Tabulation of Bids'!$D9</f>
        <v>20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Cash Allowance for Mobilization and Demob Temporary Heating Equipment</v>
      </c>
      <c r="C20" s="96" t="str">
        <f>'Tabulation of Bids'!$C10</f>
        <v>LS</v>
      </c>
      <c r="D20" s="97">
        <f>'Tabulation of Bids'!$D10</f>
        <v>1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Operation of Temporary Heating Equipment</v>
      </c>
      <c r="C21" s="96" t="str">
        <f>'Tabulation of Bids'!$C11</f>
        <v>WEEKS</v>
      </c>
      <c r="D21" s="97">
        <f>'Tabulation of Bids'!$D11</f>
        <v>4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Tree Removal and Replacement</v>
      </c>
      <c r="C22" s="96" t="str">
        <f>'Tabulation of Bids'!$C12</f>
        <v>LS</v>
      </c>
      <c r="D22" s="97">
        <f>'Tabulation of Bids'!$D12</f>
        <v>1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76">
        <f>E2</f>
        <v>0</v>
      </c>
      <c r="F47" s="37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8" t="str">
        <f>D4</f>
        <v>WELL 13 RESERVOIR MODIFICATIONS</v>
      </c>
      <c r="E49" s="378"/>
      <c r="F49" s="379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 t="str">
        <f>'Tabulation of Bids'!$A32</f>
        <v/>
      </c>
      <c r="B61" s="208" t="str">
        <f>'Tabulation of Bids'!$B32</f>
        <v/>
      </c>
      <c r="C61" s="96" t="str">
        <f>'Tabulation of Bids'!$C32</f>
        <v/>
      </c>
      <c r="D61" s="209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76">
        <f>E47</f>
        <v>0</v>
      </c>
      <c r="F92" s="37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8" t="str">
        <f>D49</f>
        <v>WELL 13 RESERVOIR MODIFICATIONS</v>
      </c>
      <c r="E94" s="378"/>
      <c r="F94" s="379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21" t="str">
        <f>'Tabulation of Bids'!$C59</f>
        <v/>
      </c>
      <c r="D107" s="209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21" t="str">
        <f>'Tabulation of Bids'!$C60</f>
        <v/>
      </c>
      <c r="D108" s="209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21" t="str">
        <f>'Tabulation of Bids'!$C61</f>
        <v/>
      </c>
      <c r="D109" s="209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21" t="str">
        <f>'Tabulation of Bids'!$C62</f>
        <v/>
      </c>
      <c r="D110" s="209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21" t="str">
        <f>'Tabulation of Bids'!$C63</f>
        <v/>
      </c>
      <c r="D111" s="209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21" t="str">
        <f>'Tabulation of Bids'!$C64</f>
        <v/>
      </c>
      <c r="D112" s="209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21" t="str">
        <f>'Tabulation of Bids'!$C65</f>
        <v/>
      </c>
      <c r="D113" s="209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21" t="str">
        <f>'Tabulation of Bids'!$C66</f>
        <v/>
      </c>
      <c r="D114" s="209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21" t="str">
        <f>'Tabulation of Bids'!$C67</f>
        <v/>
      </c>
      <c r="D115" s="209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21" t="str">
        <f>'Tabulation of Bids'!$C68</f>
        <v/>
      </c>
      <c r="D116" s="209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21" t="str">
        <f>'Tabulation of Bids'!$C69</f>
        <v/>
      </c>
      <c r="D117" s="209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21" t="str">
        <f>'Tabulation of Bids'!$C70</f>
        <v/>
      </c>
      <c r="D118" s="209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21" t="str">
        <f>'Tabulation of Bids'!$C71</f>
        <v/>
      </c>
      <c r="D119" s="209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21" t="str">
        <f>'Tabulation of Bids'!$C72</f>
        <v/>
      </c>
      <c r="D120" s="209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21" t="str">
        <f>'Tabulation of Bids'!$C73</f>
        <v/>
      </c>
      <c r="D121" s="209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21" t="str">
        <f>'Tabulation of Bids'!$C74</f>
        <v/>
      </c>
      <c r="D122" s="209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21" t="str">
        <f>'Tabulation of Bids'!$C75</f>
        <v/>
      </c>
      <c r="D123" s="209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21" t="str">
        <f>'Tabulation of Bids'!$C76</f>
        <v/>
      </c>
      <c r="D124" s="209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21" t="str">
        <f>'Tabulation of Bids'!$C77</f>
        <v/>
      </c>
      <c r="D125" s="209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21" t="str">
        <f>'Tabulation of Bids'!$C78</f>
        <v/>
      </c>
      <c r="D126" s="209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21" t="str">
        <f>'Tabulation of Bids'!$C79</f>
        <v/>
      </c>
      <c r="D127" s="209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21" t="str">
        <f>'Tabulation of Bids'!$C80</f>
        <v/>
      </c>
      <c r="D128" s="209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76">
        <f>E92</f>
        <v>0</v>
      </c>
      <c r="F137" s="37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8" t="str">
        <f>D94</f>
        <v>WELL 13 RESERVOIR MODIFICATIONS</v>
      </c>
      <c r="E139" s="378"/>
      <c r="F139" s="379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21" t="str">
        <f>'Tabulation of Bids'!$C84</f>
        <v/>
      </c>
      <c r="D151" s="209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21" t="str">
        <f>'Tabulation of Bids'!$C85</f>
        <v/>
      </c>
      <c r="D152" s="209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21" t="str">
        <f>'Tabulation of Bids'!$C86</f>
        <v/>
      </c>
      <c r="D153" s="209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21" t="str">
        <f>'Tabulation of Bids'!$C87</f>
        <v/>
      </c>
      <c r="D154" s="209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21" t="str">
        <f>'Tabulation of Bids'!$C88</f>
        <v/>
      </c>
      <c r="D155" s="209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21" t="str">
        <f>'Tabulation of Bids'!$C89</f>
        <v/>
      </c>
      <c r="D156" s="209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21" t="str">
        <f>'Tabulation of Bids'!$C90</f>
        <v/>
      </c>
      <c r="D157" s="209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21" t="str">
        <f>'Tabulation of Bids'!$C91</f>
        <v/>
      </c>
      <c r="D158" s="209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21" t="str">
        <f>'Tabulation of Bids'!$C92</f>
        <v/>
      </c>
      <c r="D159" s="209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21" t="str">
        <f>'Tabulation of Bids'!$C93</f>
        <v/>
      </c>
      <c r="D160" s="209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21" t="str">
        <f>'Tabulation of Bids'!$C94</f>
        <v/>
      </c>
      <c r="D161" s="209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21" t="str">
        <f>'Tabulation of Bids'!$C95</f>
        <v/>
      </c>
      <c r="D162" s="209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21" t="str">
        <f>'Tabulation of Bids'!$C96</f>
        <v/>
      </c>
      <c r="D163" s="209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21" t="str">
        <f>'Tabulation of Bids'!$C97</f>
        <v/>
      </c>
      <c r="D164" s="209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21" t="str">
        <f>'Tabulation of Bids'!$C98</f>
        <v/>
      </c>
      <c r="D165" s="209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21" t="str">
        <f>'Tabulation of Bids'!$C99</f>
        <v/>
      </c>
      <c r="D166" s="209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21" t="str">
        <f>'Tabulation of Bids'!$C100</f>
        <v/>
      </c>
      <c r="D167" s="209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21" t="str">
        <f>'Tabulation of Bids'!$C101</f>
        <v/>
      </c>
      <c r="D168" s="209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21" t="str">
        <f>'Tabulation of Bids'!$C102</f>
        <v/>
      </c>
      <c r="D169" s="209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21" t="str">
        <f>'Tabulation of Bids'!$C103</f>
        <v/>
      </c>
      <c r="D170" s="209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21" t="str">
        <f>'Tabulation of Bids'!$C104</f>
        <v/>
      </c>
      <c r="D171" s="209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21" t="str">
        <f>'Tabulation of Bids'!$C105</f>
        <v/>
      </c>
      <c r="D172" s="209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21" t="str">
        <f>'Tabulation of Bids'!$C106</f>
        <v/>
      </c>
      <c r="D173" s="209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21" t="str">
        <f>'Tabulation of Bids'!$C107</f>
        <v/>
      </c>
      <c r="D174" s="209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5" t="s">
        <v>103</v>
      </c>
      <c r="J1" s="385"/>
      <c r="K1" s="38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DN TANKS OF ILLINOIS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WAKEFIELD, MA BID BOND</v>
      </c>
      <c r="C5" s="12"/>
      <c r="D5" s="12"/>
      <c r="E5" s="12"/>
      <c r="F5" s="12"/>
      <c r="G5" s="12"/>
      <c r="H5" s="14" t="s">
        <v>32</v>
      </c>
      <c r="I5" s="384" t="str">
        <f>'Tabulation of Bids'!$A$3</f>
        <v>WELL 13 RESERVOIR MODIFICATIONS</v>
      </c>
      <c r="J5" s="384"/>
      <c r="K5" s="38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Owner's Contingency Allowance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50000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5"/>
      <c r="I8" s="136" t="str">
        <f>IF(ISBLANK(H8),"",D8)</f>
        <v/>
      </c>
      <c r="J8" s="134">
        <f>IF(ISBLANK('Tabulation of Bids'!G6),"",'Tabulation of Bids'!G6)</f>
        <v>50000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Exterior Wall Injection Crack Repairs</v>
      </c>
      <c r="C9" s="311">
        <f>IF('Tabulation of Bids'!D7=0,"",'Tabulation of Bids'!D7)</f>
        <v>100</v>
      </c>
      <c r="D9" s="315" t="str">
        <f>IF(ISBLANK('Tabulation of Bids'!C7),"",'Tabulation of Bids'!C7)</f>
        <v>LF</v>
      </c>
      <c r="E9" s="267">
        <f t="shared" ref="E9:E24" si="1">IF(J9 = "","",J9*C9)</f>
        <v>15000</v>
      </c>
      <c r="F9" s="268" t="str">
        <f t="shared" si="0"/>
        <v/>
      </c>
      <c r="G9" s="296">
        <f t="shared" ref="G9:G31" si="2">IF($K$52="BLR 6303",IF(C9&gt;H9,C9-H9,""),"")</f>
        <v>100</v>
      </c>
      <c r="H9" s="165"/>
      <c r="I9" s="136" t="str">
        <f t="shared" ref="I9:I24" si="3">IF(ISBLANK(H9),"",D9)</f>
        <v/>
      </c>
      <c r="J9" s="134">
        <f>IF(ISBLANK('Tabulation of Bids'!G7),"",'Tabulation of Bids'!G7)</f>
        <v>150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Exterior Wall Mortar or Shotcrete Repair</v>
      </c>
      <c r="C10" s="311">
        <f>IF('Tabulation of Bids'!D8=0,"",'Tabulation of Bids'!D8)</f>
        <v>200</v>
      </c>
      <c r="D10" s="315" t="str">
        <f>IF(ISBLANK('Tabulation of Bids'!C8),"",'Tabulation of Bids'!C8)</f>
        <v>SF</v>
      </c>
      <c r="E10" s="267">
        <f t="shared" si="1"/>
        <v>21000</v>
      </c>
      <c r="F10" s="268" t="str">
        <f t="shared" si="0"/>
        <v/>
      </c>
      <c r="G10" s="296">
        <f t="shared" si="2"/>
        <v>200</v>
      </c>
      <c r="H10" s="165"/>
      <c r="I10" s="136" t="str">
        <f t="shared" si="3"/>
        <v/>
      </c>
      <c r="J10" s="134">
        <f>IF(ISBLANK('Tabulation of Bids'!G8),"",'Tabulation of Bids'!G8)</f>
        <v>105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Exterior Wall Prestressed Wire Repairs</v>
      </c>
      <c r="C11" s="311">
        <f>IF('Tabulation of Bids'!D9=0,"",'Tabulation of Bids'!D9)</f>
        <v>20</v>
      </c>
      <c r="D11" s="315" t="str">
        <f>IF(ISBLANK('Tabulation of Bids'!C9),"",'Tabulation of Bids'!C9)</f>
        <v>EA</v>
      </c>
      <c r="E11" s="267">
        <f t="shared" si="1"/>
        <v>30000</v>
      </c>
      <c r="F11" s="268" t="str">
        <f t="shared" si="0"/>
        <v/>
      </c>
      <c r="G11" s="296">
        <f t="shared" si="2"/>
        <v>20</v>
      </c>
      <c r="H11" s="165"/>
      <c r="I11" s="136" t="str">
        <f t="shared" si="3"/>
        <v/>
      </c>
      <c r="J11" s="134">
        <f>IF(ISBLANK('Tabulation of Bids'!G9),"",'Tabulation of Bids'!G9)</f>
        <v>1500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Cash Allowance for Mobilization and Demob Temporary Heating Equipment</v>
      </c>
      <c r="C12" s="311">
        <f>IF('Tabulation of Bids'!D10=0,"",'Tabulation of Bids'!D10)</f>
        <v>1</v>
      </c>
      <c r="D12" s="315" t="str">
        <f>IF(ISBLANK('Tabulation of Bids'!C10),"",'Tabulation of Bids'!C10)</f>
        <v>LS</v>
      </c>
      <c r="E12" s="267">
        <f t="shared" si="1"/>
        <v>7750</v>
      </c>
      <c r="F12" s="268" t="str">
        <f t="shared" si="0"/>
        <v/>
      </c>
      <c r="G12" s="296">
        <f t="shared" si="2"/>
        <v>1</v>
      </c>
      <c r="H12" s="165"/>
      <c r="I12" s="136" t="str">
        <f t="shared" si="3"/>
        <v/>
      </c>
      <c r="J12" s="134">
        <f>IF(ISBLANK('Tabulation of Bids'!G10),"",'Tabulation of Bids'!G10)</f>
        <v>7750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Operation of Temporary Heating Equipment</v>
      </c>
      <c r="C13" s="311">
        <f>IF('Tabulation of Bids'!D11=0,"",'Tabulation of Bids'!D11)</f>
        <v>4</v>
      </c>
      <c r="D13" s="315" t="str">
        <f>IF(ISBLANK('Tabulation of Bids'!C11),"",'Tabulation of Bids'!C11)</f>
        <v>WEEKS</v>
      </c>
      <c r="E13" s="267">
        <f t="shared" si="1"/>
        <v>34000</v>
      </c>
      <c r="F13" s="268" t="str">
        <f t="shared" si="0"/>
        <v/>
      </c>
      <c r="G13" s="296">
        <f t="shared" si="2"/>
        <v>4</v>
      </c>
      <c r="H13" s="165"/>
      <c r="I13" s="136" t="str">
        <f t="shared" si="3"/>
        <v/>
      </c>
      <c r="J13" s="134">
        <f>IF(ISBLANK('Tabulation of Bids'!G11),"",'Tabulation of Bids'!G11)</f>
        <v>8500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Tree Removal and Replacement</v>
      </c>
      <c r="C14" s="311">
        <f>IF('Tabulation of Bids'!D12=0,"",'Tabulation of Bids'!D12)</f>
        <v>1</v>
      </c>
      <c r="D14" s="315" t="str">
        <f>IF(ISBLANK('Tabulation of Bids'!C12),"",'Tabulation of Bids'!C12)</f>
        <v>LS</v>
      </c>
      <c r="E14" s="267">
        <f t="shared" si="1"/>
        <v>18760</v>
      </c>
      <c r="F14" s="268" t="str">
        <f t="shared" si="0"/>
        <v/>
      </c>
      <c r="G14" s="296">
        <f t="shared" si="2"/>
        <v>1</v>
      </c>
      <c r="H14" s="165"/>
      <c r="I14" s="136" t="str">
        <f t="shared" si="3"/>
        <v/>
      </c>
      <c r="J14" s="134">
        <f>IF(ISBLANK('Tabulation of Bids'!G12),"",'Tabulation of Bids'!G12)</f>
        <v>18760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5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5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5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5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5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5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5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5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5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5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5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5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5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5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5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5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5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4">
        <f>SUM(E8:E31)</f>
        <v>176510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5"/>
      <c r="B34" s="47"/>
      <c r="C34" s="28"/>
      <c r="D34" s="28"/>
      <c r="E34" s="28"/>
      <c r="F34" s="28"/>
      <c r="G34" s="28"/>
      <c r="H34" s="28"/>
      <c r="I34" s="28"/>
      <c r="J34" s="176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5"/>
      <c r="B35" s="47"/>
      <c r="C35" s="28"/>
      <c r="D35" s="28"/>
      <c r="E35" s="28"/>
      <c r="F35" s="28"/>
      <c r="G35" s="28"/>
      <c r="H35" s="28"/>
      <c r="I35" s="28"/>
      <c r="J35" s="17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5"/>
      <c r="B36" s="47"/>
      <c r="C36" s="28"/>
      <c r="D36" s="28"/>
      <c r="E36" s="28"/>
      <c r="F36" s="28"/>
      <c r="G36" s="28"/>
      <c r="H36" s="28"/>
      <c r="I36" s="28"/>
      <c r="J36" s="176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5"/>
      <c r="B37" s="47"/>
      <c r="C37" s="28"/>
      <c r="D37" s="28"/>
      <c r="E37" s="28"/>
      <c r="F37" s="28"/>
      <c r="G37" s="28"/>
      <c r="H37" s="28"/>
      <c r="I37" s="28"/>
      <c r="J37" s="17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5"/>
      <c r="B38" s="47"/>
      <c r="C38" s="28"/>
      <c r="D38" s="28"/>
      <c r="E38" s="28"/>
      <c r="F38" s="28"/>
      <c r="G38" s="28"/>
      <c r="H38" s="28"/>
      <c r="I38" s="28"/>
      <c r="J38" s="176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1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2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DN TANKS OF ILLINOIS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WAKEFIELD, MA BID BOND</v>
      </c>
      <c r="C58" s="12"/>
      <c r="D58" s="12"/>
      <c r="E58" s="12"/>
      <c r="F58" s="12"/>
      <c r="G58" s="12"/>
      <c r="H58" s="14" t="s">
        <v>32</v>
      </c>
      <c r="I58" s="384" t="str">
        <f>I5</f>
        <v>WELL 13 RESERVOIR MODIFICATIONS</v>
      </c>
      <c r="J58" s="384"/>
      <c r="K58" s="384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5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5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5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5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5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5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5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5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5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5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5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5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5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5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5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5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5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5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5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5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5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5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5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5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4">
        <f>SUM(E61:E84)+SUM(E8:E31)</f>
        <v>176510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5"/>
      <c r="B87" s="47"/>
      <c r="C87" s="28"/>
      <c r="D87" s="28"/>
      <c r="E87" s="28"/>
      <c r="F87" s="28"/>
      <c r="G87" s="28"/>
      <c r="H87" s="28"/>
      <c r="I87" s="28"/>
      <c r="J87" s="176"/>
      <c r="K87" s="41"/>
    </row>
    <row r="88" spans="1:11" ht="12" customHeight="1" x14ac:dyDescent="0.2">
      <c r="A88" s="175"/>
      <c r="B88" s="47"/>
      <c r="C88" s="28"/>
      <c r="D88" s="28"/>
      <c r="E88" s="28"/>
      <c r="F88" s="28"/>
      <c r="G88" s="28"/>
      <c r="H88" s="28"/>
      <c r="I88" s="28"/>
      <c r="J88" s="176"/>
      <c r="K88" s="41"/>
    </row>
    <row r="89" spans="1:11" ht="12" customHeight="1" x14ac:dyDescent="0.2">
      <c r="A89" s="175"/>
      <c r="B89" s="47"/>
      <c r="C89" s="28"/>
      <c r="D89" s="28"/>
      <c r="E89" s="28"/>
      <c r="F89" s="28"/>
      <c r="G89" s="28"/>
      <c r="H89" s="28"/>
      <c r="I89" s="328"/>
      <c r="J89" s="176"/>
      <c r="K89" s="41"/>
    </row>
    <row r="90" spans="1:11" ht="12" customHeight="1" x14ac:dyDescent="0.2">
      <c r="A90" s="175"/>
      <c r="B90" s="47"/>
      <c r="C90" s="28"/>
      <c r="D90" s="28"/>
      <c r="E90" s="28"/>
      <c r="F90" s="28"/>
      <c r="G90" s="28"/>
      <c r="H90" s="28"/>
      <c r="I90" s="28"/>
      <c r="J90" s="176"/>
      <c r="K90" s="41"/>
    </row>
    <row r="91" spans="1:11" ht="12" customHeight="1" thickBot="1" x14ac:dyDescent="0.25">
      <c r="A91" s="175"/>
      <c r="B91" s="47"/>
      <c r="C91" s="28"/>
      <c r="D91" s="28"/>
      <c r="E91" s="28"/>
      <c r="F91" s="28"/>
      <c r="G91" s="28"/>
      <c r="H91" s="28"/>
      <c r="I91" s="28"/>
      <c r="J91" s="176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0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1"/>
      <c r="B97" s="51"/>
      <c r="C97" s="32"/>
      <c r="D97" s="32"/>
      <c r="E97" s="32"/>
      <c r="F97" s="32"/>
      <c r="G97" s="32"/>
      <c r="H97" s="32"/>
      <c r="I97" s="32"/>
      <c r="J97" s="173"/>
      <c r="K97" s="277"/>
    </row>
    <row r="98" spans="1:31" ht="12" thickBot="1" x14ac:dyDescent="0.25">
      <c r="A98" s="172"/>
      <c r="B98" s="52"/>
      <c r="C98" s="33"/>
      <c r="D98" s="33"/>
      <c r="E98" s="33"/>
      <c r="F98" s="33"/>
      <c r="G98" s="33"/>
      <c r="H98" s="33"/>
      <c r="I98" s="33"/>
      <c r="J98" s="174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DN TANKS OF ILLINOIS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WAKEFIELD, MA BID BOND</v>
      </c>
      <c r="C111" s="12"/>
      <c r="D111" s="12"/>
      <c r="E111" s="12"/>
      <c r="F111" s="12"/>
      <c r="G111" s="12"/>
      <c r="H111" s="14" t="s">
        <v>32</v>
      </c>
      <c r="I111" s="384" t="str">
        <f>I58</f>
        <v>WELL 13 RESERVOIR MODIFICATIONS</v>
      </c>
      <c r="J111" s="384"/>
      <c r="K111" s="384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5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5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5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5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5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5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5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5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5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5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5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5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5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5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5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5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5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5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5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5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5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5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5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5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4">
        <f>SUM(E114:E137)+SUM(E61:E84)+SUM(E8:E31)</f>
        <v>176510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5"/>
      <c r="B140" s="47"/>
      <c r="C140" s="28"/>
      <c r="D140" s="28"/>
      <c r="E140" s="28"/>
      <c r="F140" s="28"/>
      <c r="G140" s="28"/>
      <c r="H140" s="28"/>
      <c r="I140" s="28"/>
      <c r="J140" s="176"/>
      <c r="K140" s="41"/>
    </row>
    <row r="141" spans="1:11" x14ac:dyDescent="0.2">
      <c r="A141" s="175"/>
      <c r="B141" s="47"/>
      <c r="C141" s="28"/>
      <c r="D141" s="28"/>
      <c r="E141" s="28"/>
      <c r="F141" s="28"/>
      <c r="G141" s="28"/>
      <c r="H141" s="28"/>
      <c r="I141" s="28"/>
      <c r="J141" s="176"/>
      <c r="K141" s="41"/>
    </row>
    <row r="142" spans="1:11" x14ac:dyDescent="0.2">
      <c r="A142" s="175"/>
      <c r="B142" s="47"/>
      <c r="C142" s="28"/>
      <c r="D142" s="28"/>
      <c r="E142" s="28"/>
      <c r="F142" s="28"/>
      <c r="G142" s="28"/>
      <c r="H142" s="28"/>
      <c r="I142" s="28"/>
      <c r="J142" s="176"/>
      <c r="K142" s="41"/>
    </row>
    <row r="143" spans="1:11" x14ac:dyDescent="0.2">
      <c r="A143" s="175"/>
      <c r="B143" s="47"/>
      <c r="C143" s="28"/>
      <c r="D143" s="28"/>
      <c r="E143" s="28"/>
      <c r="F143" s="28"/>
      <c r="G143" s="28"/>
      <c r="H143" s="28"/>
      <c r="I143" s="28"/>
      <c r="J143" s="176"/>
      <c r="K143" s="41"/>
    </row>
    <row r="144" spans="1:11" ht="12" thickBot="1" x14ac:dyDescent="0.25">
      <c r="A144" s="175"/>
      <c r="B144" s="47"/>
      <c r="C144" s="28"/>
      <c r="D144" s="28"/>
      <c r="E144" s="28"/>
      <c r="F144" s="28"/>
      <c r="G144" s="28"/>
      <c r="H144" s="28"/>
      <c r="I144" s="28"/>
      <c r="J144" s="176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0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1"/>
      <c r="B150" s="51"/>
      <c r="C150" s="32"/>
      <c r="D150" s="32"/>
      <c r="E150" s="32"/>
      <c r="F150" s="32"/>
      <c r="G150" s="32"/>
      <c r="H150" s="32"/>
      <c r="I150" s="32"/>
      <c r="J150" s="173"/>
      <c r="K150" s="277"/>
    </row>
    <row r="151" spans="1:11" ht="12" thickBot="1" x14ac:dyDescent="0.25">
      <c r="A151" s="172"/>
      <c r="B151" s="52"/>
      <c r="C151" s="33"/>
      <c r="D151" s="33"/>
      <c r="E151" s="33"/>
      <c r="F151" s="33"/>
      <c r="G151" s="33"/>
      <c r="H151" s="33"/>
      <c r="I151" s="33"/>
      <c r="J151" s="174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DN TANKS OF ILLINOIS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WAKEFIELD, MA BID BOND</v>
      </c>
      <c r="C164" s="12"/>
      <c r="D164" s="12"/>
      <c r="E164" s="12"/>
      <c r="F164" s="12"/>
      <c r="G164" s="12"/>
      <c r="H164" s="14" t="s">
        <v>32</v>
      </c>
      <c r="I164" s="384" t="str">
        <f>I111</f>
        <v>WELL 13 RESERVOIR MODIFICATIONS</v>
      </c>
      <c r="J164" s="384"/>
      <c r="K164" s="384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5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5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5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5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5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5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5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5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5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5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5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5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5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5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5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5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5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5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5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5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5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5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5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5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4">
        <f>SUM(E167:E190)+SUM(E114:E137)+SUM(E61:E84)+SUM(E8:E31)</f>
        <v>176510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5"/>
      <c r="B193" s="47"/>
      <c r="C193" s="28"/>
      <c r="D193" s="28"/>
      <c r="E193" s="28"/>
      <c r="F193" s="28"/>
      <c r="G193" s="28"/>
      <c r="H193" s="28"/>
      <c r="I193" s="28"/>
      <c r="J193" s="176"/>
      <c r="K193" s="41"/>
    </row>
    <row r="194" spans="1:11" x14ac:dyDescent="0.2">
      <c r="A194" s="175"/>
      <c r="B194" s="47"/>
      <c r="C194" s="28"/>
      <c r="D194" s="28"/>
      <c r="E194" s="28"/>
      <c r="F194" s="28"/>
      <c r="G194" s="28"/>
      <c r="H194" s="28"/>
      <c r="I194" s="28"/>
      <c r="J194" s="176"/>
      <c r="K194" s="41"/>
    </row>
    <row r="195" spans="1:11" x14ac:dyDescent="0.2">
      <c r="A195" s="175"/>
      <c r="B195" s="47"/>
      <c r="C195" s="28"/>
      <c r="D195" s="28"/>
      <c r="E195" s="28"/>
      <c r="F195" s="28"/>
      <c r="G195" s="28"/>
      <c r="H195" s="28"/>
      <c r="I195" s="28"/>
      <c r="J195" s="176"/>
      <c r="K195" s="41"/>
    </row>
    <row r="196" spans="1:11" x14ac:dyDescent="0.2">
      <c r="A196" s="175"/>
      <c r="B196" s="47"/>
      <c r="C196" s="28"/>
      <c r="D196" s="28"/>
      <c r="E196" s="28"/>
      <c r="F196" s="28"/>
      <c r="G196" s="28"/>
      <c r="H196" s="28"/>
      <c r="I196" s="28"/>
      <c r="J196" s="176"/>
      <c r="K196" s="41"/>
    </row>
    <row r="197" spans="1:11" ht="12" thickBot="1" x14ac:dyDescent="0.25">
      <c r="A197" s="175"/>
      <c r="B197" s="47"/>
      <c r="C197" s="28"/>
      <c r="D197" s="28"/>
      <c r="E197" s="28"/>
      <c r="F197" s="28"/>
      <c r="G197" s="28"/>
      <c r="H197" s="28"/>
      <c r="I197" s="28"/>
      <c r="J197" s="176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0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1"/>
      <c r="B203" s="51"/>
      <c r="C203" s="32"/>
      <c r="D203" s="32"/>
      <c r="E203" s="32"/>
      <c r="F203" s="32"/>
      <c r="G203" s="32"/>
      <c r="H203" s="32"/>
      <c r="I203" s="32"/>
      <c r="J203" s="173"/>
      <c r="K203" s="277"/>
    </row>
    <row r="204" spans="1:11" ht="12" thickBot="1" x14ac:dyDescent="0.25">
      <c r="A204" s="172"/>
      <c r="B204" s="52"/>
      <c r="C204" s="33"/>
      <c r="D204" s="33"/>
      <c r="E204" s="33"/>
      <c r="F204" s="33"/>
      <c r="G204" s="33"/>
      <c r="H204" s="33"/>
      <c r="I204" s="33"/>
      <c r="J204" s="174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80"/>
      <c r="G5" s="38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8" t="str">
        <f>'Pay Estimate'!$I$5</f>
        <v>WELL 13 RESERVOIR MODIFICATIONS</v>
      </c>
      <c r="G7" s="378"/>
    </row>
    <row r="8" spans="1:7" x14ac:dyDescent="0.2">
      <c r="A8" s="67" t="s">
        <v>56</v>
      </c>
      <c r="B8" s="67"/>
      <c r="C8" s="67"/>
      <c r="D8" s="67"/>
      <c r="E8" s="68" t="s">
        <v>57</v>
      </c>
      <c r="F8" s="380">
        <v>1</v>
      </c>
      <c r="G8" s="380"/>
    </row>
    <row r="9" spans="1:7" x14ac:dyDescent="0.2">
      <c r="A9" s="67"/>
      <c r="B9" s="67"/>
      <c r="C9" s="67"/>
      <c r="D9" s="67"/>
      <c r="E9" s="68" t="s">
        <v>25</v>
      </c>
      <c r="F9" s="388"/>
      <c r="G9" s="388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2" t="str">
        <f>'Tabulation of Bids'!G1</f>
        <v>DN TANKS OF ILLINOIS</v>
      </c>
      <c r="G10" s="38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7"/>
      <c r="B19" s="178"/>
      <c r="C19" s="179"/>
      <c r="D19" s="180"/>
      <c r="E19" s="181"/>
      <c r="F19" s="204">
        <f>IF(C19&gt;0,C19*E19,0)</f>
        <v>0</v>
      </c>
      <c r="G19" s="205">
        <f>IF(C19&lt;0,(ABS(C19))*E19,0)</f>
        <v>0</v>
      </c>
    </row>
    <row r="20" spans="1:7" x14ac:dyDescent="0.2">
      <c r="A20" s="177"/>
      <c r="B20" s="182"/>
      <c r="C20" s="179"/>
      <c r="D20" s="180"/>
      <c r="E20" s="181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7"/>
      <c r="B21" s="182"/>
      <c r="C21" s="179"/>
      <c r="D21" s="180"/>
      <c r="E21" s="181"/>
      <c r="F21" s="204">
        <f t="shared" si="0"/>
        <v>0</v>
      </c>
      <c r="G21" s="205">
        <f t="shared" si="1"/>
        <v>0</v>
      </c>
    </row>
    <row r="22" spans="1:7" x14ac:dyDescent="0.2">
      <c r="A22" s="177"/>
      <c r="B22" s="182"/>
      <c r="C22" s="179"/>
      <c r="D22" s="180"/>
      <c r="E22" s="181"/>
      <c r="F22" s="204">
        <f t="shared" si="0"/>
        <v>0</v>
      </c>
      <c r="G22" s="205">
        <f t="shared" si="1"/>
        <v>0</v>
      </c>
    </row>
    <row r="23" spans="1:7" x14ac:dyDescent="0.2">
      <c r="A23" s="177"/>
      <c r="B23" s="182"/>
      <c r="C23" s="179"/>
      <c r="D23" s="180"/>
      <c r="E23" s="181"/>
      <c r="F23" s="204">
        <f t="shared" si="0"/>
        <v>0</v>
      </c>
      <c r="G23" s="205">
        <f t="shared" si="1"/>
        <v>0</v>
      </c>
    </row>
    <row r="24" spans="1:7" x14ac:dyDescent="0.2">
      <c r="A24" s="177"/>
      <c r="B24" s="182"/>
      <c r="C24" s="179"/>
      <c r="D24" s="180"/>
      <c r="E24" s="181"/>
      <c r="F24" s="204">
        <f t="shared" si="0"/>
        <v>0</v>
      </c>
      <c r="G24" s="205">
        <f t="shared" si="1"/>
        <v>0</v>
      </c>
    </row>
    <row r="25" spans="1:7" x14ac:dyDescent="0.2">
      <c r="A25" s="177"/>
      <c r="B25" s="182"/>
      <c r="C25" s="179"/>
      <c r="D25" s="180"/>
      <c r="E25" s="181"/>
      <c r="F25" s="204">
        <f t="shared" si="0"/>
        <v>0</v>
      </c>
      <c r="G25" s="205">
        <f t="shared" si="1"/>
        <v>0</v>
      </c>
    </row>
    <row r="26" spans="1:7" x14ac:dyDescent="0.2">
      <c r="A26" s="177"/>
      <c r="B26" s="182"/>
      <c r="C26" s="179"/>
      <c r="D26" s="180"/>
      <c r="E26" s="181"/>
      <c r="F26" s="204">
        <f t="shared" si="0"/>
        <v>0</v>
      </c>
      <c r="G26" s="205">
        <f t="shared" si="1"/>
        <v>0</v>
      </c>
    </row>
    <row r="27" spans="1:7" x14ac:dyDescent="0.2">
      <c r="A27" s="177"/>
      <c r="B27" s="182"/>
      <c r="C27" s="179"/>
      <c r="D27" s="180"/>
      <c r="E27" s="181"/>
      <c r="F27" s="204">
        <f t="shared" si="0"/>
        <v>0</v>
      </c>
      <c r="G27" s="205">
        <f t="shared" si="1"/>
        <v>0</v>
      </c>
    </row>
    <row r="28" spans="1:7" x14ac:dyDescent="0.2">
      <c r="A28" s="177"/>
      <c r="B28" s="182"/>
      <c r="C28" s="179"/>
      <c r="D28" s="180"/>
      <c r="E28" s="181"/>
      <c r="F28" s="204">
        <f t="shared" si="0"/>
        <v>0</v>
      </c>
      <c r="G28" s="205">
        <f t="shared" si="1"/>
        <v>0</v>
      </c>
    </row>
    <row r="29" spans="1:7" x14ac:dyDescent="0.2">
      <c r="A29" s="177"/>
      <c r="B29" s="182"/>
      <c r="C29" s="179"/>
      <c r="D29" s="180"/>
      <c r="E29" s="181"/>
      <c r="F29" s="204">
        <f t="shared" si="0"/>
        <v>0</v>
      </c>
      <c r="G29" s="205">
        <f t="shared" si="1"/>
        <v>0</v>
      </c>
    </row>
    <row r="30" spans="1:7" x14ac:dyDescent="0.2">
      <c r="A30" s="177"/>
      <c r="B30" s="182"/>
      <c r="C30" s="179"/>
      <c r="D30" s="180"/>
      <c r="E30" s="181"/>
      <c r="F30" s="204">
        <f t="shared" si="0"/>
        <v>0</v>
      </c>
      <c r="G30" s="205">
        <f t="shared" si="1"/>
        <v>0</v>
      </c>
    </row>
    <row r="31" spans="1:7" x14ac:dyDescent="0.2">
      <c r="A31" s="177"/>
      <c r="B31" s="182"/>
      <c r="C31" s="179"/>
      <c r="D31" s="180"/>
      <c r="E31" s="181"/>
      <c r="F31" s="204">
        <f t="shared" si="0"/>
        <v>0</v>
      </c>
      <c r="G31" s="205">
        <f t="shared" si="1"/>
        <v>0</v>
      </c>
    </row>
    <row r="32" spans="1:7" x14ac:dyDescent="0.2">
      <c r="A32" s="177"/>
      <c r="B32" s="182"/>
      <c r="C32" s="179"/>
      <c r="D32" s="180"/>
      <c r="E32" s="181"/>
      <c r="F32" s="204">
        <f t="shared" si="0"/>
        <v>0</v>
      </c>
      <c r="G32" s="205">
        <f t="shared" si="1"/>
        <v>0</v>
      </c>
    </row>
    <row r="33" spans="1:7" x14ac:dyDescent="0.2">
      <c r="A33" s="177"/>
      <c r="B33" s="182"/>
      <c r="C33" s="179"/>
      <c r="D33" s="180"/>
      <c r="E33" s="181"/>
      <c r="F33" s="204">
        <f t="shared" si="0"/>
        <v>0</v>
      </c>
      <c r="G33" s="205">
        <f t="shared" si="1"/>
        <v>0</v>
      </c>
    </row>
    <row r="34" spans="1:7" x14ac:dyDescent="0.2">
      <c r="A34" s="177"/>
      <c r="B34" s="182"/>
      <c r="C34" s="179"/>
      <c r="D34" s="183"/>
      <c r="E34" s="181"/>
      <c r="F34" s="204">
        <f t="shared" si="0"/>
        <v>0</v>
      </c>
      <c r="G34" s="205">
        <f t="shared" si="1"/>
        <v>0</v>
      </c>
    </row>
    <row r="35" spans="1:7" x14ac:dyDescent="0.2">
      <c r="A35" s="177"/>
      <c r="B35" s="182"/>
      <c r="C35" s="179"/>
      <c r="D35" s="183"/>
      <c r="E35" s="181"/>
      <c r="F35" s="204">
        <f t="shared" si="0"/>
        <v>0</v>
      </c>
      <c r="G35" s="205">
        <f t="shared" si="1"/>
        <v>0</v>
      </c>
    </row>
    <row r="36" spans="1:7" x14ac:dyDescent="0.2">
      <c r="A36" s="177"/>
      <c r="B36" s="182"/>
      <c r="C36" s="179"/>
      <c r="D36" s="183"/>
      <c r="E36" s="181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7"/>
      <c r="B37" s="182"/>
      <c r="C37" s="179"/>
      <c r="D37" s="183"/>
      <c r="E37" s="181"/>
      <c r="F37" s="204">
        <f t="shared" si="2"/>
        <v>0</v>
      </c>
      <c r="G37" s="205">
        <f t="shared" si="3"/>
        <v>0</v>
      </c>
    </row>
    <row r="38" spans="1:7" x14ac:dyDescent="0.2">
      <c r="A38" s="177"/>
      <c r="B38" s="182"/>
      <c r="C38" s="179"/>
      <c r="D38" s="183"/>
      <c r="E38" s="181"/>
      <c r="F38" s="204">
        <f t="shared" si="2"/>
        <v>0</v>
      </c>
      <c r="G38" s="205">
        <f t="shared" si="3"/>
        <v>0</v>
      </c>
    </row>
    <row r="39" spans="1:7" x14ac:dyDescent="0.2">
      <c r="A39" s="177"/>
      <c r="B39" s="182"/>
      <c r="C39" s="179"/>
      <c r="D39" s="183"/>
      <c r="E39" s="181"/>
      <c r="F39" s="204">
        <f t="shared" si="2"/>
        <v>0</v>
      </c>
      <c r="G39" s="205">
        <f t="shared" si="3"/>
        <v>0</v>
      </c>
    </row>
    <row r="40" spans="1:7" x14ac:dyDescent="0.2">
      <c r="A40" s="177"/>
      <c r="B40" s="182"/>
      <c r="C40" s="179"/>
      <c r="D40" s="183"/>
      <c r="E40" s="181"/>
      <c r="F40" s="204">
        <f t="shared" si="2"/>
        <v>0</v>
      </c>
      <c r="G40" s="205">
        <f t="shared" si="3"/>
        <v>0</v>
      </c>
    </row>
    <row r="41" spans="1:7" x14ac:dyDescent="0.2">
      <c r="A41" s="177"/>
      <c r="B41" s="182"/>
      <c r="C41" s="179"/>
      <c r="D41" s="183"/>
      <c r="E41" s="181"/>
      <c r="F41" s="204">
        <f t="shared" si="2"/>
        <v>0</v>
      </c>
      <c r="G41" s="205">
        <f t="shared" si="3"/>
        <v>0</v>
      </c>
    </row>
    <row r="42" spans="1:7" x14ac:dyDescent="0.2">
      <c r="A42" s="177"/>
      <c r="B42" s="182"/>
      <c r="C42" s="179"/>
      <c r="D42" s="183"/>
      <c r="E42" s="181"/>
      <c r="F42" s="204">
        <f t="shared" si="2"/>
        <v>0</v>
      </c>
      <c r="G42" s="205">
        <f t="shared" si="3"/>
        <v>0</v>
      </c>
    </row>
    <row r="43" spans="1:7" x14ac:dyDescent="0.2">
      <c r="A43" s="177"/>
      <c r="B43" s="182"/>
      <c r="C43" s="179"/>
      <c r="D43" s="183"/>
      <c r="E43" s="181"/>
      <c r="F43" s="204">
        <f t="shared" si="2"/>
        <v>0</v>
      </c>
      <c r="G43" s="205">
        <f t="shared" si="3"/>
        <v>0</v>
      </c>
    </row>
    <row r="44" spans="1:7" x14ac:dyDescent="0.2">
      <c r="A44" s="184"/>
      <c r="B44" s="182"/>
      <c r="C44" s="179"/>
      <c r="D44" s="183"/>
      <c r="E44" s="181"/>
      <c r="F44" s="204">
        <f t="shared" si="2"/>
        <v>0</v>
      </c>
      <c r="G44" s="205">
        <f t="shared" si="3"/>
        <v>0</v>
      </c>
    </row>
    <row r="45" spans="1:7" x14ac:dyDescent="0.2">
      <c r="A45" s="184"/>
      <c r="B45" s="182"/>
      <c r="C45" s="179"/>
      <c r="D45" s="183"/>
      <c r="E45" s="181"/>
      <c r="F45" s="204">
        <f t="shared" si="2"/>
        <v>0</v>
      </c>
      <c r="G45" s="205">
        <f t="shared" si="3"/>
        <v>0</v>
      </c>
    </row>
    <row r="46" spans="1:7" x14ac:dyDescent="0.2">
      <c r="A46" s="184"/>
      <c r="B46" s="182"/>
      <c r="C46" s="179"/>
      <c r="D46" s="183"/>
      <c r="E46" s="181"/>
      <c r="F46" s="204">
        <f t="shared" si="2"/>
        <v>0</v>
      </c>
      <c r="G46" s="205">
        <f t="shared" si="3"/>
        <v>0</v>
      </c>
    </row>
    <row r="47" spans="1:7" x14ac:dyDescent="0.2">
      <c r="A47" s="184"/>
      <c r="B47" s="182"/>
      <c r="C47" s="179"/>
      <c r="D47" s="183"/>
      <c r="E47" s="181"/>
      <c r="F47" s="204">
        <f t="shared" si="2"/>
        <v>0</v>
      </c>
      <c r="G47" s="205">
        <f t="shared" si="3"/>
        <v>0</v>
      </c>
    </row>
    <row r="48" spans="1:7" x14ac:dyDescent="0.2">
      <c r="A48" s="184"/>
      <c r="B48" s="182"/>
      <c r="C48" s="179"/>
      <c r="D48" s="183"/>
      <c r="E48" s="181"/>
      <c r="F48" s="204">
        <f t="shared" si="2"/>
        <v>0</v>
      </c>
      <c r="G48" s="205">
        <f t="shared" si="3"/>
        <v>0</v>
      </c>
    </row>
    <row r="49" spans="1:7" x14ac:dyDescent="0.2">
      <c r="A49" s="184"/>
      <c r="B49" s="182"/>
      <c r="C49" s="179"/>
      <c r="D49" s="183"/>
      <c r="E49" s="181"/>
      <c r="F49" s="204">
        <f t="shared" si="2"/>
        <v>0</v>
      </c>
      <c r="G49" s="205">
        <f t="shared" si="3"/>
        <v>0</v>
      </c>
    </row>
    <row r="50" spans="1:7" x14ac:dyDescent="0.2">
      <c r="A50" s="184"/>
      <c r="B50" s="182"/>
      <c r="C50" s="179"/>
      <c r="D50" s="183"/>
      <c r="E50" s="181"/>
      <c r="F50" s="204">
        <f t="shared" si="2"/>
        <v>0</v>
      </c>
      <c r="G50" s="205">
        <f t="shared" si="3"/>
        <v>0</v>
      </c>
    </row>
    <row r="51" spans="1:7" x14ac:dyDescent="0.2">
      <c r="A51" s="184"/>
      <c r="B51" s="182"/>
      <c r="C51" s="179"/>
      <c r="D51" s="183"/>
      <c r="E51" s="181"/>
      <c r="F51" s="204">
        <f t="shared" si="2"/>
        <v>0</v>
      </c>
      <c r="G51" s="205">
        <f t="shared" si="3"/>
        <v>0</v>
      </c>
    </row>
    <row r="52" spans="1:7" x14ac:dyDescent="0.2">
      <c r="A52" s="184"/>
      <c r="B52" s="182"/>
      <c r="C52" s="179"/>
      <c r="D52" s="183"/>
      <c r="E52" s="181"/>
      <c r="F52" s="204">
        <f>IF(C52&gt;0,C52*E52,0)</f>
        <v>0</v>
      </c>
      <c r="G52" s="205">
        <f>IF(C52&lt;0,(ABS(C52))*E52,0)</f>
        <v>0</v>
      </c>
    </row>
    <row r="53" spans="1:7" x14ac:dyDescent="0.2">
      <c r="A53" s="184"/>
      <c r="B53" s="182"/>
      <c r="C53" s="179"/>
      <c r="D53" s="183"/>
      <c r="E53" s="181"/>
      <c r="F53" s="204">
        <f>IF(C53&gt;0,C53*E53,0)</f>
        <v>0</v>
      </c>
      <c r="G53" s="205">
        <f>IF(C53&lt;0,(ABS(C53))*E53,0)</f>
        <v>0</v>
      </c>
    </row>
    <row r="54" spans="1:7" x14ac:dyDescent="0.2">
      <c r="A54" s="184"/>
      <c r="B54" s="182"/>
      <c r="C54" s="179"/>
      <c r="D54" s="183"/>
      <c r="E54" s="181"/>
      <c r="F54" s="204">
        <f>IF(C54&gt;0,C54*E54,0)</f>
        <v>0</v>
      </c>
      <c r="G54" s="205">
        <f>IF(C54&lt;0,(ABS(C54))*E54,0)</f>
        <v>0</v>
      </c>
    </row>
    <row r="55" spans="1:7" x14ac:dyDescent="0.2">
      <c r="A55" s="184"/>
      <c r="B55" s="182"/>
      <c r="C55" s="179"/>
      <c r="D55" s="183"/>
      <c r="E55" s="181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5"/>
      <c r="B56" s="186"/>
      <c r="C56" s="187"/>
      <c r="D56" s="188"/>
      <c r="E56" s="189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389" t="s">
        <v>105</v>
      </c>
      <c r="B57" s="390"/>
      <c r="C57" s="390"/>
      <c r="D57" s="391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2"/>
      <c r="B58" s="393"/>
      <c r="C58" s="393"/>
      <c r="D58" s="394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0" t="s">
        <v>1</v>
      </c>
      <c r="F61" s="87"/>
      <c r="G61" s="87"/>
    </row>
    <row r="62" spans="1:7" x14ac:dyDescent="0.2">
      <c r="A62" s="190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6"/>
      <c r="B67" s="86" t="s">
        <v>71</v>
      </c>
      <c r="C67" s="86"/>
      <c r="D67" s="86"/>
      <c r="E67" s="86"/>
      <c r="F67" s="86"/>
      <c r="G67" s="86"/>
    </row>
    <row r="68" spans="1:7" x14ac:dyDescent="0.2">
      <c r="A68" s="387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6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7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6"/>
      <c r="B73" s="86" t="s">
        <v>74</v>
      </c>
      <c r="C73" s="86"/>
      <c r="D73" s="86"/>
      <c r="E73" s="86"/>
      <c r="F73" s="86"/>
      <c r="G73" s="86"/>
    </row>
    <row r="74" spans="1:7" x14ac:dyDescent="0.2">
      <c r="A74" s="387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2023-05-30T19:19:15Z</dcterms:modified>
</cp:coreProperties>
</file>