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H110" i="1" l="1"/>
  <c r="H12" i="1"/>
  <c r="H11" i="1"/>
  <c r="H10" i="1"/>
  <c r="H13" i="1"/>
  <c r="L6" i="1"/>
  <c r="L7" i="1"/>
  <c r="L8" i="1"/>
  <c r="L9" i="1"/>
  <c r="J10" i="1"/>
  <c r="L10" i="1"/>
  <c r="J11" i="1"/>
  <c r="L11" i="1"/>
  <c r="J12" i="1"/>
  <c r="L12" i="1"/>
  <c r="I5" i="5" l="1"/>
  <c r="I58" i="5" s="1"/>
  <c r="I111" i="5" s="1"/>
  <c r="I164" i="5" s="1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A64" i="5" s="1"/>
  <c r="B36" i="1"/>
  <c r="B37" i="1"/>
  <c r="A37" i="1" s="1"/>
  <c r="A66" i="3" s="1"/>
  <c r="B38" i="1"/>
  <c r="B67" i="5" s="1"/>
  <c r="B39" i="1"/>
  <c r="A39" i="1" s="1"/>
  <c r="A38" i="2" s="1"/>
  <c r="B40" i="1"/>
  <c r="B41" i="1"/>
  <c r="B42" i="1"/>
  <c r="B43" i="1"/>
  <c r="A43" i="1" s="1"/>
  <c r="A72" i="5" s="1"/>
  <c r="B44" i="1"/>
  <c r="B45" i="1"/>
  <c r="A45" i="1" s="1"/>
  <c r="B46" i="1"/>
  <c r="B47" i="1"/>
  <c r="A47" i="1" s="1"/>
  <c r="A76" i="5" s="1"/>
  <c r="B48" i="1"/>
  <c r="B49" i="1"/>
  <c r="B50" i="1"/>
  <c r="B49" i="2" s="1"/>
  <c r="B51" i="1"/>
  <c r="A51" i="1" s="1"/>
  <c r="A80" i="5" s="1"/>
  <c r="B52" i="1"/>
  <c r="B53" i="1"/>
  <c r="A53" i="1" s="1"/>
  <c r="A82" i="3" s="1"/>
  <c r="B54" i="1"/>
  <c r="B55" i="1"/>
  <c r="A55" i="1" s="1"/>
  <c r="A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16" i="3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J27" i="1" s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R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P91" i="1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 s="1"/>
  <c r="D106" i="1"/>
  <c r="E106" i="1"/>
  <c r="E173" i="3" s="1"/>
  <c r="D107" i="1"/>
  <c r="P107" i="1" s="1"/>
  <c r="E107" i="1"/>
  <c r="E174" i="3" s="1"/>
  <c r="J8" i="5"/>
  <c r="J9" i="5"/>
  <c r="E9" i="5" s="1"/>
  <c r="J10" i="5"/>
  <c r="E10" i="5" s="1"/>
  <c r="J11" i="5"/>
  <c r="E11" i="5" s="1"/>
  <c r="J12" i="5"/>
  <c r="E12" i="5" s="1"/>
  <c r="C12" i="5"/>
  <c r="F12" i="5" s="1"/>
  <c r="J13" i="5"/>
  <c r="E13" i="5" s="1"/>
  <c r="C13" i="5"/>
  <c r="F13" i="5" s="1"/>
  <c r="J14" i="5"/>
  <c r="E14" i="5" s="1"/>
  <c r="J15" i="5"/>
  <c r="E15" i="5" s="1"/>
  <c r="J16" i="5"/>
  <c r="E16" i="5" s="1"/>
  <c r="C16" i="5"/>
  <c r="F16" i="5" s="1"/>
  <c r="J17" i="5"/>
  <c r="E17" i="5" s="1"/>
  <c r="J18" i="5"/>
  <c r="E18" i="5" s="1"/>
  <c r="C18" i="5"/>
  <c r="F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C24" i="5"/>
  <c r="F24" i="5" s="1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A60" i="2" s="1"/>
  <c r="B62" i="1"/>
  <c r="A62" i="1" s="1"/>
  <c r="B63" i="1"/>
  <c r="B119" i="5" s="1"/>
  <c r="B64" i="1"/>
  <c r="B65" i="1"/>
  <c r="A65" i="1" s="1"/>
  <c r="B66" i="1"/>
  <c r="A66" i="1" s="1"/>
  <c r="A65" i="2" s="1"/>
  <c r="B67" i="1"/>
  <c r="B123" i="5" s="1"/>
  <c r="B68" i="1"/>
  <c r="B124" i="5" s="1"/>
  <c r="B69" i="1"/>
  <c r="A69" i="1" s="1"/>
  <c r="A68" i="2" s="1"/>
  <c r="B70" i="1"/>
  <c r="A70" i="1" s="1"/>
  <c r="A69" i="2" s="1"/>
  <c r="B71" i="1"/>
  <c r="B127" i="5" s="1"/>
  <c r="B72" i="1"/>
  <c r="A72" i="1" s="1"/>
  <c r="A71" i="2" s="1"/>
  <c r="B73" i="1"/>
  <c r="A73" i="1" s="1"/>
  <c r="A72" i="2" s="1"/>
  <c r="B74" i="1"/>
  <c r="A74" i="1" s="1"/>
  <c r="B75" i="1"/>
  <c r="B131" i="5" s="1"/>
  <c r="B76" i="1"/>
  <c r="A76" i="1" s="1"/>
  <c r="B77" i="1"/>
  <c r="A77" i="1" s="1"/>
  <c r="B78" i="1"/>
  <c r="A78" i="1" s="1"/>
  <c r="B79" i="1"/>
  <c r="B135" i="5" s="1"/>
  <c r="B80" i="1"/>
  <c r="B79" i="2" s="1"/>
  <c r="B81" i="1"/>
  <c r="A81" i="1" s="1"/>
  <c r="A80" i="2" s="1"/>
  <c r="B7" i="1"/>
  <c r="A6" i="1" s="1"/>
  <c r="B6" i="1"/>
  <c r="B5" i="2" s="1"/>
  <c r="C6" i="1"/>
  <c r="C5" i="2" s="1"/>
  <c r="C7" i="1"/>
  <c r="C6" i="2" s="1"/>
  <c r="B8" i="1"/>
  <c r="C8" i="1"/>
  <c r="C18" i="3" s="1"/>
  <c r="B9" i="1"/>
  <c r="B19" i="3" s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B17" i="1"/>
  <c r="B16" i="2" s="1"/>
  <c r="C17" i="1"/>
  <c r="C27" i="3" s="1"/>
  <c r="B18" i="1"/>
  <c r="C18" i="1"/>
  <c r="C17" i="2" s="1"/>
  <c r="B19" i="1"/>
  <c r="C19" i="1"/>
  <c r="C29" i="3" s="1"/>
  <c r="B20" i="1"/>
  <c r="A20" i="1" s="1"/>
  <c r="C20" i="1"/>
  <c r="D22" i="5" s="1"/>
  <c r="B21" i="1"/>
  <c r="A21" i="1" s="1"/>
  <c r="C21" i="1"/>
  <c r="D23" i="5" s="1"/>
  <c r="B22" i="1"/>
  <c r="C22" i="1"/>
  <c r="C32" i="3" s="1"/>
  <c r="B23" i="1"/>
  <c r="A23" i="1" s="1"/>
  <c r="A22" i="2" s="1"/>
  <c r="C23" i="1"/>
  <c r="B24" i="1"/>
  <c r="C24" i="1"/>
  <c r="C34" i="3" s="1"/>
  <c r="B25" i="1"/>
  <c r="A25" i="1" s="1"/>
  <c r="C25" i="1"/>
  <c r="D27" i="5" s="1"/>
  <c r="B26" i="1"/>
  <c r="B36" i="3" s="1"/>
  <c r="C26" i="1"/>
  <c r="C25" i="2" s="1"/>
  <c r="B27" i="1"/>
  <c r="B37" i="3" s="1"/>
  <c r="C27" i="1"/>
  <c r="B28" i="1"/>
  <c r="A28" i="1" s="1"/>
  <c r="A27" i="2" s="1"/>
  <c r="C28" i="1"/>
  <c r="C38" i="3" s="1"/>
  <c r="B29" i="1"/>
  <c r="B31" i="5" s="1"/>
  <c r="C29" i="1"/>
  <c r="C39" i="3" s="1"/>
  <c r="C32" i="1"/>
  <c r="C33" i="1"/>
  <c r="C34" i="1"/>
  <c r="C35" i="1"/>
  <c r="C64" i="3" s="1"/>
  <c r="C36" i="1"/>
  <c r="C37" i="1"/>
  <c r="C38" i="1"/>
  <c r="C39" i="1"/>
  <c r="C40" i="1"/>
  <c r="C41" i="1"/>
  <c r="C40" i="2" s="1"/>
  <c r="C42" i="1"/>
  <c r="C71" i="3" s="1"/>
  <c r="C43" i="1"/>
  <c r="C44" i="1"/>
  <c r="C45" i="1"/>
  <c r="D74" i="5" s="1"/>
  <c r="C46" i="1"/>
  <c r="C47" i="1"/>
  <c r="C76" i="3" s="1"/>
  <c r="C48" i="1"/>
  <c r="C49" i="1"/>
  <c r="C50" i="1"/>
  <c r="C79" i="3" s="1"/>
  <c r="C51" i="1"/>
  <c r="C80" i="3" s="1"/>
  <c r="C52" i="1"/>
  <c r="C53" i="1"/>
  <c r="C52" i="2" s="1"/>
  <c r="C54" i="1"/>
  <c r="C53" i="2" s="1"/>
  <c r="C55" i="1"/>
  <c r="C58" i="1"/>
  <c r="C59" i="1"/>
  <c r="C60" i="1"/>
  <c r="C108" i="3" s="1"/>
  <c r="C61" i="1"/>
  <c r="D117" i="5" s="1"/>
  <c r="C62" i="1"/>
  <c r="C63" i="1"/>
  <c r="D119" i="5" s="1"/>
  <c r="C64" i="1"/>
  <c r="C65" i="1"/>
  <c r="C113" i="3" s="1"/>
  <c r="C66" i="1"/>
  <c r="C67" i="1"/>
  <c r="C68" i="1"/>
  <c r="C116" i="3" s="1"/>
  <c r="C69" i="1"/>
  <c r="C70" i="1"/>
  <c r="C71" i="1"/>
  <c r="C72" i="1"/>
  <c r="C73" i="1"/>
  <c r="C121" i="3" s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C158" i="3" s="1"/>
  <c r="B92" i="1"/>
  <c r="A92" i="1" s="1"/>
  <c r="A159" i="3" s="1"/>
  <c r="C92" i="1"/>
  <c r="C159" i="3" s="1"/>
  <c r="B93" i="1"/>
  <c r="B92" i="2" s="1"/>
  <c r="C93" i="1"/>
  <c r="C160" i="3" s="1"/>
  <c r="B94" i="1"/>
  <c r="A94" i="1" s="1"/>
  <c r="A161" i="3" s="1"/>
  <c r="C94" i="1"/>
  <c r="C161" i="3" s="1"/>
  <c r="B95" i="1"/>
  <c r="A95" i="1" s="1"/>
  <c r="C95" i="1"/>
  <c r="D178" i="5" s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C101" i="1"/>
  <c r="C100" i="2" s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9" i="3"/>
  <c r="C162" i="3"/>
  <c r="C154" i="3"/>
  <c r="C152" i="3"/>
  <c r="C125" i="3"/>
  <c r="C120" i="3"/>
  <c r="C117" i="3"/>
  <c r="C112" i="3"/>
  <c r="C84" i="3"/>
  <c r="C75" i="3"/>
  <c r="C72" i="3"/>
  <c r="C68" i="3"/>
  <c r="C67" i="3"/>
  <c r="C63" i="3"/>
  <c r="C37" i="3"/>
  <c r="C33" i="3"/>
  <c r="B170" i="3"/>
  <c r="B163" i="3"/>
  <c r="B162" i="3"/>
  <c r="B161" i="3"/>
  <c r="B157" i="3"/>
  <c r="B155" i="3"/>
  <c r="B151" i="3"/>
  <c r="B129" i="3"/>
  <c r="B126" i="3"/>
  <c r="B125" i="3"/>
  <c r="B122" i="3"/>
  <c r="B121" i="3"/>
  <c r="B120" i="3"/>
  <c r="B118" i="3"/>
  <c r="B117" i="3"/>
  <c r="B114" i="3"/>
  <c r="B113" i="3"/>
  <c r="B110" i="3"/>
  <c r="B109" i="3"/>
  <c r="B106" i="3"/>
  <c r="B84" i="3"/>
  <c r="B82" i="3"/>
  <c r="B80" i="3"/>
  <c r="B78" i="3"/>
  <c r="B76" i="3"/>
  <c r="B74" i="3"/>
  <c r="A74" i="3"/>
  <c r="B72" i="3"/>
  <c r="B70" i="3"/>
  <c r="B68" i="3"/>
  <c r="A68" i="3"/>
  <c r="B66" i="3"/>
  <c r="B64" i="3"/>
  <c r="B63" i="3"/>
  <c r="B61" i="3"/>
  <c r="B31" i="3"/>
  <c r="A30" i="3"/>
  <c r="B26" i="3"/>
  <c r="B20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I15" i="5"/>
  <c r="I16" i="5"/>
  <c r="D17" i="5"/>
  <c r="I17" i="5"/>
  <c r="I8" i="5"/>
  <c r="C175" i="5"/>
  <c r="F175" i="5" s="1"/>
  <c r="C177" i="5"/>
  <c r="F177" i="5" s="1"/>
  <c r="C180" i="5"/>
  <c r="C182" i="5"/>
  <c r="F182" i="5" s="1"/>
  <c r="C183" i="5"/>
  <c r="F183" i="5" s="1"/>
  <c r="C184" i="5"/>
  <c r="G184" i="5" s="1"/>
  <c r="C185" i="5"/>
  <c r="F185" i="5" s="1"/>
  <c r="C188" i="5"/>
  <c r="F188" i="5" s="1"/>
  <c r="E118" i="5"/>
  <c r="C169" i="5"/>
  <c r="F169" i="5" s="1"/>
  <c r="C172" i="5"/>
  <c r="F172" i="5" s="1"/>
  <c r="C167" i="5"/>
  <c r="C61" i="5"/>
  <c r="F61" i="5" s="1"/>
  <c r="B9" i="5"/>
  <c r="B10" i="5"/>
  <c r="B12" i="5"/>
  <c r="B15" i="5"/>
  <c r="B16" i="5"/>
  <c r="B18" i="5"/>
  <c r="B20" i="5"/>
  <c r="B21" i="5"/>
  <c r="B22" i="5"/>
  <c r="A22" i="5"/>
  <c r="B23" i="5"/>
  <c r="B26" i="5"/>
  <c r="B27" i="5"/>
  <c r="B29" i="5"/>
  <c r="B30" i="5"/>
  <c r="B61" i="5"/>
  <c r="B63" i="5"/>
  <c r="A63" i="5"/>
  <c r="B64" i="5"/>
  <c r="B65" i="5"/>
  <c r="B66" i="5"/>
  <c r="B68" i="5"/>
  <c r="B69" i="5"/>
  <c r="B71" i="5"/>
  <c r="B72" i="5"/>
  <c r="B73" i="5"/>
  <c r="B74" i="5"/>
  <c r="A74" i="5"/>
  <c r="B75" i="5"/>
  <c r="B76" i="5"/>
  <c r="B77" i="5"/>
  <c r="B80" i="5"/>
  <c r="B81" i="5"/>
  <c r="B82" i="5"/>
  <c r="B83" i="5"/>
  <c r="B84" i="5"/>
  <c r="B114" i="5"/>
  <c r="B116" i="5"/>
  <c r="B118" i="5"/>
  <c r="B120" i="5"/>
  <c r="B121" i="5"/>
  <c r="B122" i="5"/>
  <c r="B125" i="5"/>
  <c r="B126" i="5"/>
  <c r="B128" i="5"/>
  <c r="B130" i="5"/>
  <c r="B132" i="5"/>
  <c r="B133" i="5"/>
  <c r="B134" i="5"/>
  <c r="B137" i="5"/>
  <c r="B167" i="5"/>
  <c r="A171" i="5"/>
  <c r="B171" i="5"/>
  <c r="B173" i="5"/>
  <c r="B175" i="5"/>
  <c r="A177" i="5"/>
  <c r="B177" i="5"/>
  <c r="B178" i="5"/>
  <c r="B179" i="5"/>
  <c r="A183" i="5"/>
  <c r="B183" i="5"/>
  <c r="B184" i="5"/>
  <c r="B186" i="5"/>
  <c r="B188" i="5"/>
  <c r="G167" i="5"/>
  <c r="C84" i="5"/>
  <c r="F84" i="5" s="1"/>
  <c r="C83" i="5"/>
  <c r="F83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C69" i="5"/>
  <c r="F69" i="5" s="1"/>
  <c r="C68" i="5"/>
  <c r="F68" i="5" s="1"/>
  <c r="C67" i="5"/>
  <c r="F67" i="5" s="1"/>
  <c r="C66" i="5"/>
  <c r="F66" i="5" s="1"/>
  <c r="C64" i="5"/>
  <c r="F64" i="5" s="1"/>
  <c r="C63" i="5"/>
  <c r="F63" i="5" s="1"/>
  <c r="C62" i="5"/>
  <c r="F62" i="5" s="1"/>
  <c r="D11" i="5"/>
  <c r="D13" i="5"/>
  <c r="D16" i="5"/>
  <c r="D19" i="5"/>
  <c r="D26" i="5"/>
  <c r="D29" i="5"/>
  <c r="D31" i="5"/>
  <c r="D63" i="5"/>
  <c r="D67" i="5"/>
  <c r="D68" i="5"/>
  <c r="D72" i="5"/>
  <c r="D75" i="5"/>
  <c r="D79" i="5"/>
  <c r="D80" i="5"/>
  <c r="D84" i="5"/>
  <c r="D116" i="5"/>
  <c r="D120" i="5"/>
  <c r="D121" i="5"/>
  <c r="D125" i="5"/>
  <c r="D128" i="5"/>
  <c r="D131" i="5"/>
  <c r="D132" i="5"/>
  <c r="D133" i="5"/>
  <c r="D134" i="5"/>
  <c r="D135" i="5"/>
  <c r="D137" i="5"/>
  <c r="D167" i="5"/>
  <c r="D168" i="5"/>
  <c r="D169" i="5"/>
  <c r="D170" i="5"/>
  <c r="D171" i="5"/>
  <c r="D173" i="5"/>
  <c r="D174" i="5"/>
  <c r="D175" i="5"/>
  <c r="D176" i="5"/>
  <c r="D177" i="5"/>
  <c r="D179" i="5"/>
  <c r="D180" i="5"/>
  <c r="D181" i="5"/>
  <c r="D182" i="5"/>
  <c r="D183" i="5"/>
  <c r="D185" i="5"/>
  <c r="D186" i="5"/>
  <c r="D187" i="5"/>
  <c r="D188" i="5"/>
  <c r="D189" i="5"/>
  <c r="D190" i="5"/>
  <c r="A3" i="2"/>
  <c r="C108" i="2"/>
  <c r="C107" i="2"/>
  <c r="A2" i="2"/>
  <c r="C106" i="2"/>
  <c r="C105" i="2"/>
  <c r="C104" i="2"/>
  <c r="C103" i="2"/>
  <c r="C101" i="2"/>
  <c r="C99" i="2"/>
  <c r="C98" i="2"/>
  <c r="C97" i="2"/>
  <c r="C96" i="2"/>
  <c r="C95" i="2"/>
  <c r="C93" i="2"/>
  <c r="C92" i="2"/>
  <c r="C91" i="2"/>
  <c r="C90" i="2"/>
  <c r="C89" i="2"/>
  <c r="C87" i="2"/>
  <c r="C86" i="2"/>
  <c r="C85" i="2"/>
  <c r="C84" i="2"/>
  <c r="C83" i="2"/>
  <c r="C80" i="2"/>
  <c r="C77" i="2"/>
  <c r="C76" i="2"/>
  <c r="C75" i="2"/>
  <c r="C73" i="2"/>
  <c r="C71" i="2"/>
  <c r="C69" i="2"/>
  <c r="C68" i="2"/>
  <c r="C67" i="2"/>
  <c r="C65" i="2"/>
  <c r="C64" i="2"/>
  <c r="C63" i="2"/>
  <c r="C61" i="2"/>
  <c r="C60" i="2"/>
  <c r="C59" i="2"/>
  <c r="C57" i="2"/>
  <c r="C54" i="2"/>
  <c r="C51" i="2"/>
  <c r="C50" i="2"/>
  <c r="C49" i="2"/>
  <c r="C47" i="2"/>
  <c r="C45" i="2"/>
  <c r="C43" i="2"/>
  <c r="C42" i="2"/>
  <c r="C39" i="2"/>
  <c r="C38" i="2"/>
  <c r="C37" i="2"/>
  <c r="C35" i="2"/>
  <c r="C33" i="2"/>
  <c r="C31" i="2"/>
  <c r="C28" i="2"/>
  <c r="C27" i="2"/>
  <c r="C26" i="2"/>
  <c r="C24" i="2"/>
  <c r="C23" i="2"/>
  <c r="C22" i="2"/>
  <c r="C20" i="2"/>
  <c r="C19" i="2"/>
  <c r="C16" i="2"/>
  <c r="C15" i="2"/>
  <c r="C10" i="2"/>
  <c r="C8" i="2"/>
  <c r="C14" i="2"/>
  <c r="D6" i="2"/>
  <c r="F6" i="2" s="1"/>
  <c r="D7" i="2"/>
  <c r="F7" i="2" s="1"/>
  <c r="D9" i="2"/>
  <c r="F9" i="2" s="1"/>
  <c r="D10" i="2"/>
  <c r="F10" i="2" s="1"/>
  <c r="D11" i="2"/>
  <c r="F11" i="2" s="1"/>
  <c r="D12" i="2"/>
  <c r="F12" i="2" s="1"/>
  <c r="D13" i="2"/>
  <c r="F13" i="2" s="1"/>
  <c r="D15" i="2"/>
  <c r="F15" i="2" s="1"/>
  <c r="D16" i="2"/>
  <c r="F16" i="2" s="1"/>
  <c r="D17" i="2"/>
  <c r="F17" i="2" s="1"/>
  <c r="D18" i="2"/>
  <c r="D19" i="2"/>
  <c r="D21" i="2"/>
  <c r="F21" i="2" s="1"/>
  <c r="D22" i="2"/>
  <c r="F22" i="2" s="1"/>
  <c r="D23" i="2"/>
  <c r="F23" i="2" s="1"/>
  <c r="D24" i="2"/>
  <c r="F24" i="2" s="1"/>
  <c r="D25" i="2"/>
  <c r="F25" i="2" s="1"/>
  <c r="D27" i="2"/>
  <c r="D28" i="2"/>
  <c r="F28" i="2" s="1"/>
  <c r="D31" i="2"/>
  <c r="F31" i="2" s="1"/>
  <c r="D32" i="2"/>
  <c r="F32" i="2" s="1"/>
  <c r="D33" i="2"/>
  <c r="F33" i="2" s="1"/>
  <c r="D34" i="2"/>
  <c r="F34" i="2" s="1"/>
  <c r="D36" i="2"/>
  <c r="F36" i="2" s="1"/>
  <c r="D37" i="2"/>
  <c r="F37" i="2" s="1"/>
  <c r="D38" i="2"/>
  <c r="F38" i="2" s="1"/>
  <c r="D39" i="2"/>
  <c r="F39" i="2" s="1"/>
  <c r="D41" i="2"/>
  <c r="F41" i="2" s="1"/>
  <c r="D42" i="2"/>
  <c r="F42" i="2" s="1"/>
  <c r="D43" i="2"/>
  <c r="F43" i="2" s="1"/>
  <c r="D44" i="2"/>
  <c r="F44" i="2" s="1"/>
  <c r="D45" i="2"/>
  <c r="F45" i="2" s="1"/>
  <c r="D47" i="2"/>
  <c r="F47" i="2" s="1"/>
  <c r="D48" i="2"/>
  <c r="F48" i="2" s="1"/>
  <c r="D49" i="2"/>
  <c r="F49" i="2" s="1"/>
  <c r="D50" i="2"/>
  <c r="F50" i="2" s="1"/>
  <c r="D51" i="2"/>
  <c r="F51" i="2" s="1"/>
  <c r="D53" i="2"/>
  <c r="F53" i="2" s="1"/>
  <c r="D54" i="2"/>
  <c r="F54" i="2" s="1"/>
  <c r="D57" i="2"/>
  <c r="F57" i="2" s="1"/>
  <c r="D58" i="2"/>
  <c r="D59" i="2"/>
  <c r="F59" i="2" s="1"/>
  <c r="D61" i="2"/>
  <c r="F61" i="2" s="1"/>
  <c r="D62" i="2"/>
  <c r="F62" i="2" s="1"/>
  <c r="D63" i="2"/>
  <c r="F63" i="2" s="1"/>
  <c r="D64" i="2"/>
  <c r="F64" i="2" s="1"/>
  <c r="D65" i="2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D75" i="2"/>
  <c r="F75" i="2" s="1"/>
  <c r="D76" i="2"/>
  <c r="F76" i="2" s="1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F88" i="2" s="1"/>
  <c r="D89" i="2"/>
  <c r="F89" i="2" s="1"/>
  <c r="D91" i="2"/>
  <c r="F91" i="2" s="1"/>
  <c r="D93" i="2"/>
  <c r="F93" i="2" s="1"/>
  <c r="D95" i="2"/>
  <c r="F95" i="2" s="1"/>
  <c r="D96" i="2"/>
  <c r="F96" i="2" s="1"/>
  <c r="D97" i="2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104" i="2"/>
  <c r="F104" i="2" s="1"/>
  <c r="D105" i="2"/>
  <c r="F105" i="2" s="1"/>
  <c r="D106" i="2"/>
  <c r="F106" i="2" s="1"/>
  <c r="F58" i="2"/>
  <c r="F65" i="2"/>
  <c r="F74" i="2"/>
  <c r="F18" i="2"/>
  <c r="F19" i="2"/>
  <c r="F27" i="2"/>
  <c r="B105" i="2"/>
  <c r="B104" i="2"/>
  <c r="B103" i="2"/>
  <c r="B102" i="2"/>
  <c r="B101" i="2"/>
  <c r="B100" i="2"/>
  <c r="A100" i="2"/>
  <c r="B99" i="2"/>
  <c r="A99" i="2"/>
  <c r="B95" i="2"/>
  <c r="B93" i="2"/>
  <c r="A93" i="2"/>
  <c r="B89" i="2"/>
  <c r="A89" i="2"/>
  <c r="B87" i="2"/>
  <c r="A87" i="2"/>
  <c r="B84" i="2"/>
  <c r="B83" i="2"/>
  <c r="A83" i="2"/>
  <c r="C82" i="2" s="1"/>
  <c r="B80" i="2"/>
  <c r="B77" i="2"/>
  <c r="A77" i="2"/>
  <c r="B76" i="2"/>
  <c r="A76" i="2"/>
  <c r="B75" i="2"/>
  <c r="A75" i="2"/>
  <c r="B73" i="2"/>
  <c r="A73" i="2"/>
  <c r="B71" i="2"/>
  <c r="B69" i="2"/>
  <c r="B68" i="2"/>
  <c r="B66" i="2"/>
  <c r="B65" i="2"/>
  <c r="B64" i="2"/>
  <c r="A64" i="2"/>
  <c r="B63" i="2"/>
  <c r="B61" i="2"/>
  <c r="A61" i="2"/>
  <c r="B59" i="2"/>
  <c r="B57" i="2"/>
  <c r="B54" i="2"/>
  <c r="B53" i="2"/>
  <c r="B52" i="2"/>
  <c r="B51" i="2"/>
  <c r="B50" i="2"/>
  <c r="B48" i="2"/>
  <c r="B47" i="2"/>
  <c r="B46" i="2"/>
  <c r="A46" i="2"/>
  <c r="B45" i="2"/>
  <c r="B44" i="2"/>
  <c r="A44" i="2"/>
  <c r="B43" i="2"/>
  <c r="B42" i="2"/>
  <c r="A42" i="2"/>
  <c r="B41" i="2"/>
  <c r="B40" i="2"/>
  <c r="B39" i="2"/>
  <c r="B38" i="2"/>
  <c r="B37" i="2"/>
  <c r="B36" i="2"/>
  <c r="B35" i="2"/>
  <c r="B34" i="2"/>
  <c r="A33" i="2"/>
  <c r="A31" i="2"/>
  <c r="C29" i="2" s="1"/>
  <c r="A24" i="2"/>
  <c r="B33" i="2"/>
  <c r="B32" i="2"/>
  <c r="B31" i="2"/>
  <c r="B27" i="2"/>
  <c r="B26" i="2"/>
  <c r="B25" i="2"/>
  <c r="B24" i="2"/>
  <c r="B23" i="2"/>
  <c r="B21" i="2"/>
  <c r="B20" i="2"/>
  <c r="A20" i="2"/>
  <c r="B19" i="2"/>
  <c r="A19" i="2"/>
  <c r="B18" i="2"/>
  <c r="B17" i="2"/>
  <c r="B15" i="2"/>
  <c r="B14" i="2"/>
  <c r="B13" i="2"/>
  <c r="B12" i="2"/>
  <c r="B11" i="2"/>
  <c r="B9" i="2"/>
  <c r="B8" i="2"/>
  <c r="B7" i="2"/>
  <c r="B6" i="2"/>
  <c r="A5" i="2"/>
  <c r="R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R103" i="1"/>
  <c r="P103" i="1"/>
  <c r="N103" i="1"/>
  <c r="L103" i="1"/>
  <c r="J103" i="1"/>
  <c r="H103" i="1"/>
  <c r="F103" i="1"/>
  <c r="R102" i="1"/>
  <c r="P102" i="1"/>
  <c r="N102" i="1"/>
  <c r="L102" i="1"/>
  <c r="J102" i="1"/>
  <c r="H102" i="1"/>
  <c r="F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R97" i="1"/>
  <c r="P97" i="1"/>
  <c r="N97" i="1"/>
  <c r="L97" i="1"/>
  <c r="J97" i="1"/>
  <c r="H97" i="1"/>
  <c r="F97" i="1"/>
  <c r="R96" i="1"/>
  <c r="P96" i="1"/>
  <c r="N96" i="1"/>
  <c r="L96" i="1"/>
  <c r="J96" i="1"/>
  <c r="H96" i="1"/>
  <c r="L95" i="1"/>
  <c r="R94" i="1"/>
  <c r="P94" i="1"/>
  <c r="N94" i="1"/>
  <c r="L94" i="1"/>
  <c r="J94" i="1"/>
  <c r="H94" i="1"/>
  <c r="F94" i="1"/>
  <c r="R92" i="1"/>
  <c r="P92" i="1"/>
  <c r="N92" i="1"/>
  <c r="L92" i="1"/>
  <c r="J92" i="1"/>
  <c r="H92" i="1"/>
  <c r="F92" i="1"/>
  <c r="R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R79" i="1"/>
  <c r="P79" i="1"/>
  <c r="N79" i="1"/>
  <c r="L79" i="1"/>
  <c r="J79" i="1"/>
  <c r="H79" i="1"/>
  <c r="F79" i="1"/>
  <c r="R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R68" i="1"/>
  <c r="P68" i="1"/>
  <c r="N68" i="1"/>
  <c r="L68" i="1"/>
  <c r="J68" i="1"/>
  <c r="H68" i="1"/>
  <c r="F68" i="1"/>
  <c r="N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P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N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P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N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L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8" i="1"/>
  <c r="R26" i="1"/>
  <c r="R25" i="1"/>
  <c r="R24" i="1"/>
  <c r="R23" i="1"/>
  <c r="R22" i="1"/>
  <c r="R20" i="1"/>
  <c r="R19" i="1"/>
  <c r="R18" i="1"/>
  <c r="R17" i="1"/>
  <c r="R16" i="1"/>
  <c r="R14" i="1"/>
  <c r="R13" i="1"/>
  <c r="R12" i="1"/>
  <c r="R11" i="1"/>
  <c r="R10" i="1"/>
  <c r="R8" i="1"/>
  <c r="R7" i="1"/>
  <c r="P29" i="1"/>
  <c r="P28" i="1"/>
  <c r="P26" i="1"/>
  <c r="P25" i="1"/>
  <c r="P24" i="1"/>
  <c r="P23" i="1"/>
  <c r="P22" i="1"/>
  <c r="P20" i="1"/>
  <c r="P19" i="1"/>
  <c r="P18" i="1"/>
  <c r="P17" i="1"/>
  <c r="P16" i="1"/>
  <c r="P14" i="1"/>
  <c r="P13" i="1"/>
  <c r="P12" i="1"/>
  <c r="P11" i="1"/>
  <c r="P10" i="1"/>
  <c r="P8" i="1"/>
  <c r="P7" i="1"/>
  <c r="N29" i="1"/>
  <c r="N28" i="1"/>
  <c r="N26" i="1"/>
  <c r="N25" i="1"/>
  <c r="N24" i="1"/>
  <c r="N23" i="1"/>
  <c r="N22" i="1"/>
  <c r="N20" i="1"/>
  <c r="N19" i="1"/>
  <c r="N18" i="1"/>
  <c r="N17" i="1"/>
  <c r="N16" i="1"/>
  <c r="N14" i="1"/>
  <c r="N13" i="1"/>
  <c r="N12" i="1"/>
  <c r="N11" i="1"/>
  <c r="N10" i="1"/>
  <c r="N8" i="1"/>
  <c r="N7" i="1"/>
  <c r="L29" i="1"/>
  <c r="L28" i="1"/>
  <c r="L26" i="1"/>
  <c r="L25" i="1"/>
  <c r="L24" i="1"/>
  <c r="L23" i="1"/>
  <c r="L22" i="1"/>
  <c r="L20" i="1"/>
  <c r="L19" i="1"/>
  <c r="L18" i="1"/>
  <c r="L17" i="1"/>
  <c r="L16" i="1"/>
  <c r="L14" i="1"/>
  <c r="L13" i="1"/>
  <c r="J29" i="1"/>
  <c r="J28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F7" i="1"/>
  <c r="F8" i="1"/>
  <c r="F10" i="1"/>
  <c r="F11" i="1"/>
  <c r="F12" i="1"/>
  <c r="F13" i="1"/>
  <c r="F14" i="1"/>
  <c r="F16" i="1"/>
  <c r="F17" i="1"/>
  <c r="F18" i="1"/>
  <c r="F19" i="1"/>
  <c r="F20" i="1"/>
  <c r="F22" i="1"/>
  <c r="F23" i="1"/>
  <c r="F24" i="1"/>
  <c r="F25" i="1"/>
  <c r="F26" i="1"/>
  <c r="F28" i="1"/>
  <c r="F29" i="1"/>
  <c r="B109" i="1"/>
  <c r="B83" i="1"/>
  <c r="B57" i="1"/>
  <c r="B31" i="1"/>
  <c r="C82" i="1"/>
  <c r="C31" i="1"/>
  <c r="C30" i="1"/>
  <c r="C109" i="1"/>
  <c r="C108" i="1"/>
  <c r="C10" i="5" l="1"/>
  <c r="F10" i="5" s="1"/>
  <c r="A76" i="3"/>
  <c r="C83" i="1"/>
  <c r="A34" i="2"/>
  <c r="A82" i="5"/>
  <c r="B11" i="5"/>
  <c r="A64" i="3"/>
  <c r="A36" i="2"/>
  <c r="A66" i="5"/>
  <c r="A169" i="5"/>
  <c r="A167" i="5"/>
  <c r="A138" i="5" s="1"/>
  <c r="A52" i="2"/>
  <c r="A173" i="5"/>
  <c r="A95" i="2"/>
  <c r="A179" i="5"/>
  <c r="A114" i="5"/>
  <c r="A85" i="5" s="1"/>
  <c r="A61" i="5"/>
  <c r="A32" i="5" s="1"/>
  <c r="A68" i="5"/>
  <c r="C57" i="1"/>
  <c r="A50" i="2"/>
  <c r="A80" i="3"/>
  <c r="A84" i="3"/>
  <c r="A72" i="3"/>
  <c r="A84" i="5"/>
  <c r="A57" i="2"/>
  <c r="C55" i="2" s="1"/>
  <c r="C56" i="1"/>
  <c r="L83" i="1"/>
  <c r="A170" i="3"/>
  <c r="A186" i="5"/>
  <c r="A102" i="2"/>
  <c r="F9" i="1"/>
  <c r="H53" i="1"/>
  <c r="F88" i="1"/>
  <c r="B91" i="2"/>
  <c r="C79" i="2"/>
  <c r="D184" i="5"/>
  <c r="D172" i="5"/>
  <c r="C23" i="5"/>
  <c r="F23" i="5" s="1"/>
  <c r="F36" i="1"/>
  <c r="F56" i="1" s="1"/>
  <c r="H41" i="1"/>
  <c r="F74" i="1"/>
  <c r="F104" i="1"/>
  <c r="B28" i="2"/>
  <c r="D21" i="5"/>
  <c r="N9" i="1"/>
  <c r="N21" i="1"/>
  <c r="H36" i="1"/>
  <c r="J41" i="1"/>
  <c r="J53" i="1"/>
  <c r="J67" i="1"/>
  <c r="F69" i="1"/>
  <c r="F82" i="1" s="1"/>
  <c r="N88" i="1"/>
  <c r="N104" i="1"/>
  <c r="D66" i="2"/>
  <c r="F66" i="2" s="1"/>
  <c r="D52" i="2"/>
  <c r="F52" i="2" s="1"/>
  <c r="D40" i="2"/>
  <c r="F40" i="2" s="1"/>
  <c r="D26" i="2"/>
  <c r="F26" i="2" s="1"/>
  <c r="D14" i="2"/>
  <c r="F14" i="2" s="1"/>
  <c r="C46" i="2"/>
  <c r="C94" i="2"/>
  <c r="D129" i="5"/>
  <c r="D76" i="5"/>
  <c r="B190" i="5"/>
  <c r="B25" i="5"/>
  <c r="C171" i="5"/>
  <c r="F171" i="5" s="1"/>
  <c r="B35" i="3"/>
  <c r="B174" i="3"/>
  <c r="D83" i="5"/>
  <c r="P9" i="1"/>
  <c r="P21" i="1"/>
  <c r="H67" i="1"/>
  <c r="H83" i="1" s="1"/>
  <c r="L21" i="1"/>
  <c r="J36" i="1"/>
  <c r="J57" i="1" s="1"/>
  <c r="L41" i="1"/>
  <c r="L57" i="1" s="1"/>
  <c r="L53" i="1"/>
  <c r="L67" i="1"/>
  <c r="B72" i="2"/>
  <c r="D77" i="2"/>
  <c r="F77" i="2" s="1"/>
  <c r="C12" i="2"/>
  <c r="G182" i="5"/>
  <c r="C123" i="5"/>
  <c r="F123" i="5" s="1"/>
  <c r="B136" i="5"/>
  <c r="C174" i="5"/>
  <c r="F174" i="5" s="1"/>
  <c r="B38" i="3"/>
  <c r="C17" i="3"/>
  <c r="C83" i="3"/>
  <c r="C14" i="5"/>
  <c r="F14" i="5" s="1"/>
  <c r="D174" i="3"/>
  <c r="D158" i="3"/>
  <c r="H21" i="1"/>
  <c r="N36" i="1"/>
  <c r="P41" i="1"/>
  <c r="P53" i="1"/>
  <c r="P67" i="1"/>
  <c r="P83" i="1" s="1"/>
  <c r="F78" i="1"/>
  <c r="F91" i="1"/>
  <c r="F109" i="1" s="1"/>
  <c r="F96" i="1"/>
  <c r="F107" i="1"/>
  <c r="D90" i="2"/>
  <c r="F90" i="2" s="1"/>
  <c r="C34" i="2"/>
  <c r="D124" i="5"/>
  <c r="D71" i="5"/>
  <c r="A175" i="5"/>
  <c r="B117" i="5"/>
  <c r="B79" i="5"/>
  <c r="C190" i="5"/>
  <c r="D9" i="5"/>
  <c r="B153" i="3"/>
  <c r="C35" i="3"/>
  <c r="C109" i="3"/>
  <c r="C168" i="3"/>
  <c r="F27" i="1"/>
  <c r="F15" i="1"/>
  <c r="R15" i="1"/>
  <c r="R27" i="1"/>
  <c r="P36" i="1"/>
  <c r="P56" i="1" s="1"/>
  <c r="R41" i="1"/>
  <c r="R57" i="1" s="1"/>
  <c r="F47" i="1"/>
  <c r="F57" i="1" s="1"/>
  <c r="R53" i="1"/>
  <c r="F61" i="1"/>
  <c r="F83" i="1" s="1"/>
  <c r="R67" i="1"/>
  <c r="H78" i="1"/>
  <c r="H91" i="1"/>
  <c r="H107" i="1"/>
  <c r="B10" i="2"/>
  <c r="B22" i="2"/>
  <c r="A85" i="2"/>
  <c r="B97" i="2"/>
  <c r="B106" i="2"/>
  <c r="C18" i="2"/>
  <c r="B33" i="3"/>
  <c r="P27" i="1"/>
  <c r="R36" i="1"/>
  <c r="B67" i="2"/>
  <c r="B85" i="2"/>
  <c r="A97" i="2"/>
  <c r="D35" i="2"/>
  <c r="F35" i="2" s="1"/>
  <c r="P15" i="1"/>
  <c r="H47" i="1"/>
  <c r="H61" i="1"/>
  <c r="J78" i="1"/>
  <c r="J82" i="1" s="1"/>
  <c r="F80" i="1"/>
  <c r="J91" i="1"/>
  <c r="H93" i="1"/>
  <c r="F98" i="1"/>
  <c r="J107" i="1"/>
  <c r="N15" i="1"/>
  <c r="N27" i="1"/>
  <c r="J47" i="1"/>
  <c r="J61" i="1"/>
  <c r="J83" i="1" s="1"/>
  <c r="L78" i="1"/>
  <c r="L91" i="1"/>
  <c r="P93" i="1"/>
  <c r="L107" i="1"/>
  <c r="D60" i="2"/>
  <c r="F60" i="2" s="1"/>
  <c r="D46" i="2"/>
  <c r="F46" i="2" s="1"/>
  <c r="D20" i="2"/>
  <c r="F20" i="2" s="1"/>
  <c r="D8" i="2"/>
  <c r="F8" i="2" s="1"/>
  <c r="C72" i="2"/>
  <c r="C88" i="2"/>
  <c r="D136" i="5"/>
  <c r="D64" i="5"/>
  <c r="B129" i="5"/>
  <c r="B159" i="3"/>
  <c r="L15" i="1"/>
  <c r="L27" i="1"/>
  <c r="L30" i="1" s="1"/>
  <c r="L47" i="1"/>
  <c r="L56" i="1" s="1"/>
  <c r="L61" i="1"/>
  <c r="N78" i="1"/>
  <c r="N91" i="1"/>
  <c r="N107" i="1"/>
  <c r="C65" i="5"/>
  <c r="F65" i="5" s="1"/>
  <c r="A181" i="5"/>
  <c r="D15" i="5"/>
  <c r="J15" i="1"/>
  <c r="N47" i="1"/>
  <c r="N61" i="1"/>
  <c r="N83" i="1" s="1"/>
  <c r="P78" i="1"/>
  <c r="B60" i="2"/>
  <c r="C41" i="2"/>
  <c r="C102" i="2"/>
  <c r="C70" i="5"/>
  <c r="F70" i="5" s="1"/>
  <c r="C82" i="5"/>
  <c r="F82" i="5" s="1"/>
  <c r="B181" i="5"/>
  <c r="B169" i="5"/>
  <c r="C17" i="5"/>
  <c r="F17" i="5" s="1"/>
  <c r="F21" i="1"/>
  <c r="R9" i="1"/>
  <c r="R21" i="1"/>
  <c r="F41" i="1"/>
  <c r="R47" i="1"/>
  <c r="F53" i="1"/>
  <c r="F67" i="1"/>
  <c r="A91" i="2"/>
  <c r="B168" i="3"/>
  <c r="C74" i="3"/>
  <c r="A2" i="5"/>
  <c r="K52" i="5" s="1"/>
  <c r="G23" i="5" s="1"/>
  <c r="F6" i="1"/>
  <c r="F31" i="1" s="1"/>
  <c r="L31" i="1"/>
  <c r="N6" i="1"/>
  <c r="N30" i="1" s="1"/>
  <c r="P6" i="1"/>
  <c r="R6" i="1"/>
  <c r="A99" i="1"/>
  <c r="B166" i="3"/>
  <c r="B182" i="5"/>
  <c r="C115" i="3"/>
  <c r="D123" i="5"/>
  <c r="C62" i="3"/>
  <c r="D62" i="5"/>
  <c r="B8" i="5"/>
  <c r="B16" i="3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F163" i="3" s="1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P57" i="1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P109" i="1" s="1"/>
  <c r="J93" i="1"/>
  <c r="R93" i="1"/>
  <c r="F95" i="1"/>
  <c r="N95" i="1"/>
  <c r="H104" i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H57" i="1"/>
  <c r="H82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F173" i="3" s="1"/>
  <c r="C189" i="5"/>
  <c r="D165" i="3"/>
  <c r="F165" i="3" s="1"/>
  <c r="C181" i="5"/>
  <c r="R82" i="1"/>
  <c r="A19" i="1"/>
  <c r="B29" i="3"/>
  <c r="B17" i="5"/>
  <c r="B21" i="3"/>
  <c r="C16" i="3"/>
  <c r="D8" i="5"/>
  <c r="F113" i="3"/>
  <c r="F109" i="3"/>
  <c r="F39" i="3"/>
  <c r="F35" i="3"/>
  <c r="D33" i="3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7" i="3"/>
  <c r="C19" i="5"/>
  <c r="F19" i="5" s="1"/>
  <c r="F26" i="3"/>
  <c r="F24" i="3"/>
  <c r="F23" i="3"/>
  <c r="F22" i="3"/>
  <c r="F20" i="3"/>
  <c r="C9" i="5"/>
  <c r="F9" i="5" s="1"/>
  <c r="F16" i="3"/>
  <c r="D5" i="2"/>
  <c r="F5" i="2" s="1"/>
  <c r="F29" i="2" s="1"/>
  <c r="C8" i="5"/>
  <c r="F8" i="5" s="1"/>
  <c r="C30" i="2"/>
  <c r="A108" i="5"/>
  <c r="A7" i="1"/>
  <c r="A8" i="1" s="1"/>
  <c r="H56" i="1"/>
  <c r="N57" i="1"/>
  <c r="J56" i="1"/>
  <c r="R56" i="1"/>
  <c r="J109" i="1"/>
  <c r="A164" i="3"/>
  <c r="A23" i="5"/>
  <c r="A31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69" i="3"/>
  <c r="F161" i="3"/>
  <c r="F157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52" i="3"/>
  <c r="F128" i="3"/>
  <c r="F126" i="3"/>
  <c r="F124" i="3"/>
  <c r="F122" i="3"/>
  <c r="F120" i="3"/>
  <c r="F116" i="3"/>
  <c r="P30" i="1"/>
  <c r="N56" i="1"/>
  <c r="G183" i="5"/>
  <c r="G179" i="5"/>
  <c r="G175" i="5"/>
  <c r="G173" i="5"/>
  <c r="C81" i="2"/>
  <c r="G14" i="5"/>
  <c r="B28" i="3"/>
  <c r="B30" i="3"/>
  <c r="B32" i="3"/>
  <c r="B165" i="3"/>
  <c r="F171" i="3"/>
  <c r="F167" i="3"/>
  <c r="F159" i="3"/>
  <c r="F155" i="3"/>
  <c r="F151" i="3"/>
  <c r="F127" i="3"/>
  <c r="F123" i="3"/>
  <c r="F119" i="3"/>
  <c r="F115" i="3"/>
  <c r="F111" i="3"/>
  <c r="F107" i="3"/>
  <c r="F37" i="3"/>
  <c r="F33" i="3"/>
  <c r="F29" i="3"/>
  <c r="F25" i="3"/>
  <c r="F21" i="3"/>
  <c r="F17" i="3"/>
  <c r="F65" i="3"/>
  <c r="F84" i="3"/>
  <c r="F80" i="3"/>
  <c r="F76" i="3"/>
  <c r="F72" i="3"/>
  <c r="F68" i="3"/>
  <c r="F30" i="1" l="1"/>
  <c r="A39" i="3"/>
  <c r="A55" i="5"/>
  <c r="K105" i="5" s="1"/>
  <c r="A86" i="2"/>
  <c r="A131" i="5"/>
  <c r="A170" i="5"/>
  <c r="A176" i="5"/>
  <c r="C56" i="2"/>
  <c r="A160" i="3"/>
  <c r="A172" i="5"/>
  <c r="G18" i="5"/>
  <c r="G26" i="5"/>
  <c r="G12" i="5"/>
  <c r="A123" i="3"/>
  <c r="G28" i="5"/>
  <c r="G24" i="5"/>
  <c r="G16" i="5"/>
  <c r="G13" i="5"/>
  <c r="G21" i="5"/>
  <c r="G11" i="5"/>
  <c r="G22" i="5"/>
  <c r="G25" i="5"/>
  <c r="G29" i="5"/>
  <c r="G19" i="5"/>
  <c r="A123" i="5"/>
  <c r="G10" i="5"/>
  <c r="A115" i="3"/>
  <c r="A168" i="5"/>
  <c r="A124" i="5"/>
  <c r="F108" i="1"/>
  <c r="N82" i="1"/>
  <c r="A152" i="3"/>
  <c r="A116" i="3"/>
  <c r="H109" i="1"/>
  <c r="L109" i="1"/>
  <c r="K158" i="5"/>
  <c r="G121" i="5" s="1"/>
  <c r="P82" i="1"/>
  <c r="L108" i="1"/>
  <c r="J108" i="1"/>
  <c r="G30" i="5"/>
  <c r="A115" i="5"/>
  <c r="G17" i="5"/>
  <c r="A107" i="3"/>
  <c r="R30" i="1"/>
  <c r="L82" i="1"/>
  <c r="A156" i="3"/>
  <c r="G174" i="5"/>
  <c r="N109" i="1"/>
  <c r="P31" i="1"/>
  <c r="N31" i="1"/>
  <c r="G58" i="7"/>
  <c r="R109" i="1"/>
  <c r="G15" i="5"/>
  <c r="G20" i="5"/>
  <c r="H30" i="1"/>
  <c r="F55" i="2"/>
  <c r="F81" i="2" s="1"/>
  <c r="F107" i="2" s="1"/>
  <c r="J30" i="1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G27" i="5"/>
  <c r="G31" i="5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8" i="5"/>
  <c r="A31" i="5"/>
  <c r="A7" i="2"/>
  <c r="A9" i="1"/>
  <c r="A10" i="5"/>
  <c r="A18" i="3"/>
  <c r="G9" i="5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17" i="5"/>
  <c r="G137" i="5"/>
  <c r="A17" i="3"/>
  <c r="A9" i="5"/>
  <c r="A6" i="2"/>
  <c r="G114" i="5"/>
  <c r="G130" i="5"/>
  <c r="G127" i="5"/>
  <c r="G124" i="5"/>
  <c r="G122" i="5"/>
  <c r="G135" i="5"/>
  <c r="G128" i="5"/>
  <c r="G123" i="5"/>
  <c r="G120" i="5"/>
  <c r="G118" i="5"/>
  <c r="G66" i="5" l="1"/>
  <c r="G76" i="5"/>
  <c r="G71" i="5"/>
  <c r="G115" i="5"/>
  <c r="G132" i="5"/>
  <c r="G126" i="5"/>
  <c r="G119" i="5"/>
  <c r="G125" i="5"/>
  <c r="G131" i="5"/>
  <c r="G61" i="5"/>
  <c r="G78" i="5"/>
  <c r="G134" i="5"/>
  <c r="G116" i="5"/>
  <c r="G136" i="5"/>
  <c r="G129" i="5"/>
  <c r="G74" i="5"/>
  <c r="G83" i="5"/>
  <c r="G79" i="5"/>
  <c r="G67" i="5"/>
  <c r="G75" i="5"/>
  <c r="G65" i="5"/>
  <c r="G81" i="5"/>
  <c r="G68" i="5"/>
  <c r="G77" i="5"/>
  <c r="G64" i="5"/>
  <c r="G73" i="5"/>
  <c r="G70" i="5"/>
  <c r="G62" i="5"/>
  <c r="G69" i="5"/>
  <c r="G84" i="5"/>
  <c r="G80" i="5"/>
  <c r="G82" i="5"/>
  <c r="G72" i="5"/>
  <c r="G63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<sst xmlns="http://schemas.openxmlformats.org/spreadsheetml/2006/main" count="383" uniqueCount="124">
  <si>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</si>
  <si>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</si>
  <si>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</si>
  <si>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</si>
  <si>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</si>
  <si>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</si>
  <si>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</si>
  <si>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</si>
  <si>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</si>
  <si>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</si>
  <si>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</si>
  <si>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</si>
  <si>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</si>
  <si>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</si>
  <si>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</si>
  <si>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</si>
  <si>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</si>
  <si>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</si>
  <si>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</si>
  <si>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</si>
  <si>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</si>
  <si>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</si>
  <si>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</si>
  <si>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</si>
  <si>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</si>
  <si>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</si>
  <si>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</si>
  <si>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</si>
  <si>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</si>
  <si>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</si>
  <si>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</si>
  <si>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</si>
  <si>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</si>
  <si>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</si>
  <si>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</si>
  <si>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</si>
  <si>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</si>
  <si>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</si>
  <si>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</si>
  <si>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</si>
  <si>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</si>
  <si>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</si>
  <si>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</si>
  <si>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</si>
  <si>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</si>
  <si>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</si>
  <si>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</si>
  <si>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</si>
  <si>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</si>
  <si>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</si>
  <si>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</si>
  <si>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</si>
  <si>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</si>
  <si>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</si>
  <si>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</si>
  <si>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</si>
  <si>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</si>
  <si>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</si>
  <si>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</si>
  <si>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</si>
  <si>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</si>
  <si>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</si>
  <si>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</si>
  <si>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</si>
  <si>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</si>
  <si>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</si>
  <si>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</si>
  <si>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</si>
  <si>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</si>
  <si>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</si>
  <si>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</si>
  <si>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</si>
  <si>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</si>
  <si>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</si>
  <si>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</si>
  <si>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</si>
  <si>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</si>
  <si>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</si>
  <si>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</si>
  <si>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</si>
  <si>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</si>
  <si>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</si>
  <si>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</si>
  <si>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</si>
  <si>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</si>
  <si>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</si>
  <si>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</si>
  <si>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</si>
  <si>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</si>
  <si>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</si>
  <si>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</si>
  <si>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</si>
  <si>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</si>
  <si>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</si>
  <si>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</si>
  <si>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</si>
  <si>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</si>
  <si>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</si>
  <si>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</si>
  <si>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</si>
  <si>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</si>
  <si>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</si>
  <si>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</si>
  <si>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</si>
  <si>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</si>
  <si>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</si>
  <si>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</si>
  <si>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</si>
  <si>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</si>
  <si>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</si>
  <si>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FACE BRICK</t>
  </si>
  <si>
    <t>ELECTRICAL SERVICE</t>
  </si>
  <si>
    <t>UNSUITABLE FOUNDATION MATERIAL FOR STRUCTURE AND ROADS</t>
  </si>
  <si>
    <t>UNSUITABLE FOUNDATION MATERIAL FOR UTILITY TRENCHES</t>
  </si>
  <si>
    <t>MFOB</t>
  </si>
  <si>
    <t>LS</t>
  </si>
  <si>
    <t>CY</t>
  </si>
  <si>
    <t>Strand OPCC</t>
  </si>
  <si>
    <t>EAST HIGH INTERZONE BOOSTER STATION</t>
  </si>
  <si>
    <t>Bid No.: 323-W-029</t>
  </si>
  <si>
    <t>Stenstrom Construction</t>
  </si>
  <si>
    <t>Rockford, IL</t>
  </si>
  <si>
    <t>Bid Bond</t>
  </si>
  <si>
    <t>Sjostrom &amp; 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</si>
</sst>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0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0" fillId="5" borderId="0" xfId="0" applyFill="1"/>
    <xf numFmtId="168" fontId="0" fillId="5" borderId="0" xfId="1" applyNumberFormat="1" applyFont="1" applyFill="1"/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44" fontId="2" fillId="2" borderId="17" xfId="2" applyNumberFormat="1" applyFont="1" applyFill="1" applyBorder="1" applyAlignment="1" applyProtection="1">
      <alignment vertical="center"/>
    </xf>
    <xf numFmtId="44" fontId="2" fillId="3" borderId="17" xfId="2" applyNumberFormat="1" applyFont="1" applyFill="1" applyBorder="1" applyAlignment="1" applyProtection="1">
      <alignment vertical="center"/>
      <protection locked="0"/>
    </xf>
    <xf numFmtId="44" fontId="2" fillId="2" borderId="17" xfId="2" applyNumberFormat="1" applyFont="1" applyFill="1" applyBorder="1" applyAlignment="1">
      <alignment vertical="center"/>
    </xf>
    <xf numFmtId="44" fontId="5" fillId="0" borderId="0" xfId="2" applyNumberFormat="1" applyFont="1" applyAlignment="1">
      <alignment vertical="center"/>
    </xf>
    <xf numFmtId="0" fontId="2" fillId="3" borderId="67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pane ySplit="3" topLeftCell="A4" activePane="bottomLeft" state="frozenSplit"/>
      <selection pane="bottomLeft" activeCell="B18" sqref="B18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  <col min="9" max="10" width="25.7109375" customWidth="1"/>
  </cols>
  <sheetData>
    <row r="1" spans="1:10" ht="21" customHeight="1" thickBot="1" x14ac:dyDescent="0.25">
      <c r="B1" s="288" t="s">
        <v>106</v>
      </c>
      <c r="E1" s="285"/>
      <c r="F1" s="300">
        <f>SUM(F4:F99)</f>
        <v>0</v>
      </c>
    </row>
    <row r="2" spans="1:10" s="216" customFormat="1" ht="18" x14ac:dyDescent="0.25">
      <c r="A2" s="349" t="s">
        <v>93</v>
      </c>
      <c r="B2" s="349"/>
      <c r="C2" s="349"/>
      <c r="D2" s="349"/>
      <c r="E2" s="286"/>
      <c r="F2" s="301"/>
    </row>
    <row r="3" spans="1:10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10" x14ac:dyDescent="0.2">
      <c r="A4" s="304">
        <v>1</v>
      </c>
      <c r="B4" s="345" t="s">
        <v>110</v>
      </c>
      <c r="C4" s="346">
        <v>13</v>
      </c>
      <c r="D4" s="307" t="s">
        <v>114</v>
      </c>
      <c r="E4" s="308"/>
      <c r="F4" s="303" t="str">
        <f t="shared" ref="F4:F67" si="0">IF(AND(ISNUMBER(D4),ISNUMBER(E4)),D4*E4,"")</f>
        <v/>
      </c>
    </row>
    <row r="5" spans="1:10" x14ac:dyDescent="0.2">
      <c r="A5" s="304">
        <v>2</v>
      </c>
      <c r="B5" s="345" t="s">
        <v>111</v>
      </c>
      <c r="C5" s="306">
        <v>1</v>
      </c>
      <c r="D5" s="307" t="s">
        <v>115</v>
      </c>
      <c r="E5" s="308"/>
      <c r="F5" s="303" t="str">
        <f t="shared" si="0"/>
        <v/>
      </c>
    </row>
    <row r="6" spans="1:10" ht="25.5" x14ac:dyDescent="0.2">
      <c r="A6" s="304">
        <v>3</v>
      </c>
      <c r="B6" s="345" t="s">
        <v>112</v>
      </c>
      <c r="C6" s="306">
        <v>50</v>
      </c>
      <c r="D6" s="307" t="s">
        <v>116</v>
      </c>
      <c r="E6" s="308"/>
      <c r="F6" s="303" t="str">
        <f t="shared" si="0"/>
        <v/>
      </c>
      <c r="I6" s="347" t="s">
        <v>117</v>
      </c>
      <c r="J6" s="348">
        <v>1850000</v>
      </c>
    </row>
    <row r="7" spans="1:10" x14ac:dyDescent="0.2">
      <c r="A7" s="304">
        <v>4</v>
      </c>
      <c r="B7" s="345" t="s">
        <v>113</v>
      </c>
      <c r="C7" s="306">
        <v>50</v>
      </c>
      <c r="D7" s="307" t="s">
        <v>116</v>
      </c>
      <c r="E7" s="308"/>
      <c r="F7" s="303" t="str">
        <f t="shared" si="0"/>
        <v/>
      </c>
    </row>
    <row r="8" spans="1:10" x14ac:dyDescent="0.2">
      <c r="A8" s="304">
        <v>5</v>
      </c>
      <c r="B8" s="345"/>
      <c r="C8" s="306"/>
      <c r="D8" s="307"/>
      <c r="E8" s="308"/>
      <c r="F8" s="303" t="str">
        <f t="shared" si="0"/>
        <v/>
      </c>
    </row>
    <row r="9" spans="1:10" x14ac:dyDescent="0.2">
      <c r="A9" s="304">
        <v>6</v>
      </c>
      <c r="B9" s="345"/>
      <c r="C9" s="306"/>
      <c r="D9" s="307"/>
      <c r="E9" s="308"/>
      <c r="F9" s="303" t="str">
        <f t="shared" si="0"/>
        <v/>
      </c>
    </row>
    <row r="10" spans="1:10" x14ac:dyDescent="0.2">
      <c r="A10" s="304">
        <v>7</v>
      </c>
      <c r="B10" s="345"/>
      <c r="C10" s="306"/>
      <c r="D10" s="307"/>
      <c r="E10" s="308"/>
      <c r="F10" s="303" t="str">
        <f t="shared" si="0"/>
        <v/>
      </c>
    </row>
    <row r="11" spans="1:10" x14ac:dyDescent="0.2">
      <c r="A11" s="304">
        <v>8</v>
      </c>
      <c r="B11" s="345"/>
      <c r="C11" s="306"/>
      <c r="D11" s="307"/>
      <c r="E11" s="308"/>
      <c r="F11" s="303" t="str">
        <f t="shared" si="0"/>
        <v/>
      </c>
    </row>
    <row r="12" spans="1:10" x14ac:dyDescent="0.2">
      <c r="A12" s="304">
        <v>9</v>
      </c>
      <c r="B12" s="345"/>
      <c r="C12" s="306"/>
      <c r="D12" s="307"/>
      <c r="E12" s="308"/>
      <c r="F12" s="303" t="str">
        <f t="shared" si="0"/>
        <v/>
      </c>
    </row>
    <row r="13" spans="1:10" x14ac:dyDescent="0.2">
      <c r="A13" s="304">
        <v>10</v>
      </c>
      <c r="B13" s="345"/>
      <c r="C13" s="306"/>
      <c r="D13" s="307"/>
      <c r="E13" s="308"/>
      <c r="F13" s="303" t="str">
        <f t="shared" si="0"/>
        <v/>
      </c>
    </row>
    <row r="14" spans="1:10" x14ac:dyDescent="0.2">
      <c r="A14" s="304">
        <v>11</v>
      </c>
      <c r="B14" s="345"/>
      <c r="C14" s="306"/>
      <c r="D14" s="307"/>
      <c r="E14" s="308"/>
      <c r="F14" s="303" t="str">
        <f t="shared" si="0"/>
        <v/>
      </c>
    </row>
    <row r="15" spans="1:10" x14ac:dyDescent="0.2">
      <c r="A15" s="304">
        <v>12</v>
      </c>
      <c r="B15" s="345"/>
      <c r="C15" s="306"/>
      <c r="D15" s="307"/>
      <c r="E15" s="308"/>
      <c r="F15" s="303" t="str">
        <f t="shared" si="0"/>
        <v/>
      </c>
    </row>
    <row r="16" spans="1:10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J32" sqref="J32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4" t="s">
        <v>99</v>
      </c>
      <c r="F1" s="355"/>
      <c r="G1" s="361" t="s">
        <v>120</v>
      </c>
      <c r="H1" s="362"/>
      <c r="I1" s="358" t="s">
        <v>123</v>
      </c>
      <c r="J1" s="359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6"/>
      <c r="F2" s="357"/>
      <c r="G2" s="363" t="s">
        <v>121</v>
      </c>
      <c r="H2" s="364"/>
      <c r="I2" s="389" t="s">
        <v>121</v>
      </c>
      <c r="J2" s="360"/>
      <c r="K2" s="228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118</v>
      </c>
      <c r="B3" s="291"/>
      <c r="C3" s="291"/>
      <c r="D3" s="292"/>
      <c r="E3" s="356"/>
      <c r="F3" s="357"/>
      <c r="G3" s="363" t="s">
        <v>122</v>
      </c>
      <c r="H3" s="365"/>
      <c r="I3" s="363" t="s">
        <v>122</v>
      </c>
      <c r="J3" s="365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119</v>
      </c>
      <c r="B4" s="291"/>
      <c r="C4" s="291"/>
      <c r="D4" s="292"/>
      <c r="E4" s="293"/>
      <c r="F4" s="294"/>
      <c r="G4" s="352"/>
      <c r="H4" s="353"/>
      <c r="I4" s="350"/>
      <c r="J4" s="351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FACE BRICK</v>
      </c>
      <c r="C6" s="295">
        <f>IF(ISBLANK('Item List'!C4),"",'Item List'!C4)</f>
        <v>13</v>
      </c>
      <c r="D6" s="296" t="str">
        <f>IF(ISBLANK('Item List'!D4),0,'Item List'!D4)</f>
        <v>MFOB</v>
      </c>
      <c r="E6" s="385"/>
      <c r="F6" s="146">
        <f>IF(AND(ISNUMBER($D6),ISNUMBER(E6)),$D6*E6,0)</f>
        <v>0</v>
      </c>
      <c r="G6" s="386">
        <v>600</v>
      </c>
      <c r="H6" s="387">
        <v>7800</v>
      </c>
      <c r="I6" s="169">
        <v>600</v>
      </c>
      <c r="J6" s="103">
        <v>7800</v>
      </c>
      <c r="K6" s="169"/>
      <c r="L6" s="103">
        <f t="shared" ref="L6:L29" si="0">IF(AND(ISNUMBER($D6),ISNUMBER(K6)),$D6*K6,0)</f>
        <v>0</v>
      </c>
      <c r="M6" s="169"/>
      <c r="N6" s="103">
        <f t="shared" ref="N6:N29" si="1">IF(AND(ISNUMBER($D6),ISNUMBER(M6)),$D6*M6,0)</f>
        <v>0</v>
      </c>
      <c r="O6" s="169"/>
      <c r="P6" s="103">
        <f t="shared" ref="P6:P29" si="2">IF(AND(ISNUMBER($D6),ISNUMBER(O6)),$D6*O6,0)</f>
        <v>0</v>
      </c>
      <c r="Q6" s="169"/>
      <c r="R6" s="103">
        <f t="shared" ref="R6:R29" si="3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ELECTRICAL SERVICE</v>
      </c>
      <c r="C7" s="295">
        <f>IF(ISBLANK('Item List'!C5),"",'Item List'!C5)</f>
        <v>1</v>
      </c>
      <c r="D7" s="296" t="str">
        <f>IF(ISBLANK('Item List'!D5),0,'Item List'!D5)</f>
        <v>LS</v>
      </c>
      <c r="E7" s="146">
        <f>IF(ISBLANK('Item List'!E5),0,'Item List'!E5)</f>
        <v>0</v>
      </c>
      <c r="F7" s="146">
        <f t="shared" ref="F7:H29" si="4">IF(AND(ISNUMBER($D7),ISNUMBER(E7)),$D7*E7,0)</f>
        <v>0</v>
      </c>
      <c r="G7" s="386">
        <v>15000</v>
      </c>
      <c r="H7" s="387">
        <v>15000</v>
      </c>
      <c r="I7" s="169">
        <v>15000</v>
      </c>
      <c r="J7" s="103">
        <v>15000</v>
      </c>
      <c r="K7" s="169"/>
      <c r="L7" s="103">
        <f t="shared" si="0"/>
        <v>0</v>
      </c>
      <c r="M7" s="169"/>
      <c r="N7" s="103">
        <f t="shared" si="1"/>
        <v>0</v>
      </c>
      <c r="O7" s="169"/>
      <c r="P7" s="103">
        <f t="shared" si="2"/>
        <v>0</v>
      </c>
      <c r="Q7" s="169"/>
      <c r="R7" s="103">
        <f t="shared" si="3"/>
        <v>0</v>
      </c>
    </row>
    <row r="8" spans="1:18" s="230" customFormat="1" ht="30.75" customHeight="1" x14ac:dyDescent="0.2">
      <c r="A8" s="145">
        <f t="shared" ref="A8:A29" si="5">IF(B8="","",A7+1)</f>
        <v>3</v>
      </c>
      <c r="B8" s="295" t="str">
        <f>IF(ISBLANK('Item List'!B6),"",'Item List'!B6)</f>
        <v>UNSUITABLE FOUNDATION MATERIAL FOR STRUCTURE AND ROADS</v>
      </c>
      <c r="C8" s="295">
        <f>IF(ISBLANK('Item List'!C6),"",'Item List'!C6)</f>
        <v>50</v>
      </c>
      <c r="D8" s="296" t="str">
        <f>IF(ISBLANK('Item List'!D6),0,'Item List'!D6)</f>
        <v>CY</v>
      </c>
      <c r="E8" s="146">
        <f>IF(ISBLANK('Item List'!E6),0,'Item List'!E6)</f>
        <v>0</v>
      </c>
      <c r="F8" s="146">
        <f t="shared" si="4"/>
        <v>0</v>
      </c>
      <c r="G8" s="386">
        <v>75</v>
      </c>
      <c r="H8" s="387">
        <v>3750</v>
      </c>
      <c r="I8" s="169">
        <v>50</v>
      </c>
      <c r="J8" s="103">
        <v>2500</v>
      </c>
      <c r="K8" s="169"/>
      <c r="L8" s="103">
        <f t="shared" si="0"/>
        <v>0</v>
      </c>
      <c r="M8" s="169"/>
      <c r="N8" s="103">
        <f t="shared" si="1"/>
        <v>0</v>
      </c>
      <c r="O8" s="169"/>
      <c r="P8" s="103">
        <f t="shared" si="2"/>
        <v>0</v>
      </c>
      <c r="Q8" s="169"/>
      <c r="R8" s="103">
        <f t="shared" si="3"/>
        <v>0</v>
      </c>
    </row>
    <row r="9" spans="1:18" s="230" customFormat="1" ht="24" customHeight="1" x14ac:dyDescent="0.2">
      <c r="A9" s="145">
        <f t="shared" si="5"/>
        <v>4</v>
      </c>
      <c r="B9" s="295" t="str">
        <f>IF(ISBLANK('Item List'!B7),"",'Item List'!B7)</f>
        <v>UNSUITABLE FOUNDATION MATERIAL FOR UTILITY TRENCHES</v>
      </c>
      <c r="C9" s="295">
        <f>IF(ISBLANK('Item List'!C7),"",'Item List'!C7)</f>
        <v>50</v>
      </c>
      <c r="D9" s="296" t="str">
        <f>IF(ISBLANK('Item List'!D7),0,'Item List'!D7)</f>
        <v>CY</v>
      </c>
      <c r="E9" s="146">
        <f>IF(ISBLANK('Item List'!E7),0,'Item List'!E7)</f>
        <v>0</v>
      </c>
      <c r="F9" s="146">
        <f t="shared" si="4"/>
        <v>0</v>
      </c>
      <c r="G9" s="386">
        <v>85</v>
      </c>
      <c r="H9" s="387">
        <v>4250</v>
      </c>
      <c r="I9" s="169">
        <v>50</v>
      </c>
      <c r="J9" s="103">
        <v>2500</v>
      </c>
      <c r="K9" s="169"/>
      <c r="L9" s="103">
        <f t="shared" si="0"/>
        <v>0</v>
      </c>
      <c r="M9" s="169"/>
      <c r="N9" s="103">
        <f t="shared" si="1"/>
        <v>0</v>
      </c>
      <c r="O9" s="169"/>
      <c r="P9" s="103">
        <f t="shared" si="2"/>
        <v>0</v>
      </c>
      <c r="Q9" s="169"/>
      <c r="R9" s="103">
        <f t="shared" si="3"/>
        <v>0</v>
      </c>
    </row>
    <row r="10" spans="1:18" s="230" customFormat="1" ht="24" customHeight="1" x14ac:dyDescent="0.2">
      <c r="A10" s="145" t="str">
        <f t="shared" si="5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4"/>
        <v>0</v>
      </c>
      <c r="G10" s="168"/>
      <c r="H10" s="103">
        <f t="shared" ref="H7:H12" si="6">IF(AND(ISNUMBER($D10),ISNUMBER(G10)),$D10*G10,0)</f>
        <v>0</v>
      </c>
      <c r="I10" s="169"/>
      <c r="J10" s="103">
        <f t="shared" ref="J6:J29" si="7">IF(AND(ISNUMBER($D10),ISNUMBER(I10)),$D10*I10,0)</f>
        <v>0</v>
      </c>
      <c r="K10" s="169"/>
      <c r="L10" s="103">
        <f t="shared" si="0"/>
        <v>0</v>
      </c>
      <c r="M10" s="169"/>
      <c r="N10" s="103">
        <f t="shared" si="1"/>
        <v>0</v>
      </c>
      <c r="O10" s="169"/>
      <c r="P10" s="103">
        <f t="shared" si="2"/>
        <v>0</v>
      </c>
      <c r="Q10" s="169"/>
      <c r="R10" s="103">
        <f t="shared" si="3"/>
        <v>0</v>
      </c>
    </row>
    <row r="11" spans="1:18" s="230" customFormat="1" ht="24" customHeight="1" x14ac:dyDescent="0.2">
      <c r="A11" s="145" t="str">
        <f t="shared" si="5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4"/>
        <v>0</v>
      </c>
      <c r="G11" s="168"/>
      <c r="H11" s="103">
        <f t="shared" si="6"/>
        <v>0</v>
      </c>
      <c r="I11" s="169"/>
      <c r="J11" s="103">
        <f t="shared" si="7"/>
        <v>0</v>
      </c>
      <c r="K11" s="169"/>
      <c r="L11" s="103">
        <f t="shared" si="0"/>
        <v>0</v>
      </c>
      <c r="M11" s="169"/>
      <c r="N11" s="103">
        <f t="shared" si="1"/>
        <v>0</v>
      </c>
      <c r="O11" s="169"/>
      <c r="P11" s="103">
        <f t="shared" si="2"/>
        <v>0</v>
      </c>
      <c r="Q11" s="169"/>
      <c r="R11" s="103">
        <f t="shared" si="3"/>
        <v>0</v>
      </c>
    </row>
    <row r="12" spans="1:18" s="230" customFormat="1" ht="24" customHeight="1" x14ac:dyDescent="0.2">
      <c r="A12" s="145" t="str">
        <f t="shared" si="5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4"/>
        <v>0</v>
      </c>
      <c r="G12" s="168"/>
      <c r="H12" s="103">
        <f t="shared" si="6"/>
        <v>0</v>
      </c>
      <c r="I12" s="169"/>
      <c r="J12" s="103">
        <f t="shared" si="7"/>
        <v>0</v>
      </c>
      <c r="K12" s="169"/>
      <c r="L12" s="103">
        <f t="shared" si="0"/>
        <v>0</v>
      </c>
      <c r="M12" s="169"/>
      <c r="N12" s="103">
        <f t="shared" si="1"/>
        <v>0</v>
      </c>
      <c r="O12" s="169"/>
      <c r="P12" s="103">
        <f t="shared" si="2"/>
        <v>0</v>
      </c>
      <c r="Q12" s="169"/>
      <c r="R12" s="103">
        <f t="shared" si="3"/>
        <v>0</v>
      </c>
    </row>
    <row r="13" spans="1:18" s="230" customFormat="1" ht="24" customHeight="1" x14ac:dyDescent="0.2">
      <c r="A13" s="145" t="str">
        <f t="shared" si="5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4"/>
        <v>0</v>
      </c>
      <c r="G13" s="168"/>
      <c r="H13" s="103">
        <f t="shared" si="4"/>
        <v>0</v>
      </c>
      <c r="I13" s="169"/>
      <c r="J13" s="103">
        <f t="shared" si="7"/>
        <v>0</v>
      </c>
      <c r="K13" s="169"/>
      <c r="L13" s="103">
        <f t="shared" si="0"/>
        <v>0</v>
      </c>
      <c r="M13" s="169"/>
      <c r="N13" s="103">
        <f t="shared" si="1"/>
        <v>0</v>
      </c>
      <c r="O13" s="169"/>
      <c r="P13" s="103">
        <f t="shared" si="2"/>
        <v>0</v>
      </c>
      <c r="Q13" s="169"/>
      <c r="R13" s="103">
        <f t="shared" si="3"/>
        <v>0</v>
      </c>
    </row>
    <row r="14" spans="1:18" s="230" customFormat="1" ht="24" customHeight="1" x14ac:dyDescent="0.2">
      <c r="A14" s="145" t="str">
        <f t="shared" si="5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4"/>
        <v>0</v>
      </c>
      <c r="G14" s="168"/>
      <c r="H14" s="103">
        <f t="shared" si="4"/>
        <v>0</v>
      </c>
      <c r="I14" s="169"/>
      <c r="J14" s="103">
        <f t="shared" si="7"/>
        <v>0</v>
      </c>
      <c r="K14" s="169"/>
      <c r="L14" s="103">
        <f t="shared" si="0"/>
        <v>0</v>
      </c>
      <c r="M14" s="169"/>
      <c r="N14" s="103">
        <f t="shared" si="1"/>
        <v>0</v>
      </c>
      <c r="O14" s="169"/>
      <c r="P14" s="103">
        <f t="shared" si="2"/>
        <v>0</v>
      </c>
      <c r="Q14" s="169"/>
      <c r="R14" s="103">
        <f t="shared" si="3"/>
        <v>0</v>
      </c>
    </row>
    <row r="15" spans="1:18" s="230" customFormat="1" ht="24" customHeight="1" x14ac:dyDescent="0.2">
      <c r="A15" s="145" t="str">
        <f t="shared" si="5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4"/>
        <v>0</v>
      </c>
      <c r="G15" s="168"/>
      <c r="H15" s="103">
        <f t="shared" si="4"/>
        <v>0</v>
      </c>
      <c r="I15" s="169"/>
      <c r="J15" s="103">
        <f t="shared" si="7"/>
        <v>0</v>
      </c>
      <c r="K15" s="169"/>
      <c r="L15" s="103">
        <f t="shared" si="0"/>
        <v>0</v>
      </c>
      <c r="M15" s="169"/>
      <c r="N15" s="103">
        <f t="shared" si="1"/>
        <v>0</v>
      </c>
      <c r="O15" s="169"/>
      <c r="P15" s="103">
        <f t="shared" si="2"/>
        <v>0</v>
      </c>
      <c r="Q15" s="169"/>
      <c r="R15" s="103">
        <f t="shared" si="3"/>
        <v>0</v>
      </c>
    </row>
    <row r="16" spans="1:18" ht="24" customHeight="1" x14ac:dyDescent="0.2">
      <c r="A16" s="145" t="str">
        <f t="shared" si="5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4"/>
        <v>0</v>
      </c>
      <c r="G16" s="168"/>
      <c r="H16" s="103">
        <f t="shared" si="4"/>
        <v>0</v>
      </c>
      <c r="I16" s="170"/>
      <c r="J16" s="103">
        <f t="shared" si="7"/>
        <v>0</v>
      </c>
      <c r="K16" s="170"/>
      <c r="L16" s="103">
        <f t="shared" si="0"/>
        <v>0</v>
      </c>
      <c r="M16" s="170"/>
      <c r="N16" s="103">
        <f t="shared" si="1"/>
        <v>0</v>
      </c>
      <c r="O16" s="170"/>
      <c r="P16" s="103">
        <f t="shared" si="2"/>
        <v>0</v>
      </c>
      <c r="Q16" s="170"/>
      <c r="R16" s="103">
        <f t="shared" si="3"/>
        <v>0</v>
      </c>
    </row>
    <row r="17" spans="1:18" ht="24" customHeight="1" x14ac:dyDescent="0.2">
      <c r="A17" s="145" t="str">
        <f t="shared" si="5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4"/>
        <v>0</v>
      </c>
      <c r="G17" s="168"/>
      <c r="H17" s="103">
        <f t="shared" si="4"/>
        <v>0</v>
      </c>
      <c r="I17" s="170"/>
      <c r="J17" s="103">
        <f t="shared" si="7"/>
        <v>0</v>
      </c>
      <c r="K17" s="170"/>
      <c r="L17" s="103">
        <f t="shared" si="0"/>
        <v>0</v>
      </c>
      <c r="M17" s="170"/>
      <c r="N17" s="103">
        <f t="shared" si="1"/>
        <v>0</v>
      </c>
      <c r="O17" s="170"/>
      <c r="P17" s="103">
        <f t="shared" si="2"/>
        <v>0</v>
      </c>
      <c r="Q17" s="170"/>
      <c r="R17" s="103">
        <f t="shared" si="3"/>
        <v>0</v>
      </c>
    </row>
    <row r="18" spans="1:18" ht="24" customHeight="1" x14ac:dyDescent="0.2">
      <c r="A18" s="145" t="str">
        <f t="shared" si="5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4"/>
        <v>0</v>
      </c>
      <c r="G18" s="168"/>
      <c r="H18" s="103">
        <f t="shared" si="4"/>
        <v>0</v>
      </c>
      <c r="I18" s="170"/>
      <c r="J18" s="103">
        <f t="shared" si="7"/>
        <v>0</v>
      </c>
      <c r="K18" s="170"/>
      <c r="L18" s="103">
        <f t="shared" si="0"/>
        <v>0</v>
      </c>
      <c r="M18" s="170"/>
      <c r="N18" s="103">
        <f t="shared" si="1"/>
        <v>0</v>
      </c>
      <c r="O18" s="170"/>
      <c r="P18" s="103">
        <f t="shared" si="2"/>
        <v>0</v>
      </c>
      <c r="Q18" s="170"/>
      <c r="R18" s="103">
        <f t="shared" si="3"/>
        <v>0</v>
      </c>
    </row>
    <row r="19" spans="1:18" ht="24" customHeight="1" x14ac:dyDescent="0.2">
      <c r="A19" s="145" t="str">
        <f t="shared" si="5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4"/>
        <v>0</v>
      </c>
      <c r="G19" s="168"/>
      <c r="H19" s="103">
        <f t="shared" si="4"/>
        <v>0</v>
      </c>
      <c r="I19" s="170"/>
      <c r="J19" s="103">
        <f t="shared" si="7"/>
        <v>0</v>
      </c>
      <c r="K19" s="170"/>
      <c r="L19" s="103">
        <f t="shared" si="0"/>
        <v>0</v>
      </c>
      <c r="M19" s="170"/>
      <c r="N19" s="103">
        <f t="shared" si="1"/>
        <v>0</v>
      </c>
      <c r="O19" s="170"/>
      <c r="P19" s="103">
        <f t="shared" si="2"/>
        <v>0</v>
      </c>
      <c r="Q19" s="170"/>
      <c r="R19" s="103">
        <f t="shared" si="3"/>
        <v>0</v>
      </c>
    </row>
    <row r="20" spans="1:18" ht="24" customHeight="1" x14ac:dyDescent="0.2">
      <c r="A20" s="145" t="str">
        <f t="shared" si="5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4"/>
        <v>0</v>
      </c>
      <c r="G20" s="168"/>
      <c r="H20" s="103">
        <f t="shared" si="4"/>
        <v>0</v>
      </c>
      <c r="I20" s="170"/>
      <c r="J20" s="103">
        <f t="shared" si="7"/>
        <v>0</v>
      </c>
      <c r="K20" s="170"/>
      <c r="L20" s="103">
        <f t="shared" si="0"/>
        <v>0</v>
      </c>
      <c r="M20" s="170"/>
      <c r="N20" s="103">
        <f t="shared" si="1"/>
        <v>0</v>
      </c>
      <c r="O20" s="170"/>
      <c r="P20" s="103">
        <f t="shared" si="2"/>
        <v>0</v>
      </c>
      <c r="Q20" s="170"/>
      <c r="R20" s="103">
        <f t="shared" si="3"/>
        <v>0</v>
      </c>
    </row>
    <row r="21" spans="1:18" ht="24" customHeight="1" x14ac:dyDescent="0.2">
      <c r="A21" s="145" t="str">
        <f t="shared" si="5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4"/>
        <v>0</v>
      </c>
      <c r="G21" s="168"/>
      <c r="H21" s="103">
        <f t="shared" si="4"/>
        <v>0</v>
      </c>
      <c r="I21" s="170"/>
      <c r="J21" s="103">
        <f t="shared" si="7"/>
        <v>0</v>
      </c>
      <c r="K21" s="170"/>
      <c r="L21" s="103">
        <f t="shared" si="0"/>
        <v>0</v>
      </c>
      <c r="M21" s="170"/>
      <c r="N21" s="103">
        <f t="shared" si="1"/>
        <v>0</v>
      </c>
      <c r="O21" s="170"/>
      <c r="P21" s="103">
        <f t="shared" si="2"/>
        <v>0</v>
      </c>
      <c r="Q21" s="170"/>
      <c r="R21" s="103">
        <f t="shared" si="3"/>
        <v>0</v>
      </c>
    </row>
    <row r="22" spans="1:18" ht="24" customHeight="1" x14ac:dyDescent="0.2">
      <c r="A22" s="145" t="str">
        <f t="shared" si="5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4"/>
        <v>0</v>
      </c>
      <c r="G22" s="168"/>
      <c r="H22" s="103">
        <f t="shared" si="4"/>
        <v>0</v>
      </c>
      <c r="I22" s="170"/>
      <c r="J22" s="103">
        <f t="shared" si="7"/>
        <v>0</v>
      </c>
      <c r="K22" s="170"/>
      <c r="L22" s="103">
        <f t="shared" si="0"/>
        <v>0</v>
      </c>
      <c r="M22" s="170"/>
      <c r="N22" s="103">
        <f t="shared" si="1"/>
        <v>0</v>
      </c>
      <c r="O22" s="170"/>
      <c r="P22" s="103">
        <f t="shared" si="2"/>
        <v>0</v>
      </c>
      <c r="Q22" s="170"/>
      <c r="R22" s="103">
        <f t="shared" si="3"/>
        <v>0</v>
      </c>
    </row>
    <row r="23" spans="1:18" ht="24" customHeight="1" x14ac:dyDescent="0.2">
      <c r="A23" s="145" t="str">
        <f t="shared" si="5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4"/>
        <v>0</v>
      </c>
      <c r="G23" s="168"/>
      <c r="H23" s="103">
        <f t="shared" si="4"/>
        <v>0</v>
      </c>
      <c r="I23" s="170"/>
      <c r="J23" s="103">
        <f t="shared" si="7"/>
        <v>0</v>
      </c>
      <c r="K23" s="170"/>
      <c r="L23" s="103">
        <f t="shared" si="0"/>
        <v>0</v>
      </c>
      <c r="M23" s="170"/>
      <c r="N23" s="103">
        <f t="shared" si="1"/>
        <v>0</v>
      </c>
      <c r="O23" s="170"/>
      <c r="P23" s="103">
        <f t="shared" si="2"/>
        <v>0</v>
      </c>
      <c r="Q23" s="170"/>
      <c r="R23" s="103">
        <f t="shared" si="3"/>
        <v>0</v>
      </c>
    </row>
    <row r="24" spans="1:18" ht="24" customHeight="1" x14ac:dyDescent="0.2">
      <c r="A24" s="145" t="str">
        <f t="shared" si="5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4"/>
        <v>0</v>
      </c>
      <c r="G24" s="168"/>
      <c r="H24" s="103">
        <f t="shared" si="4"/>
        <v>0</v>
      </c>
      <c r="I24" s="170"/>
      <c r="J24" s="103">
        <f t="shared" si="7"/>
        <v>0</v>
      </c>
      <c r="K24" s="170"/>
      <c r="L24" s="103">
        <f t="shared" si="0"/>
        <v>0</v>
      </c>
      <c r="M24" s="170"/>
      <c r="N24" s="103">
        <f t="shared" si="1"/>
        <v>0</v>
      </c>
      <c r="O24" s="170"/>
      <c r="P24" s="103">
        <f t="shared" si="2"/>
        <v>0</v>
      </c>
      <c r="Q24" s="170"/>
      <c r="R24" s="103">
        <f t="shared" si="3"/>
        <v>0</v>
      </c>
    </row>
    <row r="25" spans="1:18" ht="24" customHeight="1" x14ac:dyDescent="0.2">
      <c r="A25" s="145" t="str">
        <f t="shared" si="5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4"/>
        <v>0</v>
      </c>
      <c r="G25" s="168"/>
      <c r="H25" s="103">
        <f t="shared" si="4"/>
        <v>0</v>
      </c>
      <c r="I25" s="170"/>
      <c r="J25" s="103">
        <f t="shared" si="7"/>
        <v>0</v>
      </c>
      <c r="K25" s="170"/>
      <c r="L25" s="103">
        <f t="shared" si="0"/>
        <v>0</v>
      </c>
      <c r="M25" s="170"/>
      <c r="N25" s="103">
        <f t="shared" si="1"/>
        <v>0</v>
      </c>
      <c r="O25" s="170"/>
      <c r="P25" s="103">
        <f t="shared" si="2"/>
        <v>0</v>
      </c>
      <c r="Q25" s="170"/>
      <c r="R25" s="103">
        <f t="shared" si="3"/>
        <v>0</v>
      </c>
    </row>
    <row r="26" spans="1:18" ht="24" customHeight="1" x14ac:dyDescent="0.2">
      <c r="A26" s="145" t="str">
        <f t="shared" si="5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4"/>
        <v>0</v>
      </c>
      <c r="G26" s="168"/>
      <c r="H26" s="103">
        <f t="shared" si="4"/>
        <v>0</v>
      </c>
      <c r="I26" s="170"/>
      <c r="J26" s="103">
        <f t="shared" si="7"/>
        <v>0</v>
      </c>
      <c r="K26" s="170"/>
      <c r="L26" s="103">
        <f t="shared" si="0"/>
        <v>0</v>
      </c>
      <c r="M26" s="170"/>
      <c r="N26" s="103">
        <f t="shared" si="1"/>
        <v>0</v>
      </c>
      <c r="O26" s="170"/>
      <c r="P26" s="103">
        <f t="shared" si="2"/>
        <v>0</v>
      </c>
      <c r="Q26" s="170"/>
      <c r="R26" s="103">
        <f t="shared" si="3"/>
        <v>0</v>
      </c>
    </row>
    <row r="27" spans="1:18" ht="24" customHeight="1" x14ac:dyDescent="0.2">
      <c r="A27" s="145" t="str">
        <f t="shared" si="5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4"/>
        <v>0</v>
      </c>
      <c r="G27" s="168"/>
      <c r="H27" s="103">
        <f t="shared" si="4"/>
        <v>0</v>
      </c>
      <c r="I27" s="170"/>
      <c r="J27" s="103">
        <f t="shared" si="7"/>
        <v>0</v>
      </c>
      <c r="K27" s="170"/>
      <c r="L27" s="103">
        <f t="shared" si="0"/>
        <v>0</v>
      </c>
      <c r="M27" s="170"/>
      <c r="N27" s="103">
        <f t="shared" si="1"/>
        <v>0</v>
      </c>
      <c r="O27" s="170"/>
      <c r="P27" s="103">
        <f t="shared" si="2"/>
        <v>0</v>
      </c>
      <c r="Q27" s="170"/>
      <c r="R27" s="103">
        <f t="shared" si="3"/>
        <v>0</v>
      </c>
    </row>
    <row r="28" spans="1:18" ht="24" customHeight="1" x14ac:dyDescent="0.2">
      <c r="A28" s="145" t="str">
        <f t="shared" si="5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4"/>
        <v>0</v>
      </c>
      <c r="G28" s="168"/>
      <c r="H28" s="103">
        <f t="shared" si="4"/>
        <v>0</v>
      </c>
      <c r="I28" s="170"/>
      <c r="J28" s="103">
        <f t="shared" si="7"/>
        <v>0</v>
      </c>
      <c r="K28" s="170"/>
      <c r="L28" s="103">
        <f t="shared" si="0"/>
        <v>0</v>
      </c>
      <c r="M28" s="170"/>
      <c r="N28" s="103">
        <f t="shared" si="1"/>
        <v>0</v>
      </c>
      <c r="O28" s="170"/>
      <c r="P28" s="103">
        <f t="shared" si="2"/>
        <v>0</v>
      </c>
      <c r="Q28" s="170"/>
      <c r="R28" s="103">
        <f t="shared" si="3"/>
        <v>0</v>
      </c>
    </row>
    <row r="29" spans="1:18" ht="24" customHeight="1" thickBot="1" x14ac:dyDescent="0.25">
      <c r="A29" s="145" t="str">
        <f t="shared" si="5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4"/>
        <v>0</v>
      </c>
      <c r="G29" s="168"/>
      <c r="H29" s="103">
        <f t="shared" si="4"/>
        <v>0</v>
      </c>
      <c r="I29" s="170"/>
      <c r="J29" s="103">
        <f t="shared" si="7"/>
        <v>0</v>
      </c>
      <c r="K29" s="170"/>
      <c r="L29" s="103">
        <f t="shared" si="0"/>
        <v>0</v>
      </c>
      <c r="M29" s="170"/>
      <c r="N29" s="103">
        <f t="shared" si="1"/>
        <v>0</v>
      </c>
      <c r="O29" s="170"/>
      <c r="P29" s="103">
        <f t="shared" si="2"/>
        <v>0</v>
      </c>
      <c r="Q29" s="170"/>
      <c r="R29" s="103">
        <f t="shared" si="3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 t="str">
        <f>IF(SUM(F6:F29)=0,"",SUM(F6:F29))</f>
        <v/>
      </c>
      <c r="G30" s="110"/>
      <c r="H30" s="104">
        <f>IF(SUM(H6:H29)=0,"",SUM(H6:H29))</f>
        <v>30800</v>
      </c>
      <c r="I30" s="110"/>
      <c r="J30" s="104">
        <f>IF(SUM(J6:J29)=0,"",SUM(J6:J29))</f>
        <v>27800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Stenstrom Construction</v>
      </c>
      <c r="C31" s="153" t="str">
        <f>IF(NOT(ISNUMBER(A32)),"Bid","Total")</f>
        <v>Bid</v>
      </c>
      <c r="D31" s="154"/>
      <c r="E31" s="155" t="s">
        <v>9</v>
      </c>
      <c r="F31" s="156" t="str">
        <f>IF(SUM(F6:F29)=0,"",SUM($D6*E6,$D7*E7,$D8*E8,$D9*E9,$D10*E10,$D11*E11,$D12*E12,$D13*E13,$D14*E14,$D15*E15,$D16*E16,$D17*E17,$D18*E18,$D19*E19,$D20*E20,$D21*E21,$D22*E22,$D23*E23,$D24*E24,$D25*E25,$D26*E26,$D27*E27,$D28*E28,$D29*E29))</f>
        <v/>
      </c>
      <c r="G31" s="109"/>
      <c r="H31" s="105">
        <v>30800</v>
      </c>
      <c r="I31" s="109"/>
      <c r="J31" s="105">
        <v>27800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8">IF(AND(ISNUMBER($D32),ISNUMBER(E32)),$D32*E32,0)</f>
        <v>0</v>
      </c>
      <c r="G32" s="168"/>
      <c r="H32" s="103">
        <f t="shared" ref="H32:H55" si="9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8"/>
        <v>0</v>
      </c>
      <c r="G33" s="168"/>
      <c r="H33" s="103">
        <f t="shared" si="9"/>
        <v>0</v>
      </c>
      <c r="I33" s="169"/>
      <c r="J33" s="103">
        <f t="shared" ref="J33:J55" si="10">IF(AND(ISNUMBER($D33),ISNUMBER(I33)),$D33*I33,0)</f>
        <v>0</v>
      </c>
      <c r="K33" s="169"/>
      <c r="L33" s="103">
        <f t="shared" ref="L33:L55" si="11">IF(AND(ISNUMBER($D33),ISNUMBER(K33)),$D33*K33,0)</f>
        <v>0</v>
      </c>
      <c r="M33" s="169"/>
      <c r="N33" s="103">
        <f t="shared" ref="N33:N55" si="12">IF(AND(ISNUMBER($D33),ISNUMBER(M33)),$D33*M33,0)</f>
        <v>0</v>
      </c>
      <c r="O33" s="169"/>
      <c r="P33" s="103">
        <f t="shared" ref="P33:P55" si="13">IF(AND(ISNUMBER($D33),ISNUMBER(O33)),$D33*O33,0)</f>
        <v>0</v>
      </c>
      <c r="Q33" s="169"/>
      <c r="R33" s="103">
        <f t="shared" ref="R33:R55" si="14">IF(AND(ISNUMBER($D33),ISNUMBER(Q33)),$D33*Q33,0)</f>
        <v>0</v>
      </c>
    </row>
    <row r="34" spans="1:18" s="230" customFormat="1" ht="24" customHeight="1" x14ac:dyDescent="0.2">
      <c r="A34" s="145" t="str">
        <f t="shared" ref="A34:A55" si="15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8"/>
        <v>0</v>
      </c>
      <c r="G34" s="168"/>
      <c r="H34" s="103">
        <f t="shared" si="9"/>
        <v>0</v>
      </c>
      <c r="I34" s="169"/>
      <c r="J34" s="103">
        <f t="shared" si="10"/>
        <v>0</v>
      </c>
      <c r="K34" s="169"/>
      <c r="L34" s="103">
        <f t="shared" si="11"/>
        <v>0</v>
      </c>
      <c r="M34" s="169"/>
      <c r="N34" s="103">
        <f t="shared" si="12"/>
        <v>0</v>
      </c>
      <c r="O34" s="169"/>
      <c r="P34" s="103">
        <f t="shared" si="13"/>
        <v>0</v>
      </c>
      <c r="Q34" s="169"/>
      <c r="R34" s="103">
        <f t="shared" si="14"/>
        <v>0</v>
      </c>
    </row>
    <row r="35" spans="1:18" s="230" customFormat="1" ht="24" customHeight="1" x14ac:dyDescent="0.2">
      <c r="A35" s="145" t="str">
        <f t="shared" si="15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8"/>
        <v>0</v>
      </c>
      <c r="G35" s="168"/>
      <c r="H35" s="103">
        <f t="shared" si="9"/>
        <v>0</v>
      </c>
      <c r="I35" s="169"/>
      <c r="J35" s="103">
        <f t="shared" si="10"/>
        <v>0</v>
      </c>
      <c r="K35" s="169"/>
      <c r="L35" s="103">
        <f t="shared" si="11"/>
        <v>0</v>
      </c>
      <c r="M35" s="169"/>
      <c r="N35" s="103">
        <f t="shared" si="12"/>
        <v>0</v>
      </c>
      <c r="O35" s="169"/>
      <c r="P35" s="103">
        <f t="shared" si="13"/>
        <v>0</v>
      </c>
      <c r="Q35" s="169"/>
      <c r="R35" s="103">
        <f t="shared" si="14"/>
        <v>0</v>
      </c>
    </row>
    <row r="36" spans="1:18" s="230" customFormat="1" ht="24" customHeight="1" x14ac:dyDescent="0.2">
      <c r="A36" s="145" t="str">
        <f t="shared" si="15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8"/>
        <v>0</v>
      </c>
      <c r="G36" s="168"/>
      <c r="H36" s="103">
        <f t="shared" si="9"/>
        <v>0</v>
      </c>
      <c r="I36" s="169"/>
      <c r="J36" s="103">
        <f t="shared" si="10"/>
        <v>0</v>
      </c>
      <c r="K36" s="169"/>
      <c r="L36" s="103">
        <f t="shared" si="11"/>
        <v>0</v>
      </c>
      <c r="M36" s="169"/>
      <c r="N36" s="103">
        <f t="shared" si="12"/>
        <v>0</v>
      </c>
      <c r="O36" s="169"/>
      <c r="P36" s="103">
        <f t="shared" si="13"/>
        <v>0</v>
      </c>
      <c r="Q36" s="169"/>
      <c r="R36" s="103">
        <f t="shared" si="14"/>
        <v>0</v>
      </c>
    </row>
    <row r="37" spans="1:18" s="230" customFormat="1" ht="24" customHeight="1" x14ac:dyDescent="0.2">
      <c r="A37" s="145" t="str">
        <f t="shared" si="15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8"/>
        <v>0</v>
      </c>
      <c r="G37" s="168"/>
      <c r="H37" s="103">
        <f t="shared" si="9"/>
        <v>0</v>
      </c>
      <c r="I37" s="169"/>
      <c r="J37" s="103">
        <f t="shared" si="10"/>
        <v>0</v>
      </c>
      <c r="K37" s="169"/>
      <c r="L37" s="103">
        <f t="shared" si="11"/>
        <v>0</v>
      </c>
      <c r="M37" s="169"/>
      <c r="N37" s="103">
        <f t="shared" si="12"/>
        <v>0</v>
      </c>
      <c r="O37" s="169"/>
      <c r="P37" s="103">
        <f t="shared" si="13"/>
        <v>0</v>
      </c>
      <c r="Q37" s="169"/>
      <c r="R37" s="103">
        <f t="shared" si="14"/>
        <v>0</v>
      </c>
    </row>
    <row r="38" spans="1:18" s="230" customFormat="1" ht="24" customHeight="1" x14ac:dyDescent="0.2">
      <c r="A38" s="145" t="str">
        <f t="shared" si="15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8"/>
        <v>0</v>
      </c>
      <c r="G38" s="168"/>
      <c r="H38" s="103">
        <f t="shared" si="9"/>
        <v>0</v>
      </c>
      <c r="I38" s="169"/>
      <c r="J38" s="103">
        <f t="shared" si="10"/>
        <v>0</v>
      </c>
      <c r="K38" s="169"/>
      <c r="L38" s="103">
        <f t="shared" si="11"/>
        <v>0</v>
      </c>
      <c r="M38" s="169"/>
      <c r="N38" s="103">
        <f t="shared" si="12"/>
        <v>0</v>
      </c>
      <c r="O38" s="169"/>
      <c r="P38" s="103">
        <f t="shared" si="13"/>
        <v>0</v>
      </c>
      <c r="Q38" s="169"/>
      <c r="R38" s="103">
        <f t="shared" si="14"/>
        <v>0</v>
      </c>
    </row>
    <row r="39" spans="1:18" s="230" customFormat="1" ht="24" customHeight="1" x14ac:dyDescent="0.2">
      <c r="A39" s="145" t="str">
        <f t="shared" si="15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8"/>
        <v>0</v>
      </c>
      <c r="G39" s="168"/>
      <c r="H39" s="103">
        <f t="shared" si="9"/>
        <v>0</v>
      </c>
      <c r="I39" s="169"/>
      <c r="J39" s="103">
        <f t="shared" si="10"/>
        <v>0</v>
      </c>
      <c r="K39" s="169"/>
      <c r="L39" s="103">
        <f t="shared" si="11"/>
        <v>0</v>
      </c>
      <c r="M39" s="169"/>
      <c r="N39" s="103">
        <f t="shared" si="12"/>
        <v>0</v>
      </c>
      <c r="O39" s="169"/>
      <c r="P39" s="103">
        <f t="shared" si="13"/>
        <v>0</v>
      </c>
      <c r="Q39" s="169"/>
      <c r="R39" s="103">
        <f t="shared" si="14"/>
        <v>0</v>
      </c>
    </row>
    <row r="40" spans="1:18" s="230" customFormat="1" ht="24" customHeight="1" x14ac:dyDescent="0.2">
      <c r="A40" s="145" t="str">
        <f t="shared" si="15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8"/>
        <v>0</v>
      </c>
      <c r="G40" s="168"/>
      <c r="H40" s="103">
        <f t="shared" si="9"/>
        <v>0</v>
      </c>
      <c r="I40" s="169"/>
      <c r="J40" s="103">
        <f t="shared" si="10"/>
        <v>0</v>
      </c>
      <c r="K40" s="169"/>
      <c r="L40" s="103">
        <f t="shared" si="11"/>
        <v>0</v>
      </c>
      <c r="M40" s="169"/>
      <c r="N40" s="103">
        <f t="shared" si="12"/>
        <v>0</v>
      </c>
      <c r="O40" s="169"/>
      <c r="P40" s="103">
        <f t="shared" si="13"/>
        <v>0</v>
      </c>
      <c r="Q40" s="169"/>
      <c r="R40" s="103">
        <f t="shared" si="14"/>
        <v>0</v>
      </c>
    </row>
    <row r="41" spans="1:18" s="230" customFormat="1" ht="24" customHeight="1" x14ac:dyDescent="0.2">
      <c r="A41" s="145" t="str">
        <f t="shared" si="15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8"/>
        <v>0</v>
      </c>
      <c r="G41" s="168"/>
      <c r="H41" s="103">
        <f t="shared" si="9"/>
        <v>0</v>
      </c>
      <c r="I41" s="169"/>
      <c r="J41" s="103">
        <f t="shared" si="10"/>
        <v>0</v>
      </c>
      <c r="K41" s="169"/>
      <c r="L41" s="103">
        <f t="shared" si="11"/>
        <v>0</v>
      </c>
      <c r="M41" s="169"/>
      <c r="N41" s="103">
        <f t="shared" si="12"/>
        <v>0</v>
      </c>
      <c r="O41" s="169"/>
      <c r="P41" s="103">
        <f t="shared" si="13"/>
        <v>0</v>
      </c>
      <c r="Q41" s="169"/>
      <c r="R41" s="103">
        <f t="shared" si="14"/>
        <v>0</v>
      </c>
    </row>
    <row r="42" spans="1:18" ht="24" customHeight="1" x14ac:dyDescent="0.2">
      <c r="A42" s="145" t="str">
        <f t="shared" si="15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8"/>
        <v>0</v>
      </c>
      <c r="G42" s="168"/>
      <c r="H42" s="103">
        <f t="shared" si="9"/>
        <v>0</v>
      </c>
      <c r="I42" s="170"/>
      <c r="J42" s="103">
        <f t="shared" si="10"/>
        <v>0</v>
      </c>
      <c r="K42" s="170"/>
      <c r="L42" s="103">
        <f t="shared" si="11"/>
        <v>0</v>
      </c>
      <c r="M42" s="170"/>
      <c r="N42" s="103">
        <f t="shared" si="12"/>
        <v>0</v>
      </c>
      <c r="O42" s="170"/>
      <c r="P42" s="103">
        <f t="shared" si="13"/>
        <v>0</v>
      </c>
      <c r="Q42" s="170"/>
      <c r="R42" s="103">
        <f t="shared" si="14"/>
        <v>0</v>
      </c>
    </row>
    <row r="43" spans="1:18" ht="24" customHeight="1" x14ac:dyDescent="0.2">
      <c r="A43" s="145" t="str">
        <f t="shared" si="15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8"/>
        <v>0</v>
      </c>
      <c r="G43" s="168"/>
      <c r="H43" s="103">
        <f t="shared" si="9"/>
        <v>0</v>
      </c>
      <c r="I43" s="170"/>
      <c r="J43" s="103">
        <f t="shared" si="10"/>
        <v>0</v>
      </c>
      <c r="K43" s="170"/>
      <c r="L43" s="103">
        <f t="shared" si="11"/>
        <v>0</v>
      </c>
      <c r="M43" s="170"/>
      <c r="N43" s="103">
        <f t="shared" si="12"/>
        <v>0</v>
      </c>
      <c r="O43" s="170"/>
      <c r="P43" s="103">
        <f t="shared" si="13"/>
        <v>0</v>
      </c>
      <c r="Q43" s="170"/>
      <c r="R43" s="103">
        <f t="shared" si="14"/>
        <v>0</v>
      </c>
    </row>
    <row r="44" spans="1:18" ht="24" customHeight="1" x14ac:dyDescent="0.2">
      <c r="A44" s="145" t="str">
        <f t="shared" si="15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8"/>
        <v>0</v>
      </c>
      <c r="G44" s="168"/>
      <c r="H44" s="103">
        <f t="shared" si="9"/>
        <v>0</v>
      </c>
      <c r="I44" s="170"/>
      <c r="J44" s="103">
        <f t="shared" si="10"/>
        <v>0</v>
      </c>
      <c r="K44" s="170"/>
      <c r="L44" s="103">
        <f t="shared" si="11"/>
        <v>0</v>
      </c>
      <c r="M44" s="170"/>
      <c r="N44" s="103">
        <f t="shared" si="12"/>
        <v>0</v>
      </c>
      <c r="O44" s="170"/>
      <c r="P44" s="103">
        <f t="shared" si="13"/>
        <v>0</v>
      </c>
      <c r="Q44" s="170"/>
      <c r="R44" s="103">
        <f t="shared" si="14"/>
        <v>0</v>
      </c>
    </row>
    <row r="45" spans="1:18" ht="24" customHeight="1" x14ac:dyDescent="0.2">
      <c r="A45" s="145" t="str">
        <f t="shared" si="15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8"/>
        <v>0</v>
      </c>
      <c r="G45" s="168"/>
      <c r="H45" s="103">
        <f t="shared" si="9"/>
        <v>0</v>
      </c>
      <c r="I45" s="170"/>
      <c r="J45" s="103">
        <f t="shared" si="10"/>
        <v>0</v>
      </c>
      <c r="K45" s="170"/>
      <c r="L45" s="103">
        <f t="shared" si="11"/>
        <v>0</v>
      </c>
      <c r="M45" s="170"/>
      <c r="N45" s="103">
        <f t="shared" si="12"/>
        <v>0</v>
      </c>
      <c r="O45" s="170"/>
      <c r="P45" s="103">
        <f t="shared" si="13"/>
        <v>0</v>
      </c>
      <c r="Q45" s="170"/>
      <c r="R45" s="103">
        <f t="shared" si="14"/>
        <v>0</v>
      </c>
    </row>
    <row r="46" spans="1:18" ht="24" customHeight="1" x14ac:dyDescent="0.2">
      <c r="A46" s="145" t="str">
        <f t="shared" si="15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8"/>
        <v>0</v>
      </c>
      <c r="G46" s="168"/>
      <c r="H46" s="103">
        <f t="shared" si="9"/>
        <v>0</v>
      </c>
      <c r="I46" s="170"/>
      <c r="J46" s="103">
        <f t="shared" si="10"/>
        <v>0</v>
      </c>
      <c r="K46" s="170"/>
      <c r="L46" s="103">
        <f t="shared" si="11"/>
        <v>0</v>
      </c>
      <c r="M46" s="170"/>
      <c r="N46" s="103">
        <f t="shared" si="12"/>
        <v>0</v>
      </c>
      <c r="O46" s="170"/>
      <c r="P46" s="103">
        <f t="shared" si="13"/>
        <v>0</v>
      </c>
      <c r="Q46" s="170"/>
      <c r="R46" s="103">
        <f t="shared" si="14"/>
        <v>0</v>
      </c>
    </row>
    <row r="47" spans="1:18" ht="24" customHeight="1" x14ac:dyDescent="0.2">
      <c r="A47" s="145" t="str">
        <f t="shared" si="15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8"/>
        <v>0</v>
      </c>
      <c r="G47" s="168"/>
      <c r="H47" s="103">
        <f t="shared" si="9"/>
        <v>0</v>
      </c>
      <c r="I47" s="170"/>
      <c r="J47" s="103">
        <f t="shared" si="10"/>
        <v>0</v>
      </c>
      <c r="K47" s="170"/>
      <c r="L47" s="103">
        <f t="shared" si="11"/>
        <v>0</v>
      </c>
      <c r="M47" s="170"/>
      <c r="N47" s="103">
        <f t="shared" si="12"/>
        <v>0</v>
      </c>
      <c r="O47" s="170"/>
      <c r="P47" s="103">
        <f t="shared" si="13"/>
        <v>0</v>
      </c>
      <c r="Q47" s="170"/>
      <c r="R47" s="103">
        <f t="shared" si="14"/>
        <v>0</v>
      </c>
    </row>
    <row r="48" spans="1:18" ht="24" customHeight="1" x14ac:dyDescent="0.2">
      <c r="A48" s="145" t="str">
        <f t="shared" si="15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8"/>
        <v>0</v>
      </c>
      <c r="G48" s="168"/>
      <c r="H48" s="103">
        <f t="shared" si="9"/>
        <v>0</v>
      </c>
      <c r="I48" s="170"/>
      <c r="J48" s="103">
        <f t="shared" si="10"/>
        <v>0</v>
      </c>
      <c r="K48" s="170"/>
      <c r="L48" s="103">
        <f t="shared" si="11"/>
        <v>0</v>
      </c>
      <c r="M48" s="170"/>
      <c r="N48" s="103">
        <f t="shared" si="12"/>
        <v>0</v>
      </c>
      <c r="O48" s="170"/>
      <c r="P48" s="103">
        <f t="shared" si="13"/>
        <v>0</v>
      </c>
      <c r="Q48" s="170"/>
      <c r="R48" s="103">
        <f t="shared" si="14"/>
        <v>0</v>
      </c>
    </row>
    <row r="49" spans="1:18" ht="24" customHeight="1" x14ac:dyDescent="0.2">
      <c r="A49" s="145" t="str">
        <f t="shared" si="15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8"/>
        <v>0</v>
      </c>
      <c r="G49" s="168"/>
      <c r="H49" s="103">
        <f t="shared" si="9"/>
        <v>0</v>
      </c>
      <c r="I49" s="170"/>
      <c r="J49" s="103">
        <f t="shared" si="10"/>
        <v>0</v>
      </c>
      <c r="K49" s="170"/>
      <c r="L49" s="103">
        <f t="shared" si="11"/>
        <v>0</v>
      </c>
      <c r="M49" s="170"/>
      <c r="N49" s="103">
        <f t="shared" si="12"/>
        <v>0</v>
      </c>
      <c r="O49" s="170"/>
      <c r="P49" s="103">
        <f t="shared" si="13"/>
        <v>0</v>
      </c>
      <c r="Q49" s="170"/>
      <c r="R49" s="103">
        <f t="shared" si="14"/>
        <v>0</v>
      </c>
    </row>
    <row r="50" spans="1:18" ht="24" customHeight="1" x14ac:dyDescent="0.2">
      <c r="A50" s="145" t="str">
        <f t="shared" si="15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8"/>
        <v>0</v>
      </c>
      <c r="G50" s="168"/>
      <c r="H50" s="103">
        <f t="shared" si="9"/>
        <v>0</v>
      </c>
      <c r="I50" s="170"/>
      <c r="J50" s="103">
        <f t="shared" si="10"/>
        <v>0</v>
      </c>
      <c r="K50" s="170"/>
      <c r="L50" s="103">
        <f t="shared" si="11"/>
        <v>0</v>
      </c>
      <c r="M50" s="170"/>
      <c r="N50" s="103">
        <f t="shared" si="12"/>
        <v>0</v>
      </c>
      <c r="O50" s="170"/>
      <c r="P50" s="103">
        <f t="shared" si="13"/>
        <v>0</v>
      </c>
      <c r="Q50" s="170"/>
      <c r="R50" s="103">
        <f t="shared" si="14"/>
        <v>0</v>
      </c>
    </row>
    <row r="51" spans="1:18" ht="24" customHeight="1" x14ac:dyDescent="0.2">
      <c r="A51" s="145" t="str">
        <f t="shared" si="15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8"/>
        <v>0</v>
      </c>
      <c r="G51" s="168"/>
      <c r="H51" s="103">
        <f t="shared" si="9"/>
        <v>0</v>
      </c>
      <c r="I51" s="170"/>
      <c r="J51" s="103">
        <f t="shared" si="10"/>
        <v>0</v>
      </c>
      <c r="K51" s="170"/>
      <c r="L51" s="103">
        <f t="shared" si="11"/>
        <v>0</v>
      </c>
      <c r="M51" s="170"/>
      <c r="N51" s="103">
        <f t="shared" si="12"/>
        <v>0</v>
      </c>
      <c r="O51" s="170"/>
      <c r="P51" s="103">
        <f t="shared" si="13"/>
        <v>0</v>
      </c>
      <c r="Q51" s="170"/>
      <c r="R51" s="103">
        <f t="shared" si="14"/>
        <v>0</v>
      </c>
    </row>
    <row r="52" spans="1:18" ht="24" customHeight="1" x14ac:dyDescent="0.2">
      <c r="A52" s="145" t="str">
        <f t="shared" si="15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8"/>
        <v>0</v>
      </c>
      <c r="G52" s="168"/>
      <c r="H52" s="103">
        <f t="shared" si="9"/>
        <v>0</v>
      </c>
      <c r="I52" s="170"/>
      <c r="J52" s="103">
        <f t="shared" si="10"/>
        <v>0</v>
      </c>
      <c r="K52" s="170"/>
      <c r="L52" s="103">
        <f t="shared" si="11"/>
        <v>0</v>
      </c>
      <c r="M52" s="170"/>
      <c r="N52" s="103">
        <f t="shared" si="12"/>
        <v>0</v>
      </c>
      <c r="O52" s="170"/>
      <c r="P52" s="103">
        <f t="shared" si="13"/>
        <v>0</v>
      </c>
      <c r="Q52" s="170"/>
      <c r="R52" s="103">
        <f t="shared" si="14"/>
        <v>0</v>
      </c>
    </row>
    <row r="53" spans="1:18" ht="24" customHeight="1" x14ac:dyDescent="0.2">
      <c r="A53" s="145" t="str">
        <f t="shared" si="15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8"/>
        <v>0</v>
      </c>
      <c r="G53" s="168"/>
      <c r="H53" s="103">
        <f t="shared" si="9"/>
        <v>0</v>
      </c>
      <c r="I53" s="170"/>
      <c r="J53" s="103">
        <f t="shared" si="10"/>
        <v>0</v>
      </c>
      <c r="K53" s="170"/>
      <c r="L53" s="103">
        <f t="shared" si="11"/>
        <v>0</v>
      </c>
      <c r="M53" s="170"/>
      <c r="N53" s="103">
        <f t="shared" si="12"/>
        <v>0</v>
      </c>
      <c r="O53" s="170"/>
      <c r="P53" s="103">
        <f t="shared" si="13"/>
        <v>0</v>
      </c>
      <c r="Q53" s="170"/>
      <c r="R53" s="103">
        <f t="shared" si="14"/>
        <v>0</v>
      </c>
    </row>
    <row r="54" spans="1:18" ht="24" customHeight="1" x14ac:dyDescent="0.2">
      <c r="A54" s="145" t="str">
        <f t="shared" si="15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8"/>
        <v>0</v>
      </c>
      <c r="G54" s="168"/>
      <c r="H54" s="103">
        <f t="shared" si="9"/>
        <v>0</v>
      </c>
      <c r="I54" s="170"/>
      <c r="J54" s="103">
        <f t="shared" si="10"/>
        <v>0</v>
      </c>
      <c r="K54" s="170"/>
      <c r="L54" s="103">
        <f t="shared" si="11"/>
        <v>0</v>
      </c>
      <c r="M54" s="170"/>
      <c r="N54" s="103">
        <f t="shared" si="12"/>
        <v>0</v>
      </c>
      <c r="O54" s="170"/>
      <c r="P54" s="103">
        <f t="shared" si="13"/>
        <v>0</v>
      </c>
      <c r="Q54" s="170"/>
      <c r="R54" s="103">
        <f t="shared" si="14"/>
        <v>0</v>
      </c>
    </row>
    <row r="55" spans="1:18" ht="24" customHeight="1" thickBot="1" x14ac:dyDescent="0.25">
      <c r="A55" s="145" t="str">
        <f t="shared" si="15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8"/>
        <v>0</v>
      </c>
      <c r="G55" s="168"/>
      <c r="H55" s="103">
        <f t="shared" si="9"/>
        <v>0</v>
      </c>
      <c r="I55" s="170"/>
      <c r="J55" s="103">
        <f t="shared" si="10"/>
        <v>0</v>
      </c>
      <c r="K55" s="170"/>
      <c r="L55" s="103">
        <f t="shared" si="11"/>
        <v>0</v>
      </c>
      <c r="M55" s="170"/>
      <c r="N55" s="103">
        <f t="shared" si="12"/>
        <v>0</v>
      </c>
      <c r="O55" s="170"/>
      <c r="P55" s="103">
        <f t="shared" si="13"/>
        <v>0</v>
      </c>
      <c r="Q55" s="170"/>
      <c r="R55" s="103">
        <f t="shared" si="14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Stenstrom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6">IF(AND(ISNUMBER($D58),ISNUMBER(E58)),$D58*E58,0)</f>
        <v>0</v>
      </c>
      <c r="G58" s="168"/>
      <c r="H58" s="103">
        <f t="shared" ref="H58:H81" si="17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6"/>
        <v>0</v>
      </c>
      <c r="G59" s="168"/>
      <c r="H59" s="103">
        <f t="shared" si="17"/>
        <v>0</v>
      </c>
      <c r="I59" s="169"/>
      <c r="J59" s="103">
        <f t="shared" ref="J59:J81" si="18">IF(AND(ISNUMBER($D59),ISNUMBER(I59)),$D59*I59,0)</f>
        <v>0</v>
      </c>
      <c r="K59" s="169"/>
      <c r="L59" s="103">
        <f t="shared" ref="L59:L81" si="19">IF(AND(ISNUMBER($D59),ISNUMBER(K59)),$D59*K59,0)</f>
        <v>0</v>
      </c>
      <c r="M59" s="169"/>
      <c r="N59" s="103">
        <f t="shared" ref="N59:N81" si="20">IF(AND(ISNUMBER($D59),ISNUMBER(M59)),$D59*M59,0)</f>
        <v>0</v>
      </c>
      <c r="O59" s="169"/>
      <c r="P59" s="103">
        <f t="shared" ref="P59:P81" si="21">IF(AND(ISNUMBER($D59),ISNUMBER(O59)),$D59*O59,0)</f>
        <v>0</v>
      </c>
      <c r="Q59" s="169"/>
      <c r="R59" s="103">
        <f t="shared" ref="R59:R81" si="22">IF(AND(ISNUMBER($D59),ISNUMBER(Q59)),$D59*Q59,0)</f>
        <v>0</v>
      </c>
    </row>
    <row r="60" spans="1:18" ht="24" customHeight="1" x14ac:dyDescent="0.2">
      <c r="A60" s="145" t="str">
        <f t="shared" ref="A60:A81" si="23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6"/>
        <v>0</v>
      </c>
      <c r="G60" s="168"/>
      <c r="H60" s="103">
        <f t="shared" si="17"/>
        <v>0</v>
      </c>
      <c r="I60" s="169"/>
      <c r="J60" s="103">
        <f t="shared" si="18"/>
        <v>0</v>
      </c>
      <c r="K60" s="169"/>
      <c r="L60" s="103">
        <f t="shared" si="19"/>
        <v>0</v>
      </c>
      <c r="M60" s="169"/>
      <c r="N60" s="103">
        <f t="shared" si="20"/>
        <v>0</v>
      </c>
      <c r="O60" s="169"/>
      <c r="P60" s="103">
        <f t="shared" si="21"/>
        <v>0</v>
      </c>
      <c r="Q60" s="169"/>
      <c r="R60" s="103">
        <f t="shared" si="22"/>
        <v>0</v>
      </c>
    </row>
    <row r="61" spans="1:18" ht="24" customHeight="1" x14ac:dyDescent="0.2">
      <c r="A61" s="145" t="str">
        <f t="shared" si="23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6"/>
        <v>0</v>
      </c>
      <c r="G61" s="168"/>
      <c r="H61" s="103">
        <f t="shared" si="17"/>
        <v>0</v>
      </c>
      <c r="I61" s="169"/>
      <c r="J61" s="103">
        <f t="shared" si="18"/>
        <v>0</v>
      </c>
      <c r="K61" s="169"/>
      <c r="L61" s="103">
        <f t="shared" si="19"/>
        <v>0</v>
      </c>
      <c r="M61" s="169"/>
      <c r="N61" s="103">
        <f t="shared" si="20"/>
        <v>0</v>
      </c>
      <c r="O61" s="169"/>
      <c r="P61" s="103">
        <f t="shared" si="21"/>
        <v>0</v>
      </c>
      <c r="Q61" s="169"/>
      <c r="R61" s="103">
        <f t="shared" si="22"/>
        <v>0</v>
      </c>
    </row>
    <row r="62" spans="1:18" ht="24" customHeight="1" x14ac:dyDescent="0.2">
      <c r="A62" s="145" t="str">
        <f t="shared" si="23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6"/>
        <v>0</v>
      </c>
      <c r="G62" s="168"/>
      <c r="H62" s="103">
        <f t="shared" si="17"/>
        <v>0</v>
      </c>
      <c r="I62" s="169"/>
      <c r="J62" s="103">
        <f t="shared" si="18"/>
        <v>0</v>
      </c>
      <c r="K62" s="169"/>
      <c r="L62" s="103">
        <f t="shared" si="19"/>
        <v>0</v>
      </c>
      <c r="M62" s="169"/>
      <c r="N62" s="103">
        <f t="shared" si="20"/>
        <v>0</v>
      </c>
      <c r="O62" s="169"/>
      <c r="P62" s="103">
        <f t="shared" si="21"/>
        <v>0</v>
      </c>
      <c r="Q62" s="169"/>
      <c r="R62" s="103">
        <f t="shared" si="22"/>
        <v>0</v>
      </c>
    </row>
    <row r="63" spans="1:18" ht="24" customHeight="1" x14ac:dyDescent="0.2">
      <c r="A63" s="145" t="str">
        <f t="shared" si="23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6"/>
        <v>0</v>
      </c>
      <c r="G63" s="168"/>
      <c r="H63" s="103">
        <f t="shared" si="17"/>
        <v>0</v>
      </c>
      <c r="I63" s="169"/>
      <c r="J63" s="103">
        <f t="shared" si="18"/>
        <v>0</v>
      </c>
      <c r="K63" s="169"/>
      <c r="L63" s="103">
        <f t="shared" si="19"/>
        <v>0</v>
      </c>
      <c r="M63" s="169"/>
      <c r="N63" s="103">
        <f t="shared" si="20"/>
        <v>0</v>
      </c>
      <c r="O63" s="169"/>
      <c r="P63" s="103">
        <f t="shared" si="21"/>
        <v>0</v>
      </c>
      <c r="Q63" s="169"/>
      <c r="R63" s="103">
        <f t="shared" si="22"/>
        <v>0</v>
      </c>
    </row>
    <row r="64" spans="1:18" ht="24" customHeight="1" x14ac:dyDescent="0.2">
      <c r="A64" s="145" t="str">
        <f t="shared" si="23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6"/>
        <v>0</v>
      </c>
      <c r="G64" s="168"/>
      <c r="H64" s="103">
        <f t="shared" si="17"/>
        <v>0</v>
      </c>
      <c r="I64" s="169"/>
      <c r="J64" s="103">
        <f t="shared" si="18"/>
        <v>0</v>
      </c>
      <c r="K64" s="169"/>
      <c r="L64" s="103">
        <f t="shared" si="19"/>
        <v>0</v>
      </c>
      <c r="M64" s="169"/>
      <c r="N64" s="103">
        <f t="shared" si="20"/>
        <v>0</v>
      </c>
      <c r="O64" s="169"/>
      <c r="P64" s="103">
        <f t="shared" si="21"/>
        <v>0</v>
      </c>
      <c r="Q64" s="169"/>
      <c r="R64" s="103">
        <f t="shared" si="22"/>
        <v>0</v>
      </c>
    </row>
    <row r="65" spans="1:18" ht="24" customHeight="1" x14ac:dyDescent="0.2">
      <c r="A65" s="145" t="str">
        <f t="shared" si="23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6"/>
        <v>0</v>
      </c>
      <c r="G65" s="168"/>
      <c r="H65" s="103">
        <f t="shared" si="17"/>
        <v>0</v>
      </c>
      <c r="I65" s="169"/>
      <c r="J65" s="103">
        <f t="shared" si="18"/>
        <v>0</v>
      </c>
      <c r="K65" s="169"/>
      <c r="L65" s="103">
        <f t="shared" si="19"/>
        <v>0</v>
      </c>
      <c r="M65" s="169"/>
      <c r="N65" s="103">
        <f t="shared" si="20"/>
        <v>0</v>
      </c>
      <c r="O65" s="169"/>
      <c r="P65" s="103">
        <f t="shared" si="21"/>
        <v>0</v>
      </c>
      <c r="Q65" s="169"/>
      <c r="R65" s="103">
        <f t="shared" si="22"/>
        <v>0</v>
      </c>
    </row>
    <row r="66" spans="1:18" ht="24" customHeight="1" x14ac:dyDescent="0.2">
      <c r="A66" s="145" t="str">
        <f t="shared" si="23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6"/>
        <v>0</v>
      </c>
      <c r="G66" s="168"/>
      <c r="H66" s="103">
        <f t="shared" si="17"/>
        <v>0</v>
      </c>
      <c r="I66" s="169"/>
      <c r="J66" s="103">
        <f t="shared" si="18"/>
        <v>0</v>
      </c>
      <c r="K66" s="169"/>
      <c r="L66" s="103">
        <f t="shared" si="19"/>
        <v>0</v>
      </c>
      <c r="M66" s="169"/>
      <c r="N66" s="103">
        <f t="shared" si="20"/>
        <v>0</v>
      </c>
      <c r="O66" s="169"/>
      <c r="P66" s="103">
        <f t="shared" si="21"/>
        <v>0</v>
      </c>
      <c r="Q66" s="169"/>
      <c r="R66" s="103">
        <f t="shared" si="22"/>
        <v>0</v>
      </c>
    </row>
    <row r="67" spans="1:18" ht="24" customHeight="1" x14ac:dyDescent="0.2">
      <c r="A67" s="145" t="str">
        <f t="shared" si="23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6"/>
        <v>0</v>
      </c>
      <c r="G67" s="168"/>
      <c r="H67" s="103">
        <f t="shared" si="17"/>
        <v>0</v>
      </c>
      <c r="I67" s="169"/>
      <c r="J67" s="103">
        <f t="shared" si="18"/>
        <v>0</v>
      </c>
      <c r="K67" s="169"/>
      <c r="L67" s="103">
        <f t="shared" si="19"/>
        <v>0</v>
      </c>
      <c r="M67" s="169"/>
      <c r="N67" s="103">
        <f t="shared" si="20"/>
        <v>0</v>
      </c>
      <c r="O67" s="169"/>
      <c r="P67" s="103">
        <f t="shared" si="21"/>
        <v>0</v>
      </c>
      <c r="Q67" s="169"/>
      <c r="R67" s="103">
        <f t="shared" si="22"/>
        <v>0</v>
      </c>
    </row>
    <row r="68" spans="1:18" ht="24" customHeight="1" x14ac:dyDescent="0.2">
      <c r="A68" s="145" t="str">
        <f t="shared" si="23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6"/>
        <v>0</v>
      </c>
      <c r="G68" s="168"/>
      <c r="H68" s="103">
        <f t="shared" si="17"/>
        <v>0</v>
      </c>
      <c r="I68" s="170"/>
      <c r="J68" s="103">
        <f t="shared" si="18"/>
        <v>0</v>
      </c>
      <c r="K68" s="170"/>
      <c r="L68" s="103">
        <f t="shared" si="19"/>
        <v>0</v>
      </c>
      <c r="M68" s="170"/>
      <c r="N68" s="103">
        <f t="shared" si="20"/>
        <v>0</v>
      </c>
      <c r="O68" s="170"/>
      <c r="P68" s="103">
        <f t="shared" si="21"/>
        <v>0</v>
      </c>
      <c r="Q68" s="170"/>
      <c r="R68" s="103">
        <f t="shared" si="22"/>
        <v>0</v>
      </c>
    </row>
    <row r="69" spans="1:18" ht="24" customHeight="1" x14ac:dyDescent="0.2">
      <c r="A69" s="145" t="str">
        <f t="shared" si="23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6"/>
        <v>0</v>
      </c>
      <c r="G69" s="168"/>
      <c r="H69" s="103">
        <f t="shared" si="17"/>
        <v>0</v>
      </c>
      <c r="I69" s="170"/>
      <c r="J69" s="103">
        <f t="shared" si="18"/>
        <v>0</v>
      </c>
      <c r="K69" s="170"/>
      <c r="L69" s="103">
        <f t="shared" si="19"/>
        <v>0</v>
      </c>
      <c r="M69" s="170"/>
      <c r="N69" s="103">
        <f t="shared" si="20"/>
        <v>0</v>
      </c>
      <c r="O69" s="170"/>
      <c r="P69" s="103">
        <f t="shared" si="21"/>
        <v>0</v>
      </c>
      <c r="Q69" s="170"/>
      <c r="R69" s="103">
        <f t="shared" si="22"/>
        <v>0</v>
      </c>
    </row>
    <row r="70" spans="1:18" ht="24" customHeight="1" x14ac:dyDescent="0.2">
      <c r="A70" s="145" t="str">
        <f t="shared" si="23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6"/>
        <v>0</v>
      </c>
      <c r="G70" s="168"/>
      <c r="H70" s="103">
        <f t="shared" si="17"/>
        <v>0</v>
      </c>
      <c r="I70" s="170"/>
      <c r="J70" s="103">
        <f t="shared" si="18"/>
        <v>0</v>
      </c>
      <c r="K70" s="170"/>
      <c r="L70" s="103">
        <f t="shared" si="19"/>
        <v>0</v>
      </c>
      <c r="M70" s="170"/>
      <c r="N70" s="103">
        <f t="shared" si="20"/>
        <v>0</v>
      </c>
      <c r="O70" s="170"/>
      <c r="P70" s="103">
        <f t="shared" si="21"/>
        <v>0</v>
      </c>
      <c r="Q70" s="170"/>
      <c r="R70" s="103">
        <f t="shared" si="22"/>
        <v>0</v>
      </c>
    </row>
    <row r="71" spans="1:18" ht="24" customHeight="1" x14ac:dyDescent="0.2">
      <c r="A71" s="145" t="str">
        <f t="shared" si="23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6"/>
        <v>0</v>
      </c>
      <c r="G71" s="168"/>
      <c r="H71" s="103">
        <f t="shared" si="17"/>
        <v>0</v>
      </c>
      <c r="I71" s="170"/>
      <c r="J71" s="103">
        <f t="shared" si="18"/>
        <v>0</v>
      </c>
      <c r="K71" s="170"/>
      <c r="L71" s="103">
        <f t="shared" si="19"/>
        <v>0</v>
      </c>
      <c r="M71" s="170"/>
      <c r="N71" s="103">
        <f t="shared" si="20"/>
        <v>0</v>
      </c>
      <c r="O71" s="170"/>
      <c r="P71" s="103">
        <f t="shared" si="21"/>
        <v>0</v>
      </c>
      <c r="Q71" s="170"/>
      <c r="R71" s="103">
        <f t="shared" si="22"/>
        <v>0</v>
      </c>
    </row>
    <row r="72" spans="1:18" ht="24" customHeight="1" x14ac:dyDescent="0.2">
      <c r="A72" s="145" t="str">
        <f t="shared" si="23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6"/>
        <v>0</v>
      </c>
      <c r="G72" s="168"/>
      <c r="H72" s="103">
        <f t="shared" si="17"/>
        <v>0</v>
      </c>
      <c r="I72" s="170"/>
      <c r="J72" s="103">
        <f t="shared" si="18"/>
        <v>0</v>
      </c>
      <c r="K72" s="170"/>
      <c r="L72" s="103">
        <f t="shared" si="19"/>
        <v>0</v>
      </c>
      <c r="M72" s="170"/>
      <c r="N72" s="103">
        <f t="shared" si="20"/>
        <v>0</v>
      </c>
      <c r="O72" s="170"/>
      <c r="P72" s="103">
        <f t="shared" si="21"/>
        <v>0</v>
      </c>
      <c r="Q72" s="170"/>
      <c r="R72" s="103">
        <f t="shared" si="22"/>
        <v>0</v>
      </c>
    </row>
    <row r="73" spans="1:18" ht="24" customHeight="1" x14ac:dyDescent="0.2">
      <c r="A73" s="145" t="str">
        <f t="shared" si="23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6"/>
        <v>0</v>
      </c>
      <c r="G73" s="168"/>
      <c r="H73" s="103">
        <f t="shared" si="17"/>
        <v>0</v>
      </c>
      <c r="I73" s="170"/>
      <c r="J73" s="103">
        <f t="shared" si="18"/>
        <v>0</v>
      </c>
      <c r="K73" s="170"/>
      <c r="L73" s="103">
        <f t="shared" si="19"/>
        <v>0</v>
      </c>
      <c r="M73" s="170"/>
      <c r="N73" s="103">
        <f t="shared" si="20"/>
        <v>0</v>
      </c>
      <c r="O73" s="170"/>
      <c r="P73" s="103">
        <f t="shared" si="21"/>
        <v>0</v>
      </c>
      <c r="Q73" s="170"/>
      <c r="R73" s="103">
        <f t="shared" si="22"/>
        <v>0</v>
      </c>
    </row>
    <row r="74" spans="1:18" ht="24" customHeight="1" x14ac:dyDescent="0.2">
      <c r="A74" s="145" t="str">
        <f t="shared" si="23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6"/>
        <v>0</v>
      </c>
      <c r="G74" s="168"/>
      <c r="H74" s="103">
        <f t="shared" si="17"/>
        <v>0</v>
      </c>
      <c r="I74" s="170"/>
      <c r="J74" s="103">
        <f t="shared" si="18"/>
        <v>0</v>
      </c>
      <c r="K74" s="170"/>
      <c r="L74" s="103">
        <f t="shared" si="19"/>
        <v>0</v>
      </c>
      <c r="M74" s="170"/>
      <c r="N74" s="103">
        <f t="shared" si="20"/>
        <v>0</v>
      </c>
      <c r="O74" s="170"/>
      <c r="P74" s="103">
        <f t="shared" si="21"/>
        <v>0</v>
      </c>
      <c r="Q74" s="170"/>
      <c r="R74" s="103">
        <f t="shared" si="22"/>
        <v>0</v>
      </c>
    </row>
    <row r="75" spans="1:18" ht="24" customHeight="1" x14ac:dyDescent="0.2">
      <c r="A75" s="145" t="str">
        <f t="shared" si="23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6"/>
        <v>0</v>
      </c>
      <c r="G75" s="168"/>
      <c r="H75" s="103">
        <f t="shared" si="17"/>
        <v>0</v>
      </c>
      <c r="I75" s="170"/>
      <c r="J75" s="103">
        <f t="shared" si="18"/>
        <v>0</v>
      </c>
      <c r="K75" s="170"/>
      <c r="L75" s="103">
        <f t="shared" si="19"/>
        <v>0</v>
      </c>
      <c r="M75" s="170"/>
      <c r="N75" s="103">
        <f t="shared" si="20"/>
        <v>0</v>
      </c>
      <c r="O75" s="170"/>
      <c r="P75" s="103">
        <f t="shared" si="21"/>
        <v>0</v>
      </c>
      <c r="Q75" s="170"/>
      <c r="R75" s="103">
        <f t="shared" si="22"/>
        <v>0</v>
      </c>
    </row>
    <row r="76" spans="1:18" ht="24" customHeight="1" x14ac:dyDescent="0.2">
      <c r="A76" s="145" t="str">
        <f t="shared" si="23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6"/>
        <v>0</v>
      </c>
      <c r="G76" s="168"/>
      <c r="H76" s="103">
        <f t="shared" si="17"/>
        <v>0</v>
      </c>
      <c r="I76" s="170"/>
      <c r="J76" s="103">
        <f t="shared" si="18"/>
        <v>0</v>
      </c>
      <c r="K76" s="170"/>
      <c r="L76" s="103">
        <f t="shared" si="19"/>
        <v>0</v>
      </c>
      <c r="M76" s="170"/>
      <c r="N76" s="103">
        <f t="shared" si="20"/>
        <v>0</v>
      </c>
      <c r="O76" s="170"/>
      <c r="P76" s="103">
        <f t="shared" si="21"/>
        <v>0</v>
      </c>
      <c r="Q76" s="170"/>
      <c r="R76" s="103">
        <f t="shared" si="22"/>
        <v>0</v>
      </c>
    </row>
    <row r="77" spans="1:18" ht="24" customHeight="1" x14ac:dyDescent="0.2">
      <c r="A77" s="145" t="str">
        <f t="shared" si="23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6"/>
        <v>0</v>
      </c>
      <c r="G77" s="168"/>
      <c r="H77" s="103">
        <f t="shared" si="17"/>
        <v>0</v>
      </c>
      <c r="I77" s="170"/>
      <c r="J77" s="103">
        <f t="shared" si="18"/>
        <v>0</v>
      </c>
      <c r="K77" s="170"/>
      <c r="L77" s="103">
        <f t="shared" si="19"/>
        <v>0</v>
      </c>
      <c r="M77" s="170"/>
      <c r="N77" s="103">
        <f t="shared" si="20"/>
        <v>0</v>
      </c>
      <c r="O77" s="170"/>
      <c r="P77" s="103">
        <f t="shared" si="21"/>
        <v>0</v>
      </c>
      <c r="Q77" s="170"/>
      <c r="R77" s="103">
        <f t="shared" si="22"/>
        <v>0</v>
      </c>
    </row>
    <row r="78" spans="1:18" ht="24" customHeight="1" x14ac:dyDescent="0.2">
      <c r="A78" s="145" t="str">
        <f t="shared" si="23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6"/>
        <v>0</v>
      </c>
      <c r="G78" s="168"/>
      <c r="H78" s="103">
        <f t="shared" si="17"/>
        <v>0</v>
      </c>
      <c r="I78" s="170"/>
      <c r="J78" s="103">
        <f t="shared" si="18"/>
        <v>0</v>
      </c>
      <c r="K78" s="170"/>
      <c r="L78" s="103">
        <f t="shared" si="19"/>
        <v>0</v>
      </c>
      <c r="M78" s="170"/>
      <c r="N78" s="103">
        <f t="shared" si="20"/>
        <v>0</v>
      </c>
      <c r="O78" s="170"/>
      <c r="P78" s="103">
        <f t="shared" si="21"/>
        <v>0</v>
      </c>
      <c r="Q78" s="170"/>
      <c r="R78" s="103">
        <f t="shared" si="22"/>
        <v>0</v>
      </c>
    </row>
    <row r="79" spans="1:18" ht="24" customHeight="1" x14ac:dyDescent="0.2">
      <c r="A79" s="145" t="str">
        <f t="shared" si="23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6"/>
        <v>0</v>
      </c>
      <c r="G79" s="168"/>
      <c r="H79" s="103">
        <f t="shared" si="17"/>
        <v>0</v>
      </c>
      <c r="I79" s="170"/>
      <c r="J79" s="103">
        <f t="shared" si="18"/>
        <v>0</v>
      </c>
      <c r="K79" s="170"/>
      <c r="L79" s="103">
        <f t="shared" si="19"/>
        <v>0</v>
      </c>
      <c r="M79" s="170"/>
      <c r="N79" s="103">
        <f t="shared" si="20"/>
        <v>0</v>
      </c>
      <c r="O79" s="170"/>
      <c r="P79" s="103">
        <f t="shared" si="21"/>
        <v>0</v>
      </c>
      <c r="Q79" s="170"/>
      <c r="R79" s="103">
        <f t="shared" si="22"/>
        <v>0</v>
      </c>
    </row>
    <row r="80" spans="1:18" ht="24" customHeight="1" x14ac:dyDescent="0.2">
      <c r="A80" s="145" t="str">
        <f t="shared" si="23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6"/>
        <v>0</v>
      </c>
      <c r="G80" s="168"/>
      <c r="H80" s="103">
        <f t="shared" si="17"/>
        <v>0</v>
      </c>
      <c r="I80" s="170"/>
      <c r="J80" s="103">
        <f t="shared" si="18"/>
        <v>0</v>
      </c>
      <c r="K80" s="170"/>
      <c r="L80" s="103">
        <f t="shared" si="19"/>
        <v>0</v>
      </c>
      <c r="M80" s="170"/>
      <c r="N80" s="103">
        <f t="shared" si="20"/>
        <v>0</v>
      </c>
      <c r="O80" s="170"/>
      <c r="P80" s="103">
        <f t="shared" si="21"/>
        <v>0</v>
      </c>
      <c r="Q80" s="170"/>
      <c r="R80" s="103">
        <f t="shared" si="22"/>
        <v>0</v>
      </c>
    </row>
    <row r="81" spans="1:18" ht="24" customHeight="1" thickBot="1" x14ac:dyDescent="0.25">
      <c r="A81" s="145" t="str">
        <f t="shared" si="23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6"/>
        <v>0</v>
      </c>
      <c r="G81" s="168"/>
      <c r="H81" s="103">
        <f t="shared" si="17"/>
        <v>0</v>
      </c>
      <c r="I81" s="170"/>
      <c r="J81" s="103">
        <f t="shared" si="18"/>
        <v>0</v>
      </c>
      <c r="K81" s="170"/>
      <c r="L81" s="103">
        <f t="shared" si="19"/>
        <v>0</v>
      </c>
      <c r="M81" s="170"/>
      <c r="N81" s="103">
        <f t="shared" si="20"/>
        <v>0</v>
      </c>
      <c r="O81" s="170"/>
      <c r="P81" s="103">
        <f t="shared" si="21"/>
        <v>0</v>
      </c>
      <c r="Q81" s="170"/>
      <c r="R81" s="103">
        <f t="shared" si="22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Stenstrom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4">IF(AND(ISNUMBER($D84),ISNUMBER(E84)),$D84*E84,0)</f>
        <v>0</v>
      </c>
      <c r="G84" s="168"/>
      <c r="H84" s="103">
        <f t="shared" ref="H84:H107" si="25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4"/>
        <v>0</v>
      </c>
      <c r="G85" s="168"/>
      <c r="H85" s="103">
        <f t="shared" si="25"/>
        <v>0</v>
      </c>
      <c r="I85" s="169"/>
      <c r="J85" s="103">
        <f t="shared" ref="J85:J107" si="26">IF(AND(ISNUMBER($D85),ISNUMBER(I85)),$D85*I85,0)</f>
        <v>0</v>
      </c>
      <c r="K85" s="169"/>
      <c r="L85" s="103">
        <f t="shared" ref="L85:L107" si="27">IF(AND(ISNUMBER($D85),ISNUMBER(K85)),$D85*K85,0)</f>
        <v>0</v>
      </c>
      <c r="M85" s="169"/>
      <c r="N85" s="103">
        <f t="shared" ref="N85:N107" si="28">IF(AND(ISNUMBER($D85),ISNUMBER(M85)),$D85*M85,0)</f>
        <v>0</v>
      </c>
      <c r="O85" s="169"/>
      <c r="P85" s="103">
        <f t="shared" ref="P85:P107" si="29">IF(AND(ISNUMBER($D85),ISNUMBER(O85)),$D85*O85,0)</f>
        <v>0</v>
      </c>
      <c r="Q85" s="169"/>
      <c r="R85" s="103">
        <f t="shared" ref="R85:R107" si="30">IF(AND(ISNUMBER($D85),ISNUMBER(Q85)),$D85*Q85,0)</f>
        <v>0</v>
      </c>
    </row>
    <row r="86" spans="1:18" ht="24" customHeight="1" x14ac:dyDescent="0.2">
      <c r="A86" s="145" t="str">
        <f t="shared" ref="A86:A107" si="31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4"/>
        <v>0</v>
      </c>
      <c r="G86" s="168"/>
      <c r="H86" s="103">
        <f t="shared" si="25"/>
        <v>0</v>
      </c>
      <c r="I86" s="169"/>
      <c r="J86" s="103">
        <f t="shared" si="26"/>
        <v>0</v>
      </c>
      <c r="K86" s="169"/>
      <c r="L86" s="103">
        <f t="shared" si="27"/>
        <v>0</v>
      </c>
      <c r="M86" s="169"/>
      <c r="N86" s="103">
        <f t="shared" si="28"/>
        <v>0</v>
      </c>
      <c r="O86" s="169"/>
      <c r="P86" s="103">
        <f t="shared" si="29"/>
        <v>0</v>
      </c>
      <c r="Q86" s="169"/>
      <c r="R86" s="103">
        <f t="shared" si="30"/>
        <v>0</v>
      </c>
    </row>
    <row r="87" spans="1:18" ht="24" customHeight="1" x14ac:dyDescent="0.2">
      <c r="A87" s="145" t="str">
        <f t="shared" si="31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4"/>
        <v>0</v>
      </c>
      <c r="G87" s="168"/>
      <c r="H87" s="103">
        <f t="shared" si="25"/>
        <v>0</v>
      </c>
      <c r="I87" s="169"/>
      <c r="J87" s="103">
        <f t="shared" si="26"/>
        <v>0</v>
      </c>
      <c r="K87" s="169"/>
      <c r="L87" s="103">
        <f t="shared" si="27"/>
        <v>0</v>
      </c>
      <c r="M87" s="169"/>
      <c r="N87" s="103">
        <f t="shared" si="28"/>
        <v>0</v>
      </c>
      <c r="O87" s="169"/>
      <c r="P87" s="103">
        <f t="shared" si="29"/>
        <v>0</v>
      </c>
      <c r="Q87" s="169"/>
      <c r="R87" s="103">
        <f t="shared" si="30"/>
        <v>0</v>
      </c>
    </row>
    <row r="88" spans="1:18" ht="24" customHeight="1" x14ac:dyDescent="0.2">
      <c r="A88" s="145" t="str">
        <f t="shared" si="31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4"/>
        <v>0</v>
      </c>
      <c r="G88" s="168"/>
      <c r="H88" s="103">
        <f t="shared" si="25"/>
        <v>0</v>
      </c>
      <c r="I88" s="169"/>
      <c r="J88" s="103">
        <f t="shared" si="26"/>
        <v>0</v>
      </c>
      <c r="K88" s="169"/>
      <c r="L88" s="103">
        <f t="shared" si="27"/>
        <v>0</v>
      </c>
      <c r="M88" s="169"/>
      <c r="N88" s="103">
        <f t="shared" si="28"/>
        <v>0</v>
      </c>
      <c r="O88" s="169"/>
      <c r="P88" s="103">
        <f t="shared" si="29"/>
        <v>0</v>
      </c>
      <c r="Q88" s="169"/>
      <c r="R88" s="103">
        <f t="shared" si="30"/>
        <v>0</v>
      </c>
    </row>
    <row r="89" spans="1:18" ht="24" customHeight="1" x14ac:dyDescent="0.2">
      <c r="A89" s="145" t="str">
        <f t="shared" si="31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4"/>
        <v>0</v>
      </c>
      <c r="G89" s="168"/>
      <c r="H89" s="103">
        <f t="shared" si="25"/>
        <v>0</v>
      </c>
      <c r="I89" s="169"/>
      <c r="J89" s="103">
        <f t="shared" si="26"/>
        <v>0</v>
      </c>
      <c r="K89" s="169"/>
      <c r="L89" s="103">
        <f t="shared" si="27"/>
        <v>0</v>
      </c>
      <c r="M89" s="169"/>
      <c r="N89" s="103">
        <f t="shared" si="28"/>
        <v>0</v>
      </c>
      <c r="O89" s="169"/>
      <c r="P89" s="103">
        <f t="shared" si="29"/>
        <v>0</v>
      </c>
      <c r="Q89" s="169"/>
      <c r="R89" s="103">
        <f t="shared" si="30"/>
        <v>0</v>
      </c>
    </row>
    <row r="90" spans="1:18" ht="24" customHeight="1" x14ac:dyDescent="0.2">
      <c r="A90" s="145" t="str">
        <f t="shared" si="31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4"/>
        <v>0</v>
      </c>
      <c r="G90" s="168"/>
      <c r="H90" s="103">
        <f t="shared" si="25"/>
        <v>0</v>
      </c>
      <c r="I90" s="169"/>
      <c r="J90" s="103">
        <f t="shared" si="26"/>
        <v>0</v>
      </c>
      <c r="K90" s="169"/>
      <c r="L90" s="103">
        <f t="shared" si="27"/>
        <v>0</v>
      </c>
      <c r="M90" s="169"/>
      <c r="N90" s="103">
        <f t="shared" si="28"/>
        <v>0</v>
      </c>
      <c r="O90" s="169"/>
      <c r="P90" s="103">
        <f t="shared" si="29"/>
        <v>0</v>
      </c>
      <c r="Q90" s="169"/>
      <c r="R90" s="103">
        <f t="shared" si="30"/>
        <v>0</v>
      </c>
    </row>
    <row r="91" spans="1:18" ht="24" customHeight="1" x14ac:dyDescent="0.2">
      <c r="A91" s="145" t="str">
        <f t="shared" si="31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4"/>
        <v>0</v>
      </c>
      <c r="G91" s="168"/>
      <c r="H91" s="103">
        <f t="shared" si="25"/>
        <v>0</v>
      </c>
      <c r="I91" s="169"/>
      <c r="J91" s="103">
        <f t="shared" si="26"/>
        <v>0</v>
      </c>
      <c r="K91" s="169"/>
      <c r="L91" s="103">
        <f t="shared" si="27"/>
        <v>0</v>
      </c>
      <c r="M91" s="169"/>
      <c r="N91" s="103">
        <f t="shared" si="28"/>
        <v>0</v>
      </c>
      <c r="O91" s="169"/>
      <c r="P91" s="103">
        <f t="shared" si="29"/>
        <v>0</v>
      </c>
      <c r="Q91" s="169"/>
      <c r="R91" s="103">
        <f t="shared" si="30"/>
        <v>0</v>
      </c>
    </row>
    <row r="92" spans="1:18" ht="24" customHeight="1" x14ac:dyDescent="0.2">
      <c r="A92" s="145" t="str">
        <f t="shared" si="31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4"/>
        <v>0</v>
      </c>
      <c r="G92" s="168"/>
      <c r="H92" s="103">
        <f t="shared" si="25"/>
        <v>0</v>
      </c>
      <c r="I92" s="169"/>
      <c r="J92" s="103">
        <f t="shared" si="26"/>
        <v>0</v>
      </c>
      <c r="K92" s="169"/>
      <c r="L92" s="103">
        <f t="shared" si="27"/>
        <v>0</v>
      </c>
      <c r="M92" s="169"/>
      <c r="N92" s="103">
        <f t="shared" si="28"/>
        <v>0</v>
      </c>
      <c r="O92" s="169"/>
      <c r="P92" s="103">
        <f t="shared" si="29"/>
        <v>0</v>
      </c>
      <c r="Q92" s="169"/>
      <c r="R92" s="103">
        <f t="shared" si="30"/>
        <v>0</v>
      </c>
    </row>
    <row r="93" spans="1:18" ht="24" customHeight="1" x14ac:dyDescent="0.2">
      <c r="A93" s="145" t="str">
        <f t="shared" si="31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4"/>
        <v>0</v>
      </c>
      <c r="G93" s="168"/>
      <c r="H93" s="103">
        <f t="shared" si="25"/>
        <v>0</v>
      </c>
      <c r="I93" s="169"/>
      <c r="J93" s="103">
        <f t="shared" si="26"/>
        <v>0</v>
      </c>
      <c r="K93" s="169"/>
      <c r="L93" s="103">
        <f t="shared" si="27"/>
        <v>0</v>
      </c>
      <c r="M93" s="169"/>
      <c r="N93" s="103">
        <f t="shared" si="28"/>
        <v>0</v>
      </c>
      <c r="O93" s="169"/>
      <c r="P93" s="103">
        <f t="shared" si="29"/>
        <v>0</v>
      </c>
      <c r="Q93" s="169"/>
      <c r="R93" s="103">
        <f t="shared" si="30"/>
        <v>0</v>
      </c>
    </row>
    <row r="94" spans="1:18" ht="24" customHeight="1" x14ac:dyDescent="0.2">
      <c r="A94" s="145" t="str">
        <f t="shared" si="31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4"/>
        <v>0</v>
      </c>
      <c r="G94" s="168"/>
      <c r="H94" s="103">
        <f t="shared" si="25"/>
        <v>0</v>
      </c>
      <c r="I94" s="170"/>
      <c r="J94" s="103">
        <f t="shared" si="26"/>
        <v>0</v>
      </c>
      <c r="K94" s="170"/>
      <c r="L94" s="103">
        <f t="shared" si="27"/>
        <v>0</v>
      </c>
      <c r="M94" s="170"/>
      <c r="N94" s="103">
        <f t="shared" si="28"/>
        <v>0</v>
      </c>
      <c r="O94" s="170"/>
      <c r="P94" s="103">
        <f t="shared" si="29"/>
        <v>0</v>
      </c>
      <c r="Q94" s="170"/>
      <c r="R94" s="103">
        <f t="shared" si="30"/>
        <v>0</v>
      </c>
    </row>
    <row r="95" spans="1:18" ht="24" customHeight="1" x14ac:dyDescent="0.2">
      <c r="A95" s="145" t="str">
        <f t="shared" si="31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4"/>
        <v>0</v>
      </c>
      <c r="G95" s="168"/>
      <c r="H95" s="103">
        <f t="shared" si="25"/>
        <v>0</v>
      </c>
      <c r="I95" s="170"/>
      <c r="J95" s="103">
        <f t="shared" si="26"/>
        <v>0</v>
      </c>
      <c r="K95" s="170"/>
      <c r="L95" s="103">
        <f t="shared" si="27"/>
        <v>0</v>
      </c>
      <c r="M95" s="170"/>
      <c r="N95" s="103">
        <f t="shared" si="28"/>
        <v>0</v>
      </c>
      <c r="O95" s="170"/>
      <c r="P95" s="103">
        <f t="shared" si="29"/>
        <v>0</v>
      </c>
      <c r="Q95" s="170"/>
      <c r="R95" s="103">
        <f t="shared" si="30"/>
        <v>0</v>
      </c>
    </row>
    <row r="96" spans="1:18" ht="24" customHeight="1" x14ac:dyDescent="0.2">
      <c r="A96" s="145" t="str">
        <f t="shared" si="31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4"/>
        <v>0</v>
      </c>
      <c r="G96" s="168"/>
      <c r="H96" s="103">
        <f t="shared" si="25"/>
        <v>0</v>
      </c>
      <c r="I96" s="170"/>
      <c r="J96" s="103">
        <f t="shared" si="26"/>
        <v>0</v>
      </c>
      <c r="K96" s="170"/>
      <c r="L96" s="103">
        <f t="shared" si="27"/>
        <v>0</v>
      </c>
      <c r="M96" s="170"/>
      <c r="N96" s="103">
        <f t="shared" si="28"/>
        <v>0</v>
      </c>
      <c r="O96" s="170"/>
      <c r="P96" s="103">
        <f t="shared" si="29"/>
        <v>0</v>
      </c>
      <c r="Q96" s="170"/>
      <c r="R96" s="103">
        <f t="shared" si="30"/>
        <v>0</v>
      </c>
    </row>
    <row r="97" spans="1:18" ht="24" customHeight="1" x14ac:dyDescent="0.2">
      <c r="A97" s="145" t="str">
        <f t="shared" si="31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4"/>
        <v>0</v>
      </c>
      <c r="G97" s="168"/>
      <c r="H97" s="103">
        <f t="shared" si="25"/>
        <v>0</v>
      </c>
      <c r="I97" s="170"/>
      <c r="J97" s="103">
        <f t="shared" si="26"/>
        <v>0</v>
      </c>
      <c r="K97" s="170"/>
      <c r="L97" s="103">
        <f t="shared" si="27"/>
        <v>0</v>
      </c>
      <c r="M97" s="170"/>
      <c r="N97" s="103">
        <f t="shared" si="28"/>
        <v>0</v>
      </c>
      <c r="O97" s="170"/>
      <c r="P97" s="103">
        <f t="shared" si="29"/>
        <v>0</v>
      </c>
      <c r="Q97" s="170"/>
      <c r="R97" s="103">
        <f t="shared" si="30"/>
        <v>0</v>
      </c>
    </row>
    <row r="98" spans="1:18" ht="24" customHeight="1" x14ac:dyDescent="0.2">
      <c r="A98" s="145" t="str">
        <f t="shared" si="31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4"/>
        <v>0</v>
      </c>
      <c r="G98" s="168"/>
      <c r="H98" s="103">
        <f t="shared" si="25"/>
        <v>0</v>
      </c>
      <c r="I98" s="170"/>
      <c r="J98" s="103">
        <f t="shared" si="26"/>
        <v>0</v>
      </c>
      <c r="K98" s="170"/>
      <c r="L98" s="103">
        <f t="shared" si="27"/>
        <v>0</v>
      </c>
      <c r="M98" s="170"/>
      <c r="N98" s="103">
        <f t="shared" si="28"/>
        <v>0</v>
      </c>
      <c r="O98" s="170"/>
      <c r="P98" s="103">
        <f t="shared" si="29"/>
        <v>0</v>
      </c>
      <c r="Q98" s="170"/>
      <c r="R98" s="103">
        <f t="shared" si="30"/>
        <v>0</v>
      </c>
    </row>
    <row r="99" spans="1:18" ht="24" customHeight="1" x14ac:dyDescent="0.2">
      <c r="A99" s="145" t="str">
        <f t="shared" si="31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4"/>
        <v>0</v>
      </c>
      <c r="G99" s="168"/>
      <c r="H99" s="103">
        <f t="shared" si="25"/>
        <v>0</v>
      </c>
      <c r="I99" s="170"/>
      <c r="J99" s="103">
        <f t="shared" si="26"/>
        <v>0</v>
      </c>
      <c r="K99" s="170"/>
      <c r="L99" s="103">
        <f t="shared" si="27"/>
        <v>0</v>
      </c>
      <c r="M99" s="170"/>
      <c r="N99" s="103">
        <f t="shared" si="28"/>
        <v>0</v>
      </c>
      <c r="O99" s="170"/>
      <c r="P99" s="103">
        <f t="shared" si="29"/>
        <v>0</v>
      </c>
      <c r="Q99" s="170"/>
      <c r="R99" s="103">
        <f t="shared" si="30"/>
        <v>0</v>
      </c>
    </row>
    <row r="100" spans="1:18" ht="24" customHeight="1" x14ac:dyDescent="0.2">
      <c r="A100" s="145" t="str">
        <f t="shared" si="31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4"/>
        <v>0</v>
      </c>
      <c r="G100" s="168"/>
      <c r="H100" s="103">
        <f t="shared" si="25"/>
        <v>0</v>
      </c>
      <c r="I100" s="170"/>
      <c r="J100" s="103">
        <f t="shared" si="26"/>
        <v>0</v>
      </c>
      <c r="K100" s="170"/>
      <c r="L100" s="103">
        <f t="shared" si="27"/>
        <v>0</v>
      </c>
      <c r="M100" s="170"/>
      <c r="N100" s="103">
        <f t="shared" si="28"/>
        <v>0</v>
      </c>
      <c r="O100" s="170"/>
      <c r="P100" s="103">
        <f t="shared" si="29"/>
        <v>0</v>
      </c>
      <c r="Q100" s="170"/>
      <c r="R100" s="103">
        <f t="shared" si="30"/>
        <v>0</v>
      </c>
    </row>
    <row r="101" spans="1:18" ht="24" customHeight="1" x14ac:dyDescent="0.2">
      <c r="A101" s="145" t="str">
        <f t="shared" si="31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4"/>
        <v>0</v>
      </c>
      <c r="G101" s="168"/>
      <c r="H101" s="103">
        <f t="shared" si="25"/>
        <v>0</v>
      </c>
      <c r="I101" s="170"/>
      <c r="J101" s="103">
        <f t="shared" si="26"/>
        <v>0</v>
      </c>
      <c r="K101" s="170"/>
      <c r="L101" s="103">
        <f t="shared" si="27"/>
        <v>0</v>
      </c>
      <c r="M101" s="170"/>
      <c r="N101" s="103">
        <f t="shared" si="28"/>
        <v>0</v>
      </c>
      <c r="O101" s="170"/>
      <c r="P101" s="103">
        <f t="shared" si="29"/>
        <v>0</v>
      </c>
      <c r="Q101" s="170"/>
      <c r="R101" s="103">
        <f t="shared" si="30"/>
        <v>0</v>
      </c>
    </row>
    <row r="102" spans="1:18" ht="24" customHeight="1" x14ac:dyDescent="0.2">
      <c r="A102" s="145" t="str">
        <f t="shared" si="31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4"/>
        <v>0</v>
      </c>
      <c r="G102" s="168"/>
      <c r="H102" s="103">
        <f t="shared" si="25"/>
        <v>0</v>
      </c>
      <c r="I102" s="170"/>
      <c r="J102" s="103">
        <f t="shared" si="26"/>
        <v>0</v>
      </c>
      <c r="K102" s="170"/>
      <c r="L102" s="103">
        <f t="shared" si="27"/>
        <v>0</v>
      </c>
      <c r="M102" s="170"/>
      <c r="N102" s="103">
        <f t="shared" si="28"/>
        <v>0</v>
      </c>
      <c r="O102" s="170"/>
      <c r="P102" s="103">
        <f t="shared" si="29"/>
        <v>0</v>
      </c>
      <c r="Q102" s="170"/>
      <c r="R102" s="103">
        <f t="shared" si="30"/>
        <v>0</v>
      </c>
    </row>
    <row r="103" spans="1:18" ht="24" customHeight="1" x14ac:dyDescent="0.2">
      <c r="A103" s="145" t="str">
        <f t="shared" si="31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4"/>
        <v>0</v>
      </c>
      <c r="G103" s="168"/>
      <c r="H103" s="103">
        <f t="shared" si="25"/>
        <v>0</v>
      </c>
      <c r="I103" s="170"/>
      <c r="J103" s="103">
        <f t="shared" si="26"/>
        <v>0</v>
      </c>
      <c r="K103" s="170"/>
      <c r="L103" s="103">
        <f t="shared" si="27"/>
        <v>0</v>
      </c>
      <c r="M103" s="170"/>
      <c r="N103" s="103">
        <f t="shared" si="28"/>
        <v>0</v>
      </c>
      <c r="O103" s="170"/>
      <c r="P103" s="103">
        <f t="shared" si="29"/>
        <v>0</v>
      </c>
      <c r="Q103" s="170"/>
      <c r="R103" s="103">
        <f t="shared" si="30"/>
        <v>0</v>
      </c>
    </row>
    <row r="104" spans="1:18" ht="24" customHeight="1" x14ac:dyDescent="0.2">
      <c r="A104" s="145" t="str">
        <f t="shared" si="31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4"/>
        <v>0</v>
      </c>
      <c r="G104" s="168"/>
      <c r="H104" s="103">
        <f t="shared" si="25"/>
        <v>0</v>
      </c>
      <c r="I104" s="170"/>
      <c r="J104" s="103">
        <f t="shared" si="26"/>
        <v>0</v>
      </c>
      <c r="K104" s="170"/>
      <c r="L104" s="103">
        <f t="shared" si="27"/>
        <v>0</v>
      </c>
      <c r="M104" s="170"/>
      <c r="N104" s="103">
        <f t="shared" si="28"/>
        <v>0</v>
      </c>
      <c r="O104" s="170"/>
      <c r="P104" s="103">
        <f t="shared" si="29"/>
        <v>0</v>
      </c>
      <c r="Q104" s="170"/>
      <c r="R104" s="103">
        <f t="shared" si="30"/>
        <v>0</v>
      </c>
    </row>
    <row r="105" spans="1:18" ht="24" customHeight="1" x14ac:dyDescent="0.2">
      <c r="A105" s="145" t="str">
        <f t="shared" si="31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4"/>
        <v>0</v>
      </c>
      <c r="G105" s="168"/>
      <c r="H105" s="103">
        <f t="shared" si="25"/>
        <v>0</v>
      </c>
      <c r="I105" s="170"/>
      <c r="J105" s="103">
        <f t="shared" si="26"/>
        <v>0</v>
      </c>
      <c r="K105" s="170"/>
      <c r="L105" s="103">
        <f t="shared" si="27"/>
        <v>0</v>
      </c>
      <c r="M105" s="170"/>
      <c r="N105" s="103">
        <f t="shared" si="28"/>
        <v>0</v>
      </c>
      <c r="O105" s="170"/>
      <c r="P105" s="103">
        <f t="shared" si="29"/>
        <v>0</v>
      </c>
      <c r="Q105" s="170"/>
      <c r="R105" s="103">
        <f t="shared" si="30"/>
        <v>0</v>
      </c>
    </row>
    <row r="106" spans="1:18" ht="24" customHeight="1" x14ac:dyDescent="0.2">
      <c r="A106" s="145" t="str">
        <f t="shared" si="31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4"/>
        <v>0</v>
      </c>
      <c r="G106" s="168"/>
      <c r="H106" s="103">
        <f t="shared" si="25"/>
        <v>0</v>
      </c>
      <c r="I106" s="170"/>
      <c r="J106" s="103">
        <f t="shared" si="26"/>
        <v>0</v>
      </c>
      <c r="K106" s="170"/>
      <c r="L106" s="103">
        <f t="shared" si="27"/>
        <v>0</v>
      </c>
      <c r="M106" s="170"/>
      <c r="N106" s="103">
        <f t="shared" si="28"/>
        <v>0</v>
      </c>
      <c r="O106" s="170"/>
      <c r="P106" s="103">
        <f t="shared" si="29"/>
        <v>0</v>
      </c>
      <c r="Q106" s="170"/>
      <c r="R106" s="103">
        <f t="shared" si="30"/>
        <v>0</v>
      </c>
    </row>
    <row r="107" spans="1:18" ht="24" customHeight="1" thickBot="1" x14ac:dyDescent="0.25">
      <c r="A107" s="145" t="str">
        <f t="shared" si="31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4"/>
        <v>0</v>
      </c>
      <c r="G107" s="168"/>
      <c r="H107" s="103">
        <f t="shared" si="25"/>
        <v>0</v>
      </c>
      <c r="I107" s="170"/>
      <c r="J107" s="103">
        <f t="shared" si="26"/>
        <v>0</v>
      </c>
      <c r="K107" s="170"/>
      <c r="L107" s="103">
        <f t="shared" si="27"/>
        <v>0</v>
      </c>
      <c r="M107" s="170"/>
      <c r="N107" s="103">
        <f t="shared" si="28"/>
        <v>0</v>
      </c>
      <c r="O107" s="170"/>
      <c r="P107" s="103">
        <f t="shared" si="29"/>
        <v>0</v>
      </c>
      <c r="Q107" s="170"/>
      <c r="R107" s="103">
        <f t="shared" si="30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Stenstrom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x14ac:dyDescent="0.2">
      <c r="H110" s="388">
        <f>SUM(H6:H10)</f>
        <v>30800</v>
      </c>
    </row>
  </sheetData>
  <mergeCells count="9"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EAST HIGH INTERZONE BOOSTER STATION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FACE BRICK</v>
      </c>
      <c r="C5" s="145">
        <f>'Tabulation of Bids'!C6</f>
        <v>13</v>
      </c>
      <c r="D5" s="145" t="str">
        <f>'Tabulation of Bids'!D6</f>
        <v>MFOB</v>
      </c>
      <c r="E5" s="146"/>
      <c r="F5" s="146" t="e">
        <f t="shared" ref="F5:F28" si="0">+D5*E5</f>
        <v>#VALUE!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ELECTRICAL SERVICE</v>
      </c>
      <c r="C6" s="145">
        <f>'Tabulation of Bids'!C7</f>
        <v>1</v>
      </c>
      <c r="D6" s="145" t="str">
        <f>'Tabulation of Bids'!D7</f>
        <v>LS</v>
      </c>
      <c r="E6" s="146"/>
      <c r="F6" s="146" t="e">
        <f t="shared" si="0"/>
        <v>#VALUE!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UNSUITABLE FOUNDATION MATERIAL FOR STRUCTURE AND ROADS</v>
      </c>
      <c r="C7" s="145">
        <f>'Tabulation of Bids'!C8</f>
        <v>50</v>
      </c>
      <c r="D7" s="145" t="str">
        <f>'Tabulation of Bids'!D8</f>
        <v>CY</v>
      </c>
      <c r="E7" s="146"/>
      <c r="F7" s="146" t="e">
        <f t="shared" si="0"/>
        <v>#VALUE!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UNSUITABLE FOUNDATION MATERIAL FOR UTILITY TRENCHES</v>
      </c>
      <c r="C8" s="145">
        <f>'Tabulation of Bids'!C9</f>
        <v>50</v>
      </c>
      <c r="D8" s="145" t="str">
        <f>'Tabulation of Bids'!D9</f>
        <v>CY</v>
      </c>
      <c r="E8" s="146"/>
      <c r="F8" s="146" t="e">
        <f t="shared" si="0"/>
        <v>#VALUE!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 t="e">
        <f>SUM(F5:F28)</f>
        <v>#VALUE!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 t="e">
        <f>SUM($D5*E5,$D6*E6,$D7*E7,$D8*E8,$D9*E9,$D10*E10,$D11*E11,$D12*E12,$D13*E13,$D14*E14,$D15*E15,$D16*E16,$D17*E17,$D18*E18,$D19*E19,$D20*E20,$D21*E21,$D22*E22,$D23*E23,$D24*E24,$D25*E25,$D26*E26,$D27*E27,$D28*E28)</f>
        <v>#VALUE!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 t="e">
        <f>SUM(F31:F54)+F29</f>
        <v>#VALUE!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 t="e">
        <f>SUM($D31*E31,$D32*E32,$D33*E33,$D34*E34,$D35*E35,$D36*E36,$D37*E37,$D38*E38,$D39*E39,$D40*E40,$D41*E41,$D42*E42,$D43*E43,$D44*E44,$D45*E45,$D46*E46,$D47*E47,$D48*E48,$D49*E49,$D50*E50,$D51*E51,$D52*E52,$D53*E53,$D54*E54,F30)</f>
        <v>#VALUE!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 t="e">
        <f>SUM(F57:F80)+F55</f>
        <v>#VALUE!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 t="e">
        <f>SUM($D57*E57,$D58*E58,$D59*E59,$D60*E60,$D61*E61,$D62*E62,$D63*E63,$D64*E64,$D65*E65,$D66*E66,$D67*E67,$D68*E68,$D69*E69,$D70*E70,$D71*E71,$D72*E72,$D73*E73,$D74*E74,$D75*E75,$D76*E76,$D77*E77,$D78*E78,$D79*E79,$D80*E80,F56)</f>
        <v>#VALUE!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 t="e">
        <f>SUM(F83:F106)+F81</f>
        <v>#VALUE!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 t="e">
        <f>SUM($D83*E83,$D84*E84,$D85*E85,$D86*E86,$D87*E87,$D88*E88,$D89*E89,$D90*E90,$D91*E91,$D92*E92,$D93*E93,$D94*E94,$D95*E95,$D96*E96,$D97*E97,$D98*E98,$D99*E99,$D100*E100,$D101*E101,$D102*E102,$D103*E103,$D104*E104,$D105*E105,$D106*E106,F82)</f>
        <v>#VALUE!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0"/>
      <c r="F2" s="371"/>
    </row>
    <row r="3" spans="1:6" s="98" customFormat="1" ht="15.75" customHeight="1" x14ac:dyDescent="0.2">
      <c r="A3" s="123"/>
      <c r="B3" s="126"/>
      <c r="C3" s="125" t="s">
        <v>14</v>
      </c>
      <c r="D3" s="372" t="s">
        <v>15</v>
      </c>
      <c r="E3" s="372"/>
      <c r="F3" s="373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8" t="str">
        <f>'Tabulation of Bids'!$A$3</f>
        <v>EAST HIGH INTERZONE BOOSTER STATION</v>
      </c>
      <c r="E4" s="368"/>
      <c r="F4" s="369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FACE BRICK</v>
      </c>
      <c r="C16" s="96">
        <f>'Tabulation of Bids'!$C6</f>
        <v>13</v>
      </c>
      <c r="D16" s="211" t="str">
        <f>'Tabulation of Bids'!$D6</f>
        <v>MFOB</v>
      </c>
      <c r="E16" s="246">
        <f>'Tabulation of Bids'!$E6</f>
        <v>0</v>
      </c>
      <c r="F16" s="334" t="e">
        <f>D16*E16</f>
        <v>#VALUE!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ELECTRICAL SERVICE</v>
      </c>
      <c r="C17" s="96">
        <f>'Tabulation of Bids'!$C7</f>
        <v>1</v>
      </c>
      <c r="D17" s="97" t="str">
        <f>'Tabulation of Bids'!$D7</f>
        <v>LS</v>
      </c>
      <c r="E17" s="241">
        <f>'Tabulation of Bids'!$E7</f>
        <v>0</v>
      </c>
      <c r="F17" s="335" t="e">
        <f t="shared" ref="F17:F32" si="0">D17*E17</f>
        <v>#VALUE!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UNSUITABLE FOUNDATION MATERIAL FOR STRUCTURE AND ROADS</v>
      </c>
      <c r="C18" s="96">
        <f>'Tabulation of Bids'!$C8</f>
        <v>50</v>
      </c>
      <c r="D18" s="97" t="str">
        <f>'Tabulation of Bids'!$D8</f>
        <v>CY</v>
      </c>
      <c r="E18" s="241">
        <f>'Tabulation of Bids'!$E8</f>
        <v>0</v>
      </c>
      <c r="F18" s="335" t="e">
        <f t="shared" si="0"/>
        <v>#VALUE!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UNSUITABLE FOUNDATION MATERIAL FOR UTILITY TRENCHES</v>
      </c>
      <c r="C19" s="96">
        <f>'Tabulation of Bids'!$C9</f>
        <v>50</v>
      </c>
      <c r="D19" s="97" t="str">
        <f>'Tabulation of Bids'!$D9</f>
        <v>CY</v>
      </c>
      <c r="E19" s="241">
        <f>'Tabulation of Bids'!$E9</f>
        <v>0</v>
      </c>
      <c r="F19" s="335" t="e">
        <f t="shared" si="0"/>
        <v>#VALUE!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35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35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35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 t="e">
        <f>SUM(F16:F39)</f>
        <v>#VALUE!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6">
        <f>E2</f>
        <v>0</v>
      </c>
      <c r="F47" s="367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8" t="str">
        <f>D4</f>
        <v>EAST HIGH INTERZONE BOOSTER STATION</v>
      </c>
      <c r="E49" s="368"/>
      <c r="F49" s="369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 t="e">
        <f>SUM(F61:F84)+F40</f>
        <v>#VALUE!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6">
        <f>E47</f>
        <v>0</v>
      </c>
      <c r="F92" s="367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8" t="str">
        <f>D49</f>
        <v>EAST HIGH INTERZONE BOOSTER STATION</v>
      </c>
      <c r="E94" s="368"/>
      <c r="F94" s="369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 t="e">
        <f>SUM(F106:F129)+F85</f>
        <v>#VALUE!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6">
        <f>E92</f>
        <v>0</v>
      </c>
      <c r="F137" s="367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8" t="str">
        <f>D94</f>
        <v>EAST HIGH INTERZONE BOOSTER STATION</v>
      </c>
      <c r="E139" s="368"/>
      <c r="F139" s="369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 t="e">
        <f>SUM(F151:F174)+F130</f>
        <v>#VALUE!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2"/>
  <sheetViews>
    <sheetView showGridLines="0" zoomScaleNormal="100" workbookViewId="0">
      <selection activeCell="I1" sqref="I1:K1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2"/>
      <c r="C1" s="12"/>
      <c r="D1" s="12"/>
      <c r="E1" s="12"/>
      <c r="F1" s="12"/>
      <c r="G1" s="12"/>
      <c r="H1" s="13" t="s">
        <v>29</v>
      </c>
      <c r="I1" s="375" t="s">
        <v>103</v>
      </c>
      <c r="J1" s="375"/>
      <c r="K1" s="37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 t="str">
        <f>IF(A61="",IF(ISNUMBER(J41),"ENGINEER'S PAYMENT ESTIMATE","ENGINEER'S FINAL PAYMENT ESTIMATE"),A55)</f>
        <v>ENGINEER'S FINAL PAYMENT ESTIMATE</v>
      </c>
      <c r="B2" s="12"/>
      <c r="C2" s="12"/>
      <c r="D2" s="12"/>
      <c r="E2" s="12"/>
      <c r="F2" s="12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Stenstrom Construction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4" t="str">
        <f>'Tabulation of Bids'!$A$3</f>
        <v>EAST HIGH INTERZONE BOOSTER STATION</v>
      </c>
      <c r="J5" s="374"/>
      <c r="K5" s="37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FACE BRICK</v>
      </c>
      <c r="C8" s="311" t="str">
        <f>IF('Tabulation of Bids'!D6=0,"",'Tabulation of Bids'!D6)</f>
        <v>MFOB</v>
      </c>
      <c r="D8" s="312">
        <f>IF(ISBLANK('Tabulation of Bids'!C6),"",'Tabulation of Bids'!C6)</f>
        <v>13</v>
      </c>
      <c r="E8" s="263" t="e">
        <f>IF(J8 = "","",J8*C8)</f>
        <v>#VALUE!</v>
      </c>
      <c r="F8" s="264" t="str">
        <f t="shared" ref="F8:F24" si="0">IF((H8&gt;C8),H8-C8,"")</f>
        <v/>
      </c>
      <c r="G8" s="296" t="e">
        <f t="shared" ref="G8:G31" si="1">IF($K$52="BLR 6303",IF(C8&gt;H8,C8-H8,""),"")</f>
        <v>#VALUE!</v>
      </c>
      <c r="H8" s="167"/>
      <c r="I8" s="136" t="str">
        <f>IF(ISBLANK(H8),"",D8)</f>
        <v/>
      </c>
      <c r="J8" s="134">
        <f>IF(ISBLANK('Tabulation of Bids'!G6),"",'Tabulation of Bids'!G6)</f>
        <v>600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ELECTRICAL SERVICE</v>
      </c>
      <c r="C9" s="311" t="str">
        <f>IF('Tabulation of Bids'!D7=0,"",'Tabulation of Bids'!D7)</f>
        <v>LS</v>
      </c>
      <c r="D9" s="315">
        <f>IF(ISBLANK('Tabulation of Bids'!C7),"",'Tabulation of Bids'!C7)</f>
        <v>1</v>
      </c>
      <c r="E9" s="267" t="e">
        <f t="shared" ref="E9:E24" si="2">IF(J9 = "","",J9*C9)</f>
        <v>#VALUE!</v>
      </c>
      <c r="F9" s="268" t="str">
        <f t="shared" si="0"/>
        <v/>
      </c>
      <c r="G9" s="296" t="e">
        <f t="shared" si="1"/>
        <v>#VALUE!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15000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UNSUITABLE FOUNDATION MATERIAL FOR STRUCTURE AND ROADS</v>
      </c>
      <c r="C10" s="311" t="str">
        <f>IF('Tabulation of Bids'!D8=0,"",'Tabulation of Bids'!D8)</f>
        <v>CY</v>
      </c>
      <c r="D10" s="315">
        <f>IF(ISBLANK('Tabulation of Bids'!C8),"",'Tabulation of Bids'!C8)</f>
        <v>50</v>
      </c>
      <c r="E10" s="267" t="e">
        <f t="shared" si="2"/>
        <v>#VALUE!</v>
      </c>
      <c r="F10" s="268" t="str">
        <f t="shared" si="0"/>
        <v/>
      </c>
      <c r="G10" s="296" t="e">
        <f t="shared" si="1"/>
        <v>#VALUE!</v>
      </c>
      <c r="H10" s="167"/>
      <c r="I10" s="136" t="str">
        <f t="shared" si="3"/>
        <v/>
      </c>
      <c r="J10" s="134">
        <f>IF(ISBLANK('Tabulation of Bids'!G8),"",'Tabulation of Bids'!G8)</f>
        <v>75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UNSUITABLE FOUNDATION MATERIAL FOR UTILITY TRENCHES</v>
      </c>
      <c r="C11" s="311" t="str">
        <f>IF('Tabulation of Bids'!D9=0,"",'Tabulation of Bids'!D9)</f>
        <v>CY</v>
      </c>
      <c r="D11" s="315">
        <f>IF(ISBLANK('Tabulation of Bids'!C9),"",'Tabulation of Bids'!C9)</f>
        <v>50</v>
      </c>
      <c r="E11" s="267" t="e">
        <f t="shared" si="2"/>
        <v>#VALUE!</v>
      </c>
      <c r="F11" s="268" t="str">
        <f t="shared" si="0"/>
        <v/>
      </c>
      <c r="G11" s="296" t="e">
        <f t="shared" si="1"/>
        <v>#VALUE!</v>
      </c>
      <c r="H11" s="167"/>
      <c r="I11" s="136" t="str">
        <f t="shared" si="3"/>
        <v/>
      </c>
      <c r="J11" s="134">
        <f>IF(ISBLANK('Tabulation of Bids'!G9),"",'Tabulation of Bids'!G9)</f>
        <v>85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 t="str">
        <f>IF(ISBLANK('Tabulation of Bids'!A10),"",'Tabulation of Bids'!A10)</f>
        <v/>
      </c>
      <c r="B12" s="314" t="str">
        <f>IF(ISBLANK('Tabulation of Bids'!B10),"",'Tabulation of Bids'!B10)</f>
        <v/>
      </c>
      <c r="C12" s="311" t="str">
        <f>IF('Tabulation of Bids'!D10=0,"",'Tabulation of Bids'!D10)</f>
        <v/>
      </c>
      <c r="D12" s="315" t="str">
        <f>IF(ISBLANK('Tabulation of Bids'!C10),"",'Tabulation of Bids'!C10)</f>
        <v/>
      </c>
      <c r="E12" s="267" t="str">
        <f t="shared" si="2"/>
        <v/>
      </c>
      <c r="F12" s="268" t="str">
        <f t="shared" si="0"/>
        <v/>
      </c>
      <c r="G12" s="296" t="str">
        <f t="shared" si="1"/>
        <v/>
      </c>
      <c r="H12" s="167"/>
      <c r="I12" s="136" t="str">
        <f t="shared" si="3"/>
        <v/>
      </c>
      <c r="J12" s="134" t="str">
        <f>IF(ISBLANK('Tabulation of Bids'!G10),"",'Tabulation of Bids'!G10)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 t="str">
        <f>IF(ISBLANK('Tabulation of Bids'!A11),"",'Tabulation of Bids'!A11)</f>
        <v/>
      </c>
      <c r="B13" s="314" t="str">
        <f>IF(ISBLANK('Tabulation of Bids'!B11),"",'Tabulation of Bids'!B11)</f>
        <v/>
      </c>
      <c r="C13" s="311" t="str">
        <f>IF('Tabulation of Bids'!D11=0,"",'Tabulation of Bids'!D11)</f>
        <v/>
      </c>
      <c r="D13" s="315" t="str">
        <f>IF(ISBLANK('Tabulation of Bids'!C11),"",'Tabulation of Bids'!C11)</f>
        <v/>
      </c>
      <c r="E13" s="267" t="str">
        <f t="shared" si="2"/>
        <v/>
      </c>
      <c r="F13" s="268" t="str">
        <f t="shared" si="0"/>
        <v/>
      </c>
      <c r="G13" s="296" t="str">
        <f t="shared" si="1"/>
        <v/>
      </c>
      <c r="H13" s="167"/>
      <c r="I13" s="136" t="str">
        <f t="shared" si="3"/>
        <v/>
      </c>
      <c r="J13" s="134" t="str">
        <f>IF(ISBLANK('Tabulation of Bids'!G11),"",'Tabulation of Bids'!G11)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 t="str">
        <f>IF(ISBLANK('Tabulation of Bids'!A12),"",'Tabulation of Bids'!A12)</f>
        <v/>
      </c>
      <c r="B14" s="314" t="str">
        <f>IF(ISBLANK('Tabulation of Bids'!B12),"",'Tabulation of Bids'!B12)</f>
        <v/>
      </c>
      <c r="C14" s="311" t="str">
        <f>IF('Tabulation of Bids'!D12=0,"",'Tabulation of Bids'!D12)</f>
        <v/>
      </c>
      <c r="D14" s="315" t="str">
        <f>IF(ISBLANK('Tabulation of Bids'!C12),"",'Tabulation of Bids'!C12)</f>
        <v/>
      </c>
      <c r="E14" s="267" t="str">
        <f t="shared" si="2"/>
        <v/>
      </c>
      <c r="F14" s="268" t="str">
        <f t="shared" si="0"/>
        <v/>
      </c>
      <c r="G14" s="296" t="str">
        <f t="shared" si="1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 t="str">
        <f>IF(ISBLANK('Tabulation of Bids'!A13),"",'Tabulation of Bids'!A13)</f>
        <v/>
      </c>
      <c r="B15" s="314" t="str">
        <f>IF(ISBLANK('Tabulation of Bids'!B13),"",'Tabulation of Bids'!B13)</f>
        <v/>
      </c>
      <c r="C15" s="311" t="str">
        <f>IF('Tabulation of Bids'!D13=0,"",'Tabulation of Bids'!D13)</f>
        <v/>
      </c>
      <c r="D15" s="315" t="str">
        <f>IF(ISBLANK('Tabulation of Bids'!C13),"",'Tabulation of Bids'!C13)</f>
        <v/>
      </c>
      <c r="E15" s="267" t="str">
        <f t="shared" si="2"/>
        <v/>
      </c>
      <c r="F15" s="268" t="str">
        <f t="shared" si="0"/>
        <v/>
      </c>
      <c r="G15" s="296" t="str">
        <f t="shared" si="1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 t="str">
        <f>IF(ISBLANK('Tabulation of Bids'!A14),"",'Tabulation of Bids'!A14)</f>
        <v/>
      </c>
      <c r="B16" s="314" t="str">
        <f>IF(ISBLANK('Tabulation of Bids'!B14),"",'Tabulation of Bids'!B14)</f>
        <v/>
      </c>
      <c r="C16" s="311" t="str">
        <f>IF('Tabulation of Bids'!D14=0,"",'Tabulation of Bids'!D14)</f>
        <v/>
      </c>
      <c r="D16" s="315" t="str">
        <f>IF(ISBLANK('Tabulation of Bids'!C14),"",'Tabulation of Bids'!C14)</f>
        <v/>
      </c>
      <c r="E16" s="267" t="str">
        <f t="shared" si="2"/>
        <v/>
      </c>
      <c r="F16" s="268" t="str">
        <f t="shared" si="0"/>
        <v/>
      </c>
      <c r="G16" s="296" t="str">
        <f t="shared" si="1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 t="str">
        <f>IF(ISBLANK('Tabulation of Bids'!A15),"",'Tabulation of Bids'!A15)</f>
        <v/>
      </c>
      <c r="B17" s="314" t="str">
        <f>IF(ISBLANK('Tabulation of Bids'!B15),"",'Tabulation of Bids'!B15)</f>
        <v/>
      </c>
      <c r="C17" s="311" t="str">
        <f>IF('Tabulation of Bids'!D15=0,"",'Tabulation of Bids'!D15)</f>
        <v/>
      </c>
      <c r="D17" s="315" t="str">
        <f>IF(ISBLANK('Tabulation of Bids'!C15),"",'Tabulation of Bids'!C15)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 t="str">
        <f>IF(ISBLANK('Tabulation of Bids'!A16),"",'Tabulation of Bids'!A16)</f>
        <v/>
      </c>
      <c r="B18" s="314" t="str">
        <f>IF(ISBLANK('Tabulation of Bids'!B16),"",'Tabulation of Bids'!B16)</f>
        <v/>
      </c>
      <c r="C18" s="311" t="str">
        <f>IF('Tabulation of Bids'!D16=0,"",'Tabulation of Bids'!D16)</f>
        <v/>
      </c>
      <c r="D18" s="315" t="str">
        <f>IF(ISBLANK('Tabulation of Bids'!C16),"",'Tabulation of Bids'!C16)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 t="str">
        <f>IF(ISBLANK('Tabulation of Bids'!A17),"",'Tabulation of Bids'!A17)</f>
        <v/>
      </c>
      <c r="B19" s="314" t="str">
        <f>IF(ISBLANK('Tabulation of Bids'!B17),"",'Tabulation of Bids'!B17)</f>
        <v/>
      </c>
      <c r="C19" s="311" t="str">
        <f>IF('Tabulation of Bids'!D17=0,"",'Tabulation of Bids'!D17)</f>
        <v/>
      </c>
      <c r="D19" s="315" t="str">
        <f>IF(ISBLANK('Tabulation of Bids'!C17),"",'Tabulation of Bids'!C17)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2"/>
        <v/>
      </c>
      <c r="F24" s="268" t="str">
        <f t="shared" si="0"/>
        <v/>
      </c>
      <c r="G24" s="296" t="str">
        <f t="shared" si="1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1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1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 t="e">
        <f>SUM(E8:E31)</f>
        <v>#VALUE!</v>
      </c>
      <c r="F32" s="26"/>
      <c r="G32" s="36"/>
      <c r="H32" s="46"/>
      <c r="I32" s="36"/>
      <c r="J32" s="25"/>
      <c r="K32" s="25" t="str">
        <f>IF(ISNUMBER(E32),SUM(K8:K31),"")</f>
        <v/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Stenstrom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4" t="str">
        <f>I5</f>
        <v>EAST HIGH INTERZONE BOOSTER STATION</v>
      </c>
      <c r="J58" s="374"/>
      <c r="K58" s="374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 t="e">
        <f>SUM(E61:E84)+SUM(E8:E31)</f>
        <v>#VALUE!</v>
      </c>
      <c r="F85" s="26"/>
      <c r="G85" s="36"/>
      <c r="H85" s="46"/>
      <c r="I85" s="36"/>
      <c r="J85" s="25"/>
      <c r="K85" s="25" t="str">
        <f>IF(ISNUMBER(E85),SUM(K8:K31)+SUM(K61:K84),"")</f>
        <v/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Stenstrom Construction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4" t="str">
        <f>I58</f>
        <v>EAST HIGH INTERZONE BOOSTER STATION</v>
      </c>
      <c r="J111" s="374"/>
      <c r="K111" s="374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 t="shared" ref="G114:G137" si="14">IF($K$158="BLR 6303",IF(C114&gt;H114,C114-H114,""),"")</f>
        <v/>
      </c>
      <c r="H114" s="167"/>
      <c r="I114" s="136" t="str">
        <f t="shared" ref="I114:I137" si="15">IF(ISBLANK(H114),"",D114)</f>
        <v/>
      </c>
      <c r="J114" s="134" t="str">
        <f>IF(ISBLANK('Tabulation of Bids'!G58),"",'Tabulation of Bids'!G58)</f>
        <v/>
      </c>
      <c r="K114" s="134" t="str">
        <f t="shared" ref="K114:K137" si="16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7">IF(J115 = "","",J115*C115)</f>
        <v/>
      </c>
      <c r="F115" s="268" t="str">
        <f t="shared" ref="F115:F137" si="18">IF((H115&gt;C115),H115-C115,"")</f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Bids'!G59),"",'Tabulation of Bids'!G59)</f>
        <v/>
      </c>
      <c r="K115" s="134" t="str">
        <f t="shared" si="16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Bids'!G60),"",'Tabulation of Bids'!G60)</f>
        <v/>
      </c>
      <c r="K116" s="134" t="str">
        <f t="shared" si="16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Bids'!G61),"",'Tabulation of Bids'!G61)</f>
        <v/>
      </c>
      <c r="K117" s="134" t="str">
        <f t="shared" si="16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Bids'!G62),"",'Tabulation of Bids'!G62)</f>
        <v/>
      </c>
      <c r="K118" s="134" t="str">
        <f t="shared" si="16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Bids'!G63),"",'Tabulation of Bids'!G63)</f>
        <v/>
      </c>
      <c r="K119" s="134" t="str">
        <f t="shared" si="16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Bids'!G64),"",'Tabulation of Bids'!G64)</f>
        <v/>
      </c>
      <c r="K120" s="134" t="str">
        <f t="shared" si="16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Bids'!G65),"",'Tabulation of Bids'!G65)</f>
        <v/>
      </c>
      <c r="K121" s="134" t="str">
        <f t="shared" si="16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Bids'!G66),"",'Tabulation of Bids'!G66)</f>
        <v/>
      </c>
      <c r="K122" s="134" t="str">
        <f t="shared" si="16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Bids'!G67),"",'Tabulation of Bids'!G67)</f>
        <v/>
      </c>
      <c r="K123" s="134" t="str">
        <f t="shared" si="16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Bids'!G68),"",'Tabulation of Bids'!G68)</f>
        <v/>
      </c>
      <c r="K124" s="134" t="str">
        <f t="shared" si="16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Bids'!G69),"",'Tabulation of Bids'!G69)</f>
        <v/>
      </c>
      <c r="K125" s="134" t="str">
        <f t="shared" si="16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Bids'!G70),"",'Tabulation of Bids'!G70)</f>
        <v/>
      </c>
      <c r="K126" s="134" t="str">
        <f t="shared" si="16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7"/>
        <v/>
      </c>
      <c r="F127" s="268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Bids'!G71),"",'Tabulation of Bids'!G71)</f>
        <v/>
      </c>
      <c r="K127" s="134" t="str">
        <f t="shared" si="16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7"/>
        <v/>
      </c>
      <c r="F128" s="268" t="str">
        <f t="shared" si="18"/>
        <v/>
      </c>
      <c r="G128" s="296" t="str">
        <f t="shared" si="14"/>
        <v/>
      </c>
      <c r="H128" s="167"/>
      <c r="I128" s="136" t="str">
        <f t="shared" si="15"/>
        <v/>
      </c>
      <c r="J128" s="134" t="str">
        <f>IF(ISBLANK('Tabulation of Bids'!G72),"",'Tabulation of Bids'!G72)</f>
        <v/>
      </c>
      <c r="K128" s="134" t="str">
        <f t="shared" si="16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7"/>
        <v/>
      </c>
      <c r="F129" s="268" t="str">
        <f t="shared" si="18"/>
        <v/>
      </c>
      <c r="G129" s="296" t="str">
        <f t="shared" si="14"/>
        <v/>
      </c>
      <c r="H129" s="167"/>
      <c r="I129" s="136" t="str">
        <f t="shared" si="15"/>
        <v/>
      </c>
      <c r="J129" s="134" t="str">
        <f>IF(ISBLANK('Tabulation of Bids'!G73),"",'Tabulation of Bids'!G73)</f>
        <v/>
      </c>
      <c r="K129" s="134" t="str">
        <f t="shared" si="16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7"/>
        <v/>
      </c>
      <c r="F130" s="268" t="str">
        <f t="shared" si="18"/>
        <v/>
      </c>
      <c r="G130" s="296" t="str">
        <f t="shared" si="14"/>
        <v/>
      </c>
      <c r="H130" s="167"/>
      <c r="I130" s="136" t="str">
        <f t="shared" si="15"/>
        <v/>
      </c>
      <c r="J130" s="134" t="str">
        <f>IF(ISBLANK('Tabulation of Bids'!G74),"",'Tabulation of Bids'!G74)</f>
        <v/>
      </c>
      <c r="K130" s="134" t="str">
        <f t="shared" si="16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7"/>
        <v/>
      </c>
      <c r="F131" s="268" t="str">
        <f t="shared" si="18"/>
        <v/>
      </c>
      <c r="G131" s="296" t="str">
        <f t="shared" si="14"/>
        <v/>
      </c>
      <c r="H131" s="167"/>
      <c r="I131" s="136" t="str">
        <f t="shared" si="15"/>
        <v/>
      </c>
      <c r="J131" s="134" t="str">
        <f>IF(ISBLANK('Tabulation of Bids'!G75),"",'Tabulation of Bids'!G75)</f>
        <v/>
      </c>
      <c r="K131" s="134" t="str">
        <f t="shared" si="16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7"/>
        <v/>
      </c>
      <c r="F132" s="268" t="str">
        <f t="shared" si="18"/>
        <v/>
      </c>
      <c r="G132" s="296" t="str">
        <f t="shared" si="14"/>
        <v/>
      </c>
      <c r="H132" s="167"/>
      <c r="I132" s="136" t="str">
        <f t="shared" si="15"/>
        <v/>
      </c>
      <c r="J132" s="134" t="str">
        <f>IF(ISBLANK('Tabulation of Bids'!G76),"",'Tabulation of Bids'!G76)</f>
        <v/>
      </c>
      <c r="K132" s="134" t="str">
        <f t="shared" si="16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7"/>
        <v/>
      </c>
      <c r="F133" s="268" t="str">
        <f t="shared" si="18"/>
        <v/>
      </c>
      <c r="G133" s="296" t="str">
        <f t="shared" si="14"/>
        <v/>
      </c>
      <c r="H133" s="167"/>
      <c r="I133" s="136" t="str">
        <f t="shared" si="15"/>
        <v/>
      </c>
      <c r="J133" s="134" t="str">
        <f>IF(ISBLANK('Tabulation of Bids'!G77),"",'Tabulation of Bids'!G77)</f>
        <v/>
      </c>
      <c r="K133" s="134" t="str">
        <f t="shared" si="16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7"/>
        <v/>
      </c>
      <c r="F134" s="268" t="str">
        <f t="shared" si="18"/>
        <v/>
      </c>
      <c r="G134" s="296" t="str">
        <f t="shared" si="14"/>
        <v/>
      </c>
      <c r="H134" s="167"/>
      <c r="I134" s="136" t="str">
        <f t="shared" si="15"/>
        <v/>
      </c>
      <c r="J134" s="134" t="str">
        <f>IF(ISBLANK('Tabulation of Bids'!G78),"",'Tabulation of Bids'!G78)</f>
        <v/>
      </c>
      <c r="K134" s="134" t="str">
        <f t="shared" si="16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7"/>
        <v/>
      </c>
      <c r="F135" s="268" t="str">
        <f t="shared" si="18"/>
        <v/>
      </c>
      <c r="G135" s="296" t="str">
        <f t="shared" si="14"/>
        <v/>
      </c>
      <c r="H135" s="167"/>
      <c r="I135" s="136" t="str">
        <f t="shared" si="15"/>
        <v/>
      </c>
      <c r="J135" s="134" t="str">
        <f>IF(ISBLANK('Tabulation of Bids'!G79),"",'Tabulation of Bids'!G79)</f>
        <v/>
      </c>
      <c r="K135" s="134" t="str">
        <f t="shared" si="16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7"/>
        <v/>
      </c>
      <c r="F136" s="268" t="str">
        <f t="shared" si="18"/>
        <v/>
      </c>
      <c r="G136" s="296" t="str">
        <f t="shared" si="14"/>
        <v/>
      </c>
      <c r="H136" s="167"/>
      <c r="I136" s="136" t="str">
        <f t="shared" si="15"/>
        <v/>
      </c>
      <c r="J136" s="134" t="str">
        <f>IF(ISBLANK('Tabulation of Bids'!G80),"",'Tabulation of Bids'!G80)</f>
        <v/>
      </c>
      <c r="K136" s="134" t="str">
        <f t="shared" si="16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7"/>
        <v/>
      </c>
      <c r="F137" s="270" t="str">
        <f t="shared" si="18"/>
        <v/>
      </c>
      <c r="G137" s="296" t="str">
        <f t="shared" si="14"/>
        <v/>
      </c>
      <c r="H137" s="167"/>
      <c r="I137" s="136" t="str">
        <f t="shared" si="15"/>
        <v/>
      </c>
      <c r="J137" s="134" t="str">
        <f>IF(ISBLANK('Tabulation of Bids'!G81),"",'Tabulation of Bids'!G81)</f>
        <v/>
      </c>
      <c r="K137" s="134" t="str">
        <f t="shared" si="16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 t="e">
        <f>SUM(E114:E137)+SUM(E61:E84)+SUM(E8:E31)</f>
        <v>#VALUE!</v>
      </c>
      <c r="F138" s="26"/>
      <c r="G138" s="36"/>
      <c r="H138" s="46"/>
      <c r="I138" s="36"/>
      <c r="J138" s="25"/>
      <c r="K138" s="25" t="str">
        <f>IF(ISNUMBER(E85),SUM(K8:K31)+SUM(K61:K84)+SUM(K114:K137),"")</f>
        <v/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Stenstrom Construction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4" t="str">
        <f>I111</f>
        <v>EAST HIGH INTERZONE BOOSTER STATION</v>
      </c>
      <c r="J164" s="374"/>
      <c r="K164" s="374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 t="e">
        <f>SUM(E167:E190)+SUM(E114:E137)+SUM(E61:E84)+SUM(E8:E31)</f>
        <v>#VALUE!</v>
      </c>
      <c r="F191" s="26"/>
      <c r="G191" s="36"/>
      <c r="H191" s="46"/>
      <c r="I191" s="36"/>
      <c r="J191" s="25"/>
      <c r="K191" s="25" t="str">
        <f>IF(ISNUMBER(E85),SUM(K8:K31)+SUM(K61:K84)+SUM(K114:K137)+SUM(K167:K190),"")</f>
        <v/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25" bottom="0.25" header="0" footer="0"/>
  <pageSetup scale="9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0"/>
      <c r="G5" s="37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8" t="str">
        <f>'Pay Estimate'!$I$5</f>
        <v>EAST HIGH INTERZONE BOOSTER STATION</v>
      </c>
      <c r="G7" s="368"/>
    </row>
    <row r="8" spans="1:7" x14ac:dyDescent="0.2">
      <c r="A8" s="67" t="s">
        <v>56</v>
      </c>
      <c r="B8" s="67"/>
      <c r="C8" s="67"/>
      <c r="D8" s="67"/>
      <c r="E8" s="68" t="s">
        <v>57</v>
      </c>
      <c r="F8" s="370">
        <v>1</v>
      </c>
      <c r="G8" s="370"/>
    </row>
    <row r="9" spans="1:7" x14ac:dyDescent="0.2">
      <c r="A9" s="67"/>
      <c r="B9" s="67"/>
      <c r="C9" s="67"/>
      <c r="D9" s="67"/>
      <c r="E9" s="68" t="s">
        <v>25</v>
      </c>
      <c r="F9" s="378"/>
      <c r="G9" s="378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2" t="str">
        <f>'Tabulation of Bids'!G1</f>
        <v>Stenstrom Construction</v>
      </c>
      <c r="G10" s="37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9" t="s">
        <v>105</v>
      </c>
      <c r="B57" s="380"/>
      <c r="C57" s="380"/>
      <c r="D57" s="381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2"/>
      <c r="B58" s="383"/>
      <c r="C58" s="383"/>
      <c r="D58" s="384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6"/>
      <c r="B67" s="86" t="s">
        <v>71</v>
      </c>
      <c r="C67" s="86"/>
      <c r="D67" s="86"/>
      <c r="E67" s="86"/>
      <c r="F67" s="86"/>
      <c r="G67" s="86"/>
    </row>
    <row r="68" spans="1:7" x14ac:dyDescent="0.2">
      <c r="A68" s="377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6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7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6"/>
      <c r="B73" s="86" t="s">
        <v>74</v>
      </c>
      <c r="C73" s="86"/>
      <c r="D73" s="86"/>
      <c r="E73" s="86"/>
      <c r="F73" s="86"/>
      <c r="G73" s="86"/>
    </row>
    <row r="74" spans="1:7" x14ac:dyDescent="0.2">
      <c r="A74" s="377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2023-06-02T13:18:12Z</dcterms:modified>
</cp:coreProperties>
</file>