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BID TABS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E497" i="3"/>
  <c r="A464" i="3"/>
  <c r="A463" i="3"/>
  <c r="A462" i="3"/>
  <c r="A461" i="3"/>
  <c r="A460" i="3"/>
  <c r="A459" i="3"/>
  <c r="A458" i="3"/>
  <c r="A457" i="3"/>
  <c r="A456" i="3"/>
  <c r="A455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E407" i="3"/>
  <c r="A374" i="3"/>
  <c r="A373" i="3"/>
  <c r="A372" i="3"/>
  <c r="A371" i="3"/>
  <c r="A370" i="3"/>
  <c r="A369" i="3"/>
  <c r="A368" i="3"/>
  <c r="A367" i="3"/>
  <c r="A366" i="3"/>
  <c r="A365" i="3"/>
  <c r="E362" i="3"/>
  <c r="A329" i="3"/>
  <c r="A328" i="3"/>
  <c r="A327" i="3"/>
  <c r="A326" i="3"/>
  <c r="A325" i="3"/>
  <c r="A324" i="3"/>
  <c r="A323" i="3"/>
  <c r="A322" i="3"/>
  <c r="A321" i="3"/>
  <c r="A320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K575" i="5" s="1"/>
  <c r="K577" i="5" s="1"/>
  <c r="K582" i="5" s="1"/>
  <c r="A516" i="3"/>
  <c r="A318" i="2"/>
  <c r="L343" i="1"/>
  <c r="F265" i="2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H25" i="1" s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B13" i="2" s="1"/>
  <c r="C14" i="1"/>
  <c r="C24" i="3" s="1"/>
  <c r="B15" i="1"/>
  <c r="B25" i="3" s="1"/>
  <c r="C15" i="1"/>
  <c r="C25" i="3" s="1"/>
  <c r="B16" i="1"/>
  <c r="B15" i="2" s="1"/>
  <c r="C16" i="1"/>
  <c r="C15" i="2" s="1"/>
  <c r="B17" i="1"/>
  <c r="B16" i="2" s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D274" i="3" s="1"/>
  <c r="D319" i="3" s="1"/>
  <c r="D364" i="3" s="1"/>
  <c r="D409" i="3" s="1"/>
  <c r="D454" i="3" s="1"/>
  <c r="D49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I16" i="5"/>
  <c r="I7" i="5"/>
  <c r="B10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4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N29" i="1"/>
  <c r="N17" i="1"/>
  <c r="L14" i="1"/>
  <c r="L9" i="1"/>
  <c r="J25" i="1"/>
  <c r="J9" i="1"/>
  <c r="H14" i="1"/>
  <c r="B109" i="1"/>
  <c r="B83" i="1"/>
  <c r="B57" i="1"/>
  <c r="B31" i="1"/>
  <c r="J14" i="1" l="1"/>
  <c r="N14" i="1"/>
  <c r="C14" i="2"/>
  <c r="H9" i="1"/>
  <c r="P9" i="1"/>
  <c r="N9" i="1"/>
  <c r="B15" i="5"/>
  <c r="B19" i="5"/>
  <c r="D16" i="5"/>
  <c r="F59" i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<sst xmlns="http://schemas.openxmlformats.org/spreadsheetml/2006/main" count="863" uniqueCount="139">
  <si>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</si>
  <si>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</si>
  <si>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</si>
  <si>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</si>
  <si>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</si>
  <si>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</si>
  <si>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</si>
  <si>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</si>
  <si>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</si>
  <si>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</si>
  <si>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</si>
  <si>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</si>
  <si>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</si>
  <si>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</si>
  <si>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</si>
  <si>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</si>
  <si>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</si>
  <si>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</si>
  <si>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</si>
  <si>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</si>
  <si>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</si>
  <si>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</si>
  <si>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</si>
  <si>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</si>
  <si>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</si>
  <si>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</si>
  <si>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</si>
  <si>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</si>
  <si>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</si>
  <si>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</si>
  <si>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</si>
  <si>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</si>
  <si>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</si>
  <si>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</si>
  <si>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</si>
  <si>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</si>
  <si>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</si>
  <si>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</si>
  <si>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</si>
  <si>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</si>
  <si>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</si>
  <si>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</si>
  <si>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</si>
  <si>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</si>
  <si>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</si>
  <si>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</si>
  <si>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</si>
  <si>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</si>
  <si>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</si>
  <si>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</si>
  <si>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</si>
  <si>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</si>
  <si>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</si>
  <si>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</si>
  <si>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</si>
  <si>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</si>
  <si>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</si>
  <si>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</si>
  <si>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</si>
  <si>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</si>
  <si>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</si>
  <si>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</si>
  <si>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</si>
  <si>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</si>
  <si>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</si>
  <si>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</si>
  <si>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</si>
  <si>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</si>
  <si>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</si>
  <si>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</si>
  <si>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</si>
  <si>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</si>
  <si>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</si>
  <si>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</si>
  <si>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</si>
  <si>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</si>
  <si>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</si>
  <si>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</si>
  <si>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</si>
  <si>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</si>
  <si>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</si>
  <si>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</si>
  <si>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</si>
  <si>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</si>
  <si>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</si>
  <si>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</si>
  <si>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</si>
  <si>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</si>
  <si>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</si>
  <si>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</si>
  <si>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</si>
  <si>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</si>
  <si>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</si>
  <si>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</si>
  <si>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</si>
  <si>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</si>
  <si>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</si>
  <si>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</si>
  <si>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</si>
  <si>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</si>
  <si>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</si>
  <si>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</si>
  <si>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</si>
  <si>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</si>
  <si>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</si>
  <si>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</si>
  <si>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</si>
  <si>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</si>
  <si>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</si>
  <si>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</si>
  <si>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</si>
  <si>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</si>
  <si>
    <t>Earth Excavation</t>
  </si>
  <si>
    <t>Cu Yd</t>
  </si>
  <si>
    <t>Non-Special Waste Disposal</t>
  </si>
  <si>
    <t>Special Waste Disposal</t>
  </si>
  <si>
    <t>Special Waste Plans &amp; Reports</t>
  </si>
  <si>
    <t>L. Sum</t>
  </si>
  <si>
    <t>Soil Disposal Analysis</t>
  </si>
  <si>
    <t>Each</t>
  </si>
  <si>
    <t>Remove &amp; Replace Existing Concrete Slope Wall Reinforced, 5"</t>
  </si>
  <si>
    <t>Porous Granular Embankment</t>
  </si>
  <si>
    <t>Aggregate Base Course, Type B, CA-6, 4"</t>
  </si>
  <si>
    <t>Parkway Restoration</t>
  </si>
  <si>
    <t>Stone Riprap, Class B5</t>
  </si>
  <si>
    <t>Filter Fabric</t>
  </si>
  <si>
    <t>By-Pass Pumping</t>
  </si>
  <si>
    <t>Sq Yd</t>
  </si>
  <si>
    <t>Ton</t>
  </si>
  <si>
    <t>Fill Void with CLSM</t>
  </si>
  <si>
    <t>NW Channel Repair</t>
  </si>
  <si>
    <t>Vendors Notified: 112</t>
  </si>
  <si>
    <t>DPI Construction</t>
  </si>
  <si>
    <t>Pecatonica, IL</t>
  </si>
  <si>
    <t>Bid Bond</t>
  </si>
  <si>
    <t>N-TRAK Group</t>
  </si>
  <si>
    <t>Loves Park,IL</t>
  </si>
  <si>
    <t>Stenstrom Excavation</t>
  </si>
  <si>
    <t>Rockford,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</si>
</sst>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92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1" fillId="5" borderId="17" xfId="2" applyFont="1" applyFill="1" applyBorder="1" applyAlignment="1" applyProtection="1">
      <alignment horizontal="left" vertical="center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63" xfId="0" applyFont="1" applyFill="1" applyBorder="1" applyAlignment="1" applyProtection="1">
      <alignment horizont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8" xfId="2" applyFont="1" applyFill="1" applyBorder="1" applyAlignment="1" applyProtection="1">
      <alignment horizontal="center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2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zoomScaleNormal="100" workbookViewId="0">
      <pane ySplit="3" topLeftCell="A4" activePane="bottomLeft" state="frozenSplit"/>
      <selection pane="bottomLeft" activeCell="F30" sqref="F30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63606</v>
      </c>
    </row>
    <row r="2" spans="1:6" s="216" customFormat="1" ht="18" x14ac:dyDescent="0.25">
      <c r="A2" s="352"/>
      <c r="B2" s="352"/>
      <c r="C2" s="352"/>
      <c r="D2" s="352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50" t="s">
        <v>120</v>
      </c>
      <c r="C4" s="349" t="s">
        <v>127</v>
      </c>
      <c r="D4" s="342">
        <v>93</v>
      </c>
      <c r="E4" s="343">
        <v>250</v>
      </c>
      <c r="F4" s="303">
        <f t="shared" ref="F4:F67" si="0">IF(AND(ISNUMBER(D4),ISNUMBER(E4)),D4*E4,"")</f>
        <v>23250</v>
      </c>
    </row>
    <row r="5" spans="1:6" x14ac:dyDescent="0.2">
      <c r="A5" s="341">
        <v>2</v>
      </c>
      <c r="B5" s="350" t="s">
        <v>121</v>
      </c>
      <c r="C5" s="349" t="s">
        <v>128</v>
      </c>
      <c r="D5" s="342">
        <v>11</v>
      </c>
      <c r="E5" s="343">
        <v>60</v>
      </c>
      <c r="F5" s="303">
        <f t="shared" si="0"/>
        <v>660</v>
      </c>
    </row>
    <row r="6" spans="1:6" x14ac:dyDescent="0.2">
      <c r="A6" s="341">
        <v>3</v>
      </c>
      <c r="B6" s="350" t="s">
        <v>122</v>
      </c>
      <c r="C6" s="349" t="s">
        <v>127</v>
      </c>
      <c r="D6" s="342">
        <v>93</v>
      </c>
      <c r="E6" s="343">
        <v>52</v>
      </c>
      <c r="F6" s="303">
        <f t="shared" si="0"/>
        <v>4836</v>
      </c>
    </row>
    <row r="7" spans="1:6" x14ac:dyDescent="0.2">
      <c r="A7" s="341">
        <v>4</v>
      </c>
      <c r="B7" s="350" t="s">
        <v>123</v>
      </c>
      <c r="C7" s="351" t="s">
        <v>117</v>
      </c>
      <c r="D7" s="342">
        <v>1</v>
      </c>
      <c r="E7" s="343">
        <v>2000</v>
      </c>
      <c r="F7" s="303">
        <f t="shared" si="0"/>
        <v>2000</v>
      </c>
    </row>
    <row r="8" spans="1:6" x14ac:dyDescent="0.2">
      <c r="A8" s="341">
        <v>5</v>
      </c>
      <c r="B8" s="350" t="s">
        <v>124</v>
      </c>
      <c r="C8" s="345" t="s">
        <v>127</v>
      </c>
      <c r="D8" s="342">
        <v>45</v>
      </c>
      <c r="E8" s="343">
        <v>100</v>
      </c>
      <c r="F8" s="303">
        <f t="shared" si="0"/>
        <v>4500</v>
      </c>
    </row>
    <row r="9" spans="1:6" x14ac:dyDescent="0.2">
      <c r="A9" s="341">
        <v>6</v>
      </c>
      <c r="B9" s="350" t="s">
        <v>125</v>
      </c>
      <c r="C9" s="345" t="s">
        <v>127</v>
      </c>
      <c r="D9" s="342">
        <v>45</v>
      </c>
      <c r="E9" s="343">
        <v>5</v>
      </c>
      <c r="F9" s="303">
        <f t="shared" si="0"/>
        <v>225</v>
      </c>
    </row>
    <row r="10" spans="1:6" x14ac:dyDescent="0.2">
      <c r="A10" s="341">
        <v>7</v>
      </c>
      <c r="B10" s="350" t="s">
        <v>126</v>
      </c>
      <c r="C10" s="345" t="s">
        <v>117</v>
      </c>
      <c r="D10" s="342">
        <v>1</v>
      </c>
      <c r="E10" s="343">
        <v>1000</v>
      </c>
      <c r="F10" s="303">
        <f t="shared" si="0"/>
        <v>1000</v>
      </c>
    </row>
    <row r="11" spans="1:6" x14ac:dyDescent="0.2">
      <c r="A11" s="341">
        <v>8</v>
      </c>
      <c r="B11" s="344" t="s">
        <v>129</v>
      </c>
      <c r="C11" s="345" t="s">
        <v>113</v>
      </c>
      <c r="D11" s="342">
        <v>8</v>
      </c>
      <c r="E11" s="343">
        <v>160</v>
      </c>
      <c r="F11" s="303">
        <f t="shared" si="0"/>
        <v>1280</v>
      </c>
    </row>
    <row r="12" spans="1:6" x14ac:dyDescent="0.2">
      <c r="A12" s="341">
        <v>9</v>
      </c>
      <c r="B12" s="348" t="s">
        <v>112</v>
      </c>
      <c r="C12" s="349" t="s">
        <v>113</v>
      </c>
      <c r="D12" s="342">
        <v>60</v>
      </c>
      <c r="E12" s="343">
        <v>130</v>
      </c>
      <c r="F12" s="303">
        <f t="shared" si="0"/>
        <v>7800</v>
      </c>
    </row>
    <row r="13" spans="1:6" x14ac:dyDescent="0.2">
      <c r="A13" s="341">
        <v>10</v>
      </c>
      <c r="B13" s="348" t="s">
        <v>114</v>
      </c>
      <c r="C13" s="349" t="s">
        <v>113</v>
      </c>
      <c r="D13" s="342">
        <v>60</v>
      </c>
      <c r="E13" s="343">
        <v>115</v>
      </c>
      <c r="F13" s="303">
        <f t="shared" si="0"/>
        <v>6900</v>
      </c>
    </row>
    <row r="14" spans="1:6" x14ac:dyDescent="0.2">
      <c r="A14" s="341">
        <v>11</v>
      </c>
      <c r="B14" s="348" t="s">
        <v>115</v>
      </c>
      <c r="C14" s="349" t="s">
        <v>113</v>
      </c>
      <c r="D14" s="342">
        <v>60</v>
      </c>
      <c r="E14" s="343">
        <v>115</v>
      </c>
      <c r="F14" s="303">
        <f t="shared" si="0"/>
        <v>6900</v>
      </c>
    </row>
    <row r="15" spans="1:6" x14ac:dyDescent="0.2">
      <c r="A15" s="341">
        <v>12</v>
      </c>
      <c r="B15" s="348" t="s">
        <v>116</v>
      </c>
      <c r="C15" s="349" t="s">
        <v>117</v>
      </c>
      <c r="D15" s="342">
        <v>1</v>
      </c>
      <c r="E15" s="343">
        <v>3000</v>
      </c>
      <c r="F15" s="303">
        <f t="shared" si="0"/>
        <v>3000</v>
      </c>
    </row>
    <row r="16" spans="1:6" x14ac:dyDescent="0.2">
      <c r="A16" s="341">
        <v>13</v>
      </c>
      <c r="B16" s="348" t="s">
        <v>118</v>
      </c>
      <c r="C16" s="349" t="s">
        <v>119</v>
      </c>
      <c r="D16" s="342">
        <v>1</v>
      </c>
      <c r="E16" s="343">
        <v>1255</v>
      </c>
      <c r="F16" s="303">
        <f t="shared" si="0"/>
        <v>1255</v>
      </c>
    </row>
    <row r="17" spans="1:6" x14ac:dyDescent="0.2">
      <c r="A17" s="341">
        <v>14</v>
      </c>
      <c r="B17" s="344"/>
      <c r="C17" s="345"/>
      <c r="D17" s="342"/>
      <c r="E17" s="343"/>
      <c r="F17" s="303" t="str">
        <f t="shared" si="0"/>
        <v/>
      </c>
    </row>
    <row r="18" spans="1:6" x14ac:dyDescent="0.2">
      <c r="A18" s="341">
        <v>15</v>
      </c>
      <c r="B18" s="344"/>
      <c r="C18" s="345"/>
      <c r="D18" s="342"/>
      <c r="E18" s="343"/>
      <c r="F18" s="303" t="str">
        <f t="shared" si="0"/>
        <v/>
      </c>
    </row>
    <row r="19" spans="1:6" x14ac:dyDescent="0.2">
      <c r="A19" s="341">
        <v>16</v>
      </c>
      <c r="B19" s="348"/>
      <c r="C19" s="349"/>
      <c r="D19" s="342"/>
      <c r="E19" s="343"/>
      <c r="F19" s="303" t="str">
        <f t="shared" si="0"/>
        <v/>
      </c>
    </row>
    <row r="20" spans="1:6" x14ac:dyDescent="0.2">
      <c r="A20" s="341">
        <v>17</v>
      </c>
      <c r="B20" s="348"/>
      <c r="C20" s="349"/>
      <c r="D20" s="342"/>
      <c r="E20" s="343"/>
      <c r="F20" s="303" t="str">
        <f t="shared" si="0"/>
        <v/>
      </c>
    </row>
    <row r="21" spans="1:6" x14ac:dyDescent="0.2">
      <c r="A21" s="341">
        <v>18</v>
      </c>
      <c r="B21" s="348"/>
      <c r="C21" s="349"/>
      <c r="D21" s="342"/>
      <c r="E21" s="343"/>
      <c r="F21" s="303" t="str">
        <f t="shared" si="0"/>
        <v/>
      </c>
    </row>
    <row r="22" spans="1:6" x14ac:dyDescent="0.2">
      <c r="A22" s="341">
        <v>19</v>
      </c>
      <c r="B22" s="348"/>
      <c r="C22" s="349"/>
      <c r="D22" s="342"/>
      <c r="E22" s="343"/>
      <c r="F22" s="303" t="str">
        <f t="shared" si="0"/>
        <v/>
      </c>
    </row>
    <row r="23" spans="1:6" x14ac:dyDescent="0.2">
      <c r="A23" s="341">
        <v>20</v>
      </c>
      <c r="B23" s="348"/>
      <c r="C23" s="349"/>
      <c r="D23" s="342"/>
      <c r="E23" s="343"/>
      <c r="F23" s="303" t="str">
        <f t="shared" si="0"/>
        <v/>
      </c>
    </row>
    <row r="24" spans="1:6" x14ac:dyDescent="0.2">
      <c r="A24" s="341">
        <v>21</v>
      </c>
      <c r="B24" s="344"/>
      <c r="C24" s="345"/>
      <c r="D24" s="342"/>
      <c r="E24" s="343"/>
      <c r="F24" s="303" t="str">
        <f t="shared" si="0"/>
        <v/>
      </c>
    </row>
    <row r="25" spans="1:6" x14ac:dyDescent="0.2">
      <c r="A25" s="341">
        <v>22</v>
      </c>
      <c r="B25" s="344"/>
      <c r="C25" s="345"/>
      <c r="D25" s="342"/>
      <c r="E25" s="343"/>
      <c r="F25" s="303" t="str">
        <f t="shared" si="0"/>
        <v/>
      </c>
    </row>
    <row r="26" spans="1:6" x14ac:dyDescent="0.2">
      <c r="A26" s="341">
        <v>23</v>
      </c>
      <c r="B26" s="344"/>
      <c r="C26" s="345"/>
      <c r="D26" s="342"/>
      <c r="E26" s="343"/>
      <c r="F26" s="303" t="str">
        <f t="shared" si="0"/>
        <v/>
      </c>
    </row>
    <row r="27" spans="1:6" x14ac:dyDescent="0.2">
      <c r="A27" s="341">
        <v>24</v>
      </c>
      <c r="B27" s="344"/>
      <c r="C27" s="345"/>
      <c r="D27" s="342"/>
      <c r="E27" s="343"/>
      <c r="F27" s="303" t="str">
        <f t="shared" si="0"/>
        <v/>
      </c>
    </row>
    <row r="28" spans="1:6" x14ac:dyDescent="0.2">
      <c r="A28" s="341">
        <v>25</v>
      </c>
      <c r="B28" s="344"/>
      <c r="C28" s="345"/>
      <c r="D28" s="342"/>
      <c r="E28" s="343"/>
      <c r="F28" s="303" t="str">
        <f t="shared" si="0"/>
        <v/>
      </c>
    </row>
    <row r="29" spans="1:6" x14ac:dyDescent="0.2">
      <c r="A29" s="341">
        <v>26</v>
      </c>
      <c r="B29" s="344"/>
      <c r="C29" s="345"/>
      <c r="D29" s="342"/>
      <c r="E29" s="343"/>
      <c r="F29" s="303" t="str">
        <f t="shared" si="0"/>
        <v/>
      </c>
    </row>
    <row r="30" spans="1:6" x14ac:dyDescent="0.2">
      <c r="A30" s="341">
        <v>27</v>
      </c>
      <c r="B30" s="344"/>
      <c r="C30" s="345"/>
      <c r="D30" s="342"/>
      <c r="E30" s="343"/>
      <c r="F30" s="303" t="str">
        <f t="shared" si="0"/>
        <v/>
      </c>
    </row>
    <row r="31" spans="1:6" x14ac:dyDescent="0.2">
      <c r="A31" s="341">
        <v>28</v>
      </c>
      <c r="B31" s="344"/>
      <c r="C31" s="345"/>
      <c r="D31" s="342"/>
      <c r="E31" s="343"/>
      <c r="F31" s="303" t="str">
        <f t="shared" si="0"/>
        <v/>
      </c>
    </row>
    <row r="32" spans="1:6" x14ac:dyDescent="0.2">
      <c r="A32" s="341">
        <v>29</v>
      </c>
      <c r="B32" s="344"/>
      <c r="C32" s="345"/>
      <c r="D32" s="342"/>
      <c r="E32" s="343"/>
      <c r="F32" s="303" t="str">
        <f t="shared" si="0"/>
        <v/>
      </c>
    </row>
    <row r="33" spans="1:6" x14ac:dyDescent="0.2">
      <c r="A33" s="341">
        <v>30</v>
      </c>
      <c r="B33" s="344"/>
      <c r="C33" s="345"/>
      <c r="D33" s="342"/>
      <c r="E33" s="343"/>
      <c r="F33" s="303" t="str">
        <f t="shared" si="0"/>
        <v/>
      </c>
    </row>
    <row r="34" spans="1:6" x14ac:dyDescent="0.2">
      <c r="A34" s="341">
        <v>31</v>
      </c>
      <c r="B34" s="344"/>
      <c r="C34" s="345"/>
      <c r="D34" s="342"/>
      <c r="E34" s="343"/>
      <c r="F34" s="303" t="str">
        <f t="shared" si="0"/>
        <v/>
      </c>
    </row>
    <row r="35" spans="1:6" x14ac:dyDescent="0.2">
      <c r="A35" s="341">
        <v>32</v>
      </c>
      <c r="B35" s="344"/>
      <c r="C35" s="345"/>
      <c r="D35" s="342"/>
      <c r="E35" s="343"/>
      <c r="F35" s="303" t="str">
        <f t="shared" si="0"/>
        <v/>
      </c>
    </row>
    <row r="36" spans="1:6" x14ac:dyDescent="0.2">
      <c r="A36" s="341">
        <v>33</v>
      </c>
      <c r="B36" s="344"/>
      <c r="C36" s="345"/>
      <c r="D36" s="342"/>
      <c r="E36" s="343"/>
      <c r="F36" s="303" t="str">
        <f t="shared" si="0"/>
        <v/>
      </c>
    </row>
    <row r="37" spans="1:6" x14ac:dyDescent="0.2">
      <c r="A37" s="341">
        <v>34</v>
      </c>
      <c r="B37" s="344"/>
      <c r="C37" s="345"/>
      <c r="D37" s="342"/>
      <c r="E37" s="343"/>
      <c r="F37" s="303" t="str">
        <f t="shared" si="0"/>
        <v/>
      </c>
    </row>
    <row r="38" spans="1:6" x14ac:dyDescent="0.2">
      <c r="A38" s="341">
        <v>35</v>
      </c>
      <c r="B38" s="344"/>
      <c r="C38" s="345"/>
      <c r="D38" s="342"/>
      <c r="E38" s="343"/>
      <c r="F38" s="303" t="str">
        <f t="shared" si="0"/>
        <v/>
      </c>
    </row>
    <row r="39" spans="1:6" x14ac:dyDescent="0.2">
      <c r="A39" s="341">
        <v>36</v>
      </c>
      <c r="B39" s="344"/>
      <c r="C39" s="345"/>
      <c r="D39" s="342"/>
      <c r="E39" s="343"/>
      <c r="F39" s="303" t="str">
        <f t="shared" si="0"/>
        <v/>
      </c>
    </row>
    <row r="40" spans="1:6" x14ac:dyDescent="0.2">
      <c r="A40" s="341">
        <v>37</v>
      </c>
      <c r="B40" s="344"/>
      <c r="C40" s="345"/>
      <c r="D40" s="342"/>
      <c r="E40" s="343"/>
      <c r="F40" s="303" t="str">
        <f t="shared" si="0"/>
        <v/>
      </c>
    </row>
    <row r="41" spans="1:6" x14ac:dyDescent="0.2">
      <c r="A41" s="341">
        <v>38</v>
      </c>
      <c r="B41" s="344"/>
      <c r="C41" s="345"/>
      <c r="D41" s="342"/>
      <c r="E41" s="343"/>
      <c r="F41" s="303" t="str">
        <f t="shared" si="0"/>
        <v/>
      </c>
    </row>
    <row r="42" spans="1:6" x14ac:dyDescent="0.2">
      <c r="A42" s="341">
        <v>39</v>
      </c>
      <c r="B42" s="344"/>
      <c r="C42" s="345"/>
      <c r="D42" s="342"/>
      <c r="E42" s="343"/>
      <c r="F42" s="303" t="str">
        <f t="shared" si="0"/>
        <v/>
      </c>
    </row>
    <row r="43" spans="1:6" x14ac:dyDescent="0.2">
      <c r="A43" s="341">
        <v>40</v>
      </c>
      <c r="B43" s="344"/>
      <c r="C43" s="345"/>
      <c r="D43" s="342"/>
      <c r="E43" s="343"/>
      <c r="F43" s="303" t="str">
        <f t="shared" si="0"/>
        <v/>
      </c>
    </row>
    <row r="44" spans="1:6" x14ac:dyDescent="0.2">
      <c r="A44" s="341">
        <v>41</v>
      </c>
      <c r="B44" s="344"/>
      <c r="C44" s="345"/>
      <c r="D44" s="342"/>
      <c r="E44" s="343"/>
      <c r="F44" s="303" t="str">
        <f t="shared" si="0"/>
        <v/>
      </c>
    </row>
    <row r="45" spans="1:6" x14ac:dyDescent="0.2">
      <c r="A45" s="341">
        <v>42</v>
      </c>
      <c r="B45" s="344"/>
      <c r="C45" s="345"/>
      <c r="D45" s="342"/>
      <c r="E45" s="343"/>
      <c r="F45" s="303" t="str">
        <f t="shared" si="0"/>
        <v/>
      </c>
    </row>
    <row r="46" spans="1:6" x14ac:dyDescent="0.2">
      <c r="A46" s="341">
        <v>43</v>
      </c>
      <c r="B46" s="344"/>
      <c r="C46" s="345"/>
      <c r="D46" s="342"/>
      <c r="E46" s="343"/>
      <c r="F46" s="303" t="str">
        <f t="shared" si="0"/>
        <v/>
      </c>
    </row>
    <row r="47" spans="1:6" x14ac:dyDescent="0.2">
      <c r="A47" s="341">
        <v>44</v>
      </c>
      <c r="B47" s="344"/>
      <c r="C47" s="345"/>
      <c r="D47" s="342"/>
      <c r="E47" s="343"/>
      <c r="F47" s="303" t="str">
        <f t="shared" si="0"/>
        <v/>
      </c>
    </row>
    <row r="48" spans="1:6" x14ac:dyDescent="0.2">
      <c r="A48" s="341">
        <v>45</v>
      </c>
      <c r="B48" s="344"/>
      <c r="C48" s="345"/>
      <c r="D48" s="342"/>
      <c r="E48" s="343"/>
      <c r="F48" s="303" t="str">
        <f t="shared" si="0"/>
        <v/>
      </c>
    </row>
    <row r="49" spans="1:6" x14ac:dyDescent="0.2">
      <c r="A49" s="341">
        <v>46</v>
      </c>
      <c r="B49" s="344"/>
      <c r="C49" s="345"/>
      <c r="D49" s="342"/>
      <c r="E49" s="343"/>
      <c r="F49" s="303" t="str">
        <f t="shared" si="0"/>
        <v/>
      </c>
    </row>
    <row r="50" spans="1:6" x14ac:dyDescent="0.2">
      <c r="A50" s="341">
        <v>47</v>
      </c>
      <c r="B50" s="344"/>
      <c r="C50" s="345"/>
      <c r="D50" s="342"/>
      <c r="E50" s="343"/>
      <c r="F50" s="303" t="str">
        <f t="shared" si="0"/>
        <v/>
      </c>
    </row>
    <row r="51" spans="1:6" x14ac:dyDescent="0.2">
      <c r="A51" s="341">
        <v>48</v>
      </c>
      <c r="B51" s="344"/>
      <c r="C51" s="345"/>
      <c r="D51" s="342"/>
      <c r="E51" s="343"/>
      <c r="F51" s="303" t="str">
        <f t="shared" si="0"/>
        <v/>
      </c>
    </row>
    <row r="52" spans="1:6" x14ac:dyDescent="0.2">
      <c r="A52" s="341">
        <v>49</v>
      </c>
      <c r="B52" s="344"/>
      <c r="C52" s="345"/>
      <c r="D52" s="342"/>
      <c r="E52" s="343"/>
      <c r="F52" s="303" t="str">
        <f t="shared" si="0"/>
        <v/>
      </c>
    </row>
    <row r="53" spans="1:6" x14ac:dyDescent="0.2">
      <c r="A53" s="341">
        <v>50</v>
      </c>
      <c r="B53" s="344"/>
      <c r="C53" s="345"/>
      <c r="D53" s="342"/>
      <c r="E53" s="343"/>
      <c r="F53" s="303" t="str">
        <f t="shared" si="0"/>
        <v/>
      </c>
    </row>
    <row r="54" spans="1:6" x14ac:dyDescent="0.2">
      <c r="A54" s="341">
        <v>51</v>
      </c>
      <c r="B54" s="344"/>
      <c r="C54" s="345"/>
      <c r="D54" s="342"/>
      <c r="E54" s="343"/>
      <c r="F54" s="303" t="str">
        <f t="shared" si="0"/>
        <v/>
      </c>
    </row>
    <row r="55" spans="1:6" x14ac:dyDescent="0.2">
      <c r="A55" s="341">
        <v>52</v>
      </c>
      <c r="B55" s="344"/>
      <c r="C55" s="345"/>
      <c r="D55" s="342"/>
      <c r="E55" s="343"/>
      <c r="F55" s="303" t="str">
        <f t="shared" si="0"/>
        <v/>
      </c>
    </row>
    <row r="56" spans="1:6" x14ac:dyDescent="0.2">
      <c r="A56" s="341">
        <v>53</v>
      </c>
      <c r="B56" s="344"/>
      <c r="C56" s="345"/>
      <c r="D56" s="342"/>
      <c r="E56" s="343"/>
      <c r="F56" s="303" t="str">
        <f t="shared" si="0"/>
        <v/>
      </c>
    </row>
    <row r="57" spans="1:6" x14ac:dyDescent="0.2">
      <c r="A57" s="341">
        <v>54</v>
      </c>
      <c r="B57" s="344"/>
      <c r="C57" s="345"/>
      <c r="D57" s="342"/>
      <c r="E57" s="343"/>
      <c r="F57" s="303" t="str">
        <f t="shared" si="0"/>
        <v/>
      </c>
    </row>
    <row r="58" spans="1:6" x14ac:dyDescent="0.2">
      <c r="A58" s="341">
        <v>55</v>
      </c>
      <c r="B58" s="344"/>
      <c r="C58" s="345"/>
      <c r="D58" s="342"/>
      <c r="E58" s="343"/>
      <c r="F58" s="303" t="str">
        <f t="shared" si="0"/>
        <v/>
      </c>
    </row>
    <row r="59" spans="1:6" x14ac:dyDescent="0.2">
      <c r="A59" s="341">
        <v>56</v>
      </c>
      <c r="B59" s="344"/>
      <c r="C59" s="345"/>
      <c r="D59" s="342"/>
      <c r="E59" s="343"/>
      <c r="F59" s="303" t="str">
        <f t="shared" si="0"/>
        <v/>
      </c>
    </row>
    <row r="60" spans="1:6" x14ac:dyDescent="0.2">
      <c r="A60" s="341">
        <v>57</v>
      </c>
      <c r="B60" s="344"/>
      <c r="C60" s="345"/>
      <c r="D60" s="342"/>
      <c r="E60" s="343"/>
      <c r="F60" s="303" t="str">
        <f t="shared" si="0"/>
        <v/>
      </c>
    </row>
    <row r="61" spans="1:6" x14ac:dyDescent="0.2">
      <c r="A61" s="341">
        <v>58</v>
      </c>
      <c r="B61" s="344"/>
      <c r="C61" s="345"/>
      <c r="D61" s="342"/>
      <c r="E61" s="343"/>
      <c r="F61" s="303" t="str">
        <f t="shared" si="0"/>
        <v/>
      </c>
    </row>
    <row r="62" spans="1:6" x14ac:dyDescent="0.2">
      <c r="A62" s="341">
        <v>59</v>
      </c>
      <c r="B62" s="344"/>
      <c r="C62" s="345"/>
      <c r="D62" s="342"/>
      <c r="E62" s="343"/>
      <c r="F62" s="303" t="str">
        <f t="shared" si="0"/>
        <v/>
      </c>
    </row>
    <row r="63" spans="1:6" x14ac:dyDescent="0.2">
      <c r="A63" s="341">
        <v>60</v>
      </c>
      <c r="B63" s="344"/>
      <c r="C63" s="345"/>
      <c r="D63" s="342"/>
      <c r="E63" s="343"/>
      <c r="F63" s="303" t="str">
        <f t="shared" si="0"/>
        <v/>
      </c>
    </row>
    <row r="64" spans="1:6" x14ac:dyDescent="0.2">
      <c r="A64" s="341">
        <v>61</v>
      </c>
      <c r="B64" s="344"/>
      <c r="C64" s="345"/>
      <c r="D64" s="342"/>
      <c r="E64" s="343"/>
      <c r="F64" s="303" t="str">
        <f t="shared" si="0"/>
        <v/>
      </c>
    </row>
    <row r="65" spans="1:6" x14ac:dyDescent="0.2">
      <c r="A65" s="341">
        <v>62</v>
      </c>
      <c r="B65" s="344"/>
      <c r="C65" s="345"/>
      <c r="D65" s="342"/>
      <c r="E65" s="343"/>
      <c r="F65" s="303" t="str">
        <f t="shared" si="0"/>
        <v/>
      </c>
    </row>
    <row r="66" spans="1:6" x14ac:dyDescent="0.2">
      <c r="A66" s="341">
        <v>63</v>
      </c>
      <c r="B66" s="344"/>
      <c r="C66" s="345"/>
      <c r="D66" s="342"/>
      <c r="E66" s="343"/>
      <c r="F66" s="303" t="str">
        <f t="shared" si="0"/>
        <v/>
      </c>
    </row>
    <row r="67" spans="1:6" x14ac:dyDescent="0.2">
      <c r="A67" s="341">
        <v>64</v>
      </c>
      <c r="B67" s="344"/>
      <c r="C67" s="345"/>
      <c r="D67" s="342"/>
      <c r="E67" s="343"/>
      <c r="F67" s="303" t="str">
        <f t="shared" si="0"/>
        <v/>
      </c>
    </row>
    <row r="68" spans="1:6" x14ac:dyDescent="0.2">
      <c r="A68" s="341">
        <v>65</v>
      </c>
      <c r="B68" s="344"/>
      <c r="C68" s="345"/>
      <c r="D68" s="342"/>
      <c r="E68" s="343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4"/>
      <c r="C69" s="345"/>
      <c r="D69" s="342"/>
      <c r="E69" s="343"/>
      <c r="F69" s="303" t="str">
        <f t="shared" si="1"/>
        <v/>
      </c>
    </row>
    <row r="70" spans="1:6" x14ac:dyDescent="0.2">
      <c r="A70" s="341">
        <v>67</v>
      </c>
      <c r="B70" s="344"/>
      <c r="C70" s="345"/>
      <c r="D70" s="342"/>
      <c r="E70" s="343"/>
      <c r="F70" s="303" t="str">
        <f t="shared" si="1"/>
        <v/>
      </c>
    </row>
    <row r="71" spans="1:6" x14ac:dyDescent="0.2">
      <c r="A71" s="341">
        <v>68</v>
      </c>
      <c r="B71" s="344"/>
      <c r="C71" s="345"/>
      <c r="D71" s="342"/>
      <c r="E71" s="343"/>
      <c r="F71" s="303" t="str">
        <f t="shared" si="1"/>
        <v/>
      </c>
    </row>
    <row r="72" spans="1:6" x14ac:dyDescent="0.2">
      <c r="A72" s="341">
        <v>69</v>
      </c>
      <c r="B72" s="344"/>
      <c r="C72" s="345"/>
      <c r="D72" s="342"/>
      <c r="E72" s="343"/>
      <c r="F72" s="303" t="str">
        <f t="shared" si="1"/>
        <v/>
      </c>
    </row>
    <row r="73" spans="1:6" x14ac:dyDescent="0.2">
      <c r="A73" s="341">
        <v>70</v>
      </c>
      <c r="B73" s="344"/>
      <c r="C73" s="345"/>
      <c r="D73" s="342"/>
      <c r="E73" s="343"/>
      <c r="F73" s="303" t="str">
        <f t="shared" si="1"/>
        <v/>
      </c>
    </row>
    <row r="74" spans="1:6" x14ac:dyDescent="0.2">
      <c r="A74" s="341">
        <v>71</v>
      </c>
      <c r="B74" s="344"/>
      <c r="C74" s="345"/>
      <c r="D74" s="342"/>
      <c r="E74" s="343"/>
      <c r="F74" s="303" t="str">
        <f t="shared" si="1"/>
        <v/>
      </c>
    </row>
    <row r="75" spans="1:6" x14ac:dyDescent="0.2">
      <c r="A75" s="341">
        <v>72</v>
      </c>
      <c r="B75" s="344"/>
      <c r="C75" s="345"/>
      <c r="D75" s="342"/>
      <c r="E75" s="343"/>
      <c r="F75" s="303" t="str">
        <f t="shared" si="1"/>
        <v/>
      </c>
    </row>
    <row r="76" spans="1:6" x14ac:dyDescent="0.2">
      <c r="A76" s="341">
        <v>73</v>
      </c>
      <c r="B76" s="344"/>
      <c r="C76" s="345"/>
      <c r="D76" s="342"/>
      <c r="E76" s="343"/>
      <c r="F76" s="303" t="str">
        <f t="shared" si="1"/>
        <v/>
      </c>
    </row>
    <row r="77" spans="1:6" x14ac:dyDescent="0.2">
      <c r="A77" s="341">
        <v>74</v>
      </c>
      <c r="B77" s="344"/>
      <c r="C77" s="345"/>
      <c r="D77" s="342"/>
      <c r="E77" s="343"/>
      <c r="F77" s="303" t="str">
        <f t="shared" si="1"/>
        <v/>
      </c>
    </row>
    <row r="78" spans="1:6" x14ac:dyDescent="0.2">
      <c r="A78" s="341">
        <v>75</v>
      </c>
      <c r="B78" s="344"/>
      <c r="C78" s="345"/>
      <c r="D78" s="342"/>
      <c r="E78" s="343"/>
      <c r="F78" s="303" t="str">
        <f t="shared" si="1"/>
        <v/>
      </c>
    </row>
    <row r="79" spans="1:6" x14ac:dyDescent="0.2">
      <c r="A79" s="341">
        <v>76</v>
      </c>
      <c r="B79" s="344"/>
      <c r="C79" s="345"/>
      <c r="D79" s="342"/>
      <c r="E79" s="343"/>
      <c r="F79" s="303" t="str">
        <f t="shared" si="1"/>
        <v/>
      </c>
    </row>
    <row r="80" spans="1:6" x14ac:dyDescent="0.2">
      <c r="A80" s="341">
        <v>77</v>
      </c>
      <c r="B80" s="344"/>
      <c r="C80" s="345"/>
      <c r="D80" s="342"/>
      <c r="E80" s="343"/>
      <c r="F80" s="303" t="str">
        <f t="shared" si="1"/>
        <v/>
      </c>
    </row>
    <row r="81" spans="1:6" x14ac:dyDescent="0.2">
      <c r="A81" s="341">
        <v>78</v>
      </c>
      <c r="B81" s="344"/>
      <c r="C81" s="345"/>
      <c r="D81" s="342"/>
      <c r="E81" s="343"/>
      <c r="F81" s="303" t="str">
        <f t="shared" si="1"/>
        <v/>
      </c>
    </row>
    <row r="82" spans="1:6" x14ac:dyDescent="0.2">
      <c r="A82" s="341">
        <v>79</v>
      </c>
      <c r="B82" s="344"/>
      <c r="C82" s="345"/>
      <c r="D82" s="342"/>
      <c r="E82" s="343"/>
      <c r="F82" s="303" t="str">
        <f t="shared" si="1"/>
        <v/>
      </c>
    </row>
    <row r="83" spans="1:6" x14ac:dyDescent="0.2">
      <c r="A83" s="341">
        <v>80</v>
      </c>
      <c r="B83" s="344"/>
      <c r="C83" s="345"/>
      <c r="D83" s="342"/>
      <c r="E83" s="343"/>
      <c r="F83" s="303" t="str">
        <f>IF(AND(ISNUMBER(D83),ISNUMBER(E83)),D83*E83,"")</f>
        <v/>
      </c>
    </row>
    <row r="84" spans="1:6" x14ac:dyDescent="0.2">
      <c r="A84" s="341">
        <v>81</v>
      </c>
      <c r="B84" s="344"/>
      <c r="C84" s="345"/>
      <c r="D84" s="342"/>
      <c r="E84" s="343"/>
      <c r="F84" s="303" t="str">
        <f t="shared" ref="F84:F129" si="2">IF(AND(ISNUMBER(D84),ISNUMBER(E84)),D84*E84,"")</f>
        <v/>
      </c>
    </row>
    <row r="85" spans="1:6" x14ac:dyDescent="0.2">
      <c r="A85" s="341">
        <v>82</v>
      </c>
      <c r="B85" s="344"/>
      <c r="C85" s="345"/>
      <c r="D85" s="342"/>
      <c r="E85" s="343"/>
      <c r="F85" s="303" t="str">
        <f t="shared" si="2"/>
        <v/>
      </c>
    </row>
    <row r="86" spans="1:6" x14ac:dyDescent="0.2">
      <c r="A86" s="341">
        <v>83</v>
      </c>
      <c r="B86" s="344"/>
      <c r="C86" s="345"/>
      <c r="D86" s="342"/>
      <c r="E86" s="343"/>
      <c r="F86" s="303" t="str">
        <f t="shared" si="2"/>
        <v/>
      </c>
    </row>
    <row r="87" spans="1:6" x14ac:dyDescent="0.2">
      <c r="A87" s="341">
        <v>84</v>
      </c>
      <c r="B87" s="344"/>
      <c r="C87" s="345"/>
      <c r="D87" s="342"/>
      <c r="E87" s="343"/>
      <c r="F87" s="303" t="str">
        <f t="shared" si="2"/>
        <v/>
      </c>
    </row>
    <row r="88" spans="1:6" x14ac:dyDescent="0.2">
      <c r="A88" s="341">
        <v>85</v>
      </c>
      <c r="B88" s="344"/>
      <c r="C88" s="345"/>
      <c r="D88" s="342"/>
      <c r="E88" s="343"/>
      <c r="F88" s="303" t="str">
        <f t="shared" si="2"/>
        <v/>
      </c>
    </row>
    <row r="89" spans="1:6" x14ac:dyDescent="0.2">
      <c r="A89" s="341">
        <v>86</v>
      </c>
      <c r="B89" s="344"/>
      <c r="C89" s="345"/>
      <c r="D89" s="342"/>
      <c r="E89" s="343"/>
      <c r="F89" s="303" t="str">
        <f t="shared" si="2"/>
        <v/>
      </c>
    </row>
    <row r="90" spans="1:6" x14ac:dyDescent="0.2">
      <c r="A90" s="341">
        <v>87</v>
      </c>
      <c r="B90" s="344"/>
      <c r="C90" s="345"/>
      <c r="D90" s="342"/>
      <c r="E90" s="343"/>
      <c r="F90" s="303" t="str">
        <f t="shared" si="2"/>
        <v/>
      </c>
    </row>
    <row r="91" spans="1:6" x14ac:dyDescent="0.2">
      <c r="A91" s="341">
        <v>88</v>
      </c>
      <c r="B91" s="344"/>
      <c r="C91" s="345"/>
      <c r="D91" s="342"/>
      <c r="E91" s="343"/>
      <c r="F91" s="303" t="str">
        <f t="shared" si="2"/>
        <v/>
      </c>
    </row>
    <row r="92" spans="1:6" x14ac:dyDescent="0.2">
      <c r="A92" s="341">
        <v>89</v>
      </c>
      <c r="B92" s="344"/>
      <c r="C92" s="345"/>
      <c r="D92" s="342"/>
      <c r="E92" s="343"/>
      <c r="F92" s="303" t="str">
        <f t="shared" si="2"/>
        <v/>
      </c>
    </row>
    <row r="93" spans="1:6" x14ac:dyDescent="0.2">
      <c r="A93" s="341">
        <v>90</v>
      </c>
      <c r="B93" s="344"/>
      <c r="C93" s="345"/>
      <c r="D93" s="342"/>
      <c r="E93" s="343"/>
      <c r="F93" s="303" t="str">
        <f t="shared" si="2"/>
        <v/>
      </c>
    </row>
    <row r="94" spans="1:6" x14ac:dyDescent="0.2">
      <c r="A94" s="341">
        <v>91</v>
      </c>
      <c r="B94" s="344"/>
      <c r="C94" s="345"/>
      <c r="D94" s="342"/>
      <c r="E94" s="343"/>
      <c r="F94" s="303" t="str">
        <f t="shared" si="2"/>
        <v/>
      </c>
    </row>
    <row r="95" spans="1:6" x14ac:dyDescent="0.2">
      <c r="A95" s="341">
        <v>92</v>
      </c>
      <c r="B95" s="344"/>
      <c r="C95" s="345"/>
      <c r="D95" s="342"/>
      <c r="E95" s="343"/>
      <c r="F95" s="303" t="str">
        <f t="shared" si="2"/>
        <v/>
      </c>
    </row>
    <row r="96" spans="1:6" x14ac:dyDescent="0.2">
      <c r="A96" s="341">
        <v>93</v>
      </c>
      <c r="B96" s="344"/>
      <c r="C96" s="345"/>
      <c r="D96" s="342"/>
      <c r="E96" s="343"/>
      <c r="F96" s="303" t="str">
        <f t="shared" si="2"/>
        <v/>
      </c>
    </row>
    <row r="97" spans="1:6" x14ac:dyDescent="0.2">
      <c r="A97" s="341">
        <v>94</v>
      </c>
      <c r="B97" s="344"/>
      <c r="C97" s="345"/>
      <c r="D97" s="342"/>
      <c r="E97" s="343"/>
      <c r="F97" s="303" t="str">
        <f t="shared" si="2"/>
        <v/>
      </c>
    </row>
    <row r="98" spans="1:6" x14ac:dyDescent="0.2">
      <c r="A98" s="341">
        <v>95</v>
      </c>
      <c r="B98" s="344"/>
      <c r="C98" s="345"/>
      <c r="D98" s="342"/>
      <c r="E98" s="343"/>
      <c r="F98" s="303" t="str">
        <f t="shared" si="2"/>
        <v/>
      </c>
    </row>
    <row r="99" spans="1:6" x14ac:dyDescent="0.2">
      <c r="A99" s="341">
        <v>96</v>
      </c>
      <c r="B99" s="344"/>
      <c r="C99" s="345"/>
      <c r="D99" s="342"/>
      <c r="E99" s="343"/>
      <c r="F99" s="303" t="str">
        <f t="shared" si="2"/>
        <v/>
      </c>
    </row>
    <row r="100" spans="1:6" x14ac:dyDescent="0.2">
      <c r="A100" s="341">
        <v>97</v>
      </c>
      <c r="B100" s="344"/>
      <c r="C100" s="345"/>
      <c r="D100" s="342"/>
      <c r="E100" s="343"/>
      <c r="F100" s="303" t="str">
        <f t="shared" si="2"/>
        <v/>
      </c>
    </row>
    <row r="101" spans="1:6" x14ac:dyDescent="0.2">
      <c r="A101" s="341">
        <v>98</v>
      </c>
      <c r="B101" s="344"/>
      <c r="C101" s="345"/>
      <c r="D101" s="342"/>
      <c r="E101" s="343"/>
      <c r="F101" s="303" t="str">
        <f t="shared" si="2"/>
        <v/>
      </c>
    </row>
    <row r="102" spans="1:6" x14ac:dyDescent="0.2">
      <c r="A102" s="341">
        <v>99</v>
      </c>
      <c r="B102" s="344"/>
      <c r="C102" s="345"/>
      <c r="D102" s="342"/>
      <c r="E102" s="343"/>
      <c r="F102" s="303" t="str">
        <f t="shared" si="2"/>
        <v/>
      </c>
    </row>
    <row r="103" spans="1:6" x14ac:dyDescent="0.2">
      <c r="A103" s="341">
        <v>100</v>
      </c>
      <c r="B103" s="344"/>
      <c r="C103" s="345"/>
      <c r="D103" s="342"/>
      <c r="E103" s="343"/>
      <c r="F103" s="303" t="str">
        <f t="shared" si="2"/>
        <v/>
      </c>
    </row>
    <row r="104" spans="1:6" x14ac:dyDescent="0.2">
      <c r="A104" s="341">
        <v>101</v>
      </c>
      <c r="B104" s="344"/>
      <c r="C104" s="345"/>
      <c r="D104" s="342"/>
      <c r="E104" s="343"/>
      <c r="F104" s="303" t="str">
        <f t="shared" si="2"/>
        <v/>
      </c>
    </row>
    <row r="105" spans="1:6" x14ac:dyDescent="0.2">
      <c r="A105" s="341">
        <v>102</v>
      </c>
      <c r="B105" s="344"/>
      <c r="C105" s="345"/>
      <c r="D105" s="342"/>
      <c r="E105" s="343"/>
      <c r="F105" s="303" t="str">
        <f t="shared" si="2"/>
        <v/>
      </c>
    </row>
    <row r="106" spans="1:6" x14ac:dyDescent="0.2">
      <c r="A106" s="341">
        <v>103</v>
      </c>
      <c r="B106" s="344"/>
      <c r="C106" s="345"/>
      <c r="D106" s="342"/>
      <c r="E106" s="343"/>
      <c r="F106" s="303" t="str">
        <f t="shared" si="2"/>
        <v/>
      </c>
    </row>
    <row r="107" spans="1:6" x14ac:dyDescent="0.2">
      <c r="A107" s="341">
        <v>104</v>
      </c>
      <c r="B107" s="344"/>
      <c r="C107" s="345"/>
      <c r="D107" s="342"/>
      <c r="E107" s="343"/>
      <c r="F107" s="303" t="str">
        <f t="shared" si="2"/>
        <v/>
      </c>
    </row>
    <row r="108" spans="1:6" x14ac:dyDescent="0.2">
      <c r="A108" s="341">
        <v>105</v>
      </c>
      <c r="B108" s="344"/>
      <c r="C108" s="345"/>
      <c r="D108" s="342"/>
      <c r="E108" s="343"/>
      <c r="F108" s="303" t="str">
        <f t="shared" si="2"/>
        <v/>
      </c>
    </row>
    <row r="109" spans="1:6" x14ac:dyDescent="0.2">
      <c r="A109" s="341">
        <v>106</v>
      </c>
      <c r="B109" s="344"/>
      <c r="C109" s="345"/>
      <c r="D109" s="342"/>
      <c r="E109" s="343"/>
      <c r="F109" s="303" t="str">
        <f t="shared" si="2"/>
        <v/>
      </c>
    </row>
    <row r="110" spans="1:6" x14ac:dyDescent="0.2">
      <c r="A110" s="341">
        <v>107</v>
      </c>
      <c r="B110" s="344"/>
      <c r="C110" s="345"/>
      <c r="D110" s="342"/>
      <c r="E110" s="343"/>
      <c r="F110" s="303" t="str">
        <f t="shared" si="2"/>
        <v/>
      </c>
    </row>
    <row r="111" spans="1:6" x14ac:dyDescent="0.2">
      <c r="A111" s="341">
        <v>108</v>
      </c>
      <c r="B111" s="344"/>
      <c r="C111" s="345"/>
      <c r="D111" s="342"/>
      <c r="E111" s="343"/>
      <c r="F111" s="303" t="str">
        <f t="shared" si="2"/>
        <v/>
      </c>
    </row>
    <row r="112" spans="1:6" x14ac:dyDescent="0.2">
      <c r="A112" s="341">
        <v>109</v>
      </c>
      <c r="B112" s="344"/>
      <c r="C112" s="345"/>
      <c r="D112" s="342"/>
      <c r="E112" s="343"/>
      <c r="F112" s="303" t="str">
        <f t="shared" si="2"/>
        <v/>
      </c>
    </row>
    <row r="113" spans="1:6" x14ac:dyDescent="0.2">
      <c r="A113" s="341">
        <v>110</v>
      </c>
      <c r="B113" s="344"/>
      <c r="C113" s="345"/>
      <c r="D113" s="342"/>
      <c r="E113" s="343"/>
      <c r="F113" s="303" t="str">
        <f t="shared" si="2"/>
        <v/>
      </c>
    </row>
    <row r="114" spans="1:6" x14ac:dyDescent="0.2">
      <c r="A114" s="341">
        <v>111</v>
      </c>
      <c r="B114" s="344"/>
      <c r="C114" s="345"/>
      <c r="D114" s="342"/>
      <c r="E114" s="343"/>
      <c r="F114" s="303" t="str">
        <f t="shared" si="2"/>
        <v/>
      </c>
    </row>
    <row r="115" spans="1:6" x14ac:dyDescent="0.2">
      <c r="A115" s="341">
        <v>112</v>
      </c>
      <c r="B115" s="344"/>
      <c r="C115" s="345"/>
      <c r="D115" s="342"/>
      <c r="E115" s="343"/>
      <c r="F115" s="303" t="str">
        <f t="shared" si="2"/>
        <v/>
      </c>
    </row>
    <row r="116" spans="1:6" x14ac:dyDescent="0.2">
      <c r="A116" s="341">
        <v>113</v>
      </c>
      <c r="B116" s="344"/>
      <c r="C116" s="345"/>
      <c r="D116" s="342"/>
      <c r="E116" s="343"/>
      <c r="F116" s="303" t="str">
        <f t="shared" si="2"/>
        <v/>
      </c>
    </row>
    <row r="117" spans="1:6" x14ac:dyDescent="0.2">
      <c r="A117" s="341">
        <v>114</v>
      </c>
      <c r="B117" s="344"/>
      <c r="C117" s="345"/>
      <c r="D117" s="342"/>
      <c r="E117" s="343"/>
      <c r="F117" s="303" t="str">
        <f t="shared" si="2"/>
        <v/>
      </c>
    </row>
    <row r="118" spans="1:6" x14ac:dyDescent="0.2">
      <c r="A118" s="341">
        <v>115</v>
      </c>
      <c r="B118" s="344"/>
      <c r="C118" s="345"/>
      <c r="D118" s="342"/>
      <c r="E118" s="343"/>
      <c r="F118" s="303" t="str">
        <f t="shared" si="2"/>
        <v/>
      </c>
    </row>
    <row r="119" spans="1:6" x14ac:dyDescent="0.2">
      <c r="A119" s="341">
        <v>116</v>
      </c>
      <c r="B119" s="344"/>
      <c r="C119" s="345"/>
      <c r="D119" s="342"/>
      <c r="E119" s="343"/>
      <c r="F119" s="303" t="str">
        <f t="shared" si="2"/>
        <v/>
      </c>
    </row>
    <row r="120" spans="1:6" x14ac:dyDescent="0.2">
      <c r="A120" s="341">
        <v>117</v>
      </c>
      <c r="B120" s="344"/>
      <c r="C120" s="345"/>
      <c r="D120" s="342"/>
      <c r="E120" s="343"/>
      <c r="F120" s="303" t="str">
        <f t="shared" si="2"/>
        <v/>
      </c>
    </row>
    <row r="121" spans="1:6" x14ac:dyDescent="0.2">
      <c r="A121" s="341">
        <v>118</v>
      </c>
      <c r="B121" s="344"/>
      <c r="C121" s="345"/>
      <c r="D121" s="342"/>
      <c r="E121" s="343"/>
      <c r="F121" s="303" t="str">
        <f t="shared" si="2"/>
        <v/>
      </c>
    </row>
    <row r="122" spans="1:6" x14ac:dyDescent="0.2">
      <c r="A122" s="341">
        <v>119</v>
      </c>
      <c r="B122" s="344"/>
      <c r="C122" s="345"/>
      <c r="D122" s="342"/>
      <c r="E122" s="343"/>
      <c r="F122" s="303" t="str">
        <f t="shared" si="2"/>
        <v/>
      </c>
    </row>
    <row r="123" spans="1:6" x14ac:dyDescent="0.2">
      <c r="A123" s="341">
        <v>120</v>
      </c>
      <c r="B123" s="344"/>
      <c r="C123" s="345"/>
      <c r="D123" s="342"/>
      <c r="E123" s="343"/>
      <c r="F123" s="303" t="str">
        <f t="shared" si="2"/>
        <v/>
      </c>
    </row>
    <row r="124" spans="1:6" x14ac:dyDescent="0.2">
      <c r="A124" s="341">
        <v>121</v>
      </c>
      <c r="B124" s="344"/>
      <c r="C124" s="345"/>
      <c r="D124" s="342"/>
      <c r="E124" s="343"/>
      <c r="F124" s="303" t="str">
        <f t="shared" si="2"/>
        <v/>
      </c>
    </row>
    <row r="125" spans="1:6" x14ac:dyDescent="0.2">
      <c r="A125" s="341">
        <v>122</v>
      </c>
      <c r="B125" s="344"/>
      <c r="C125" s="345"/>
      <c r="D125" s="342"/>
      <c r="E125" s="343"/>
      <c r="F125" s="303" t="str">
        <f t="shared" si="2"/>
        <v/>
      </c>
    </row>
    <row r="126" spans="1:6" x14ac:dyDescent="0.2">
      <c r="A126" s="341">
        <v>123</v>
      </c>
      <c r="B126" s="344"/>
      <c r="C126" s="345"/>
      <c r="D126" s="342"/>
      <c r="E126" s="343"/>
      <c r="F126" s="303" t="str">
        <f t="shared" si="2"/>
        <v/>
      </c>
    </row>
    <row r="127" spans="1:6" x14ac:dyDescent="0.2">
      <c r="A127" s="341">
        <v>124</v>
      </c>
      <c r="B127" s="344"/>
      <c r="C127" s="345"/>
      <c r="D127" s="342"/>
      <c r="E127" s="343"/>
      <c r="F127" s="303" t="str">
        <f t="shared" si="2"/>
        <v/>
      </c>
    </row>
    <row r="128" spans="1:6" x14ac:dyDescent="0.2">
      <c r="A128" s="341">
        <v>125</v>
      </c>
      <c r="B128" s="344"/>
      <c r="C128" s="345"/>
      <c r="D128" s="342"/>
      <c r="E128" s="343"/>
      <c r="F128" s="303" t="str">
        <f t="shared" si="2"/>
        <v/>
      </c>
    </row>
    <row r="129" spans="1:6" x14ac:dyDescent="0.2">
      <c r="A129" s="341">
        <v>126</v>
      </c>
      <c r="B129" s="344"/>
      <c r="C129" s="345"/>
      <c r="D129" s="342"/>
      <c r="E129" s="343"/>
      <c r="F129" s="303" t="str">
        <f t="shared" si="2"/>
        <v/>
      </c>
    </row>
    <row r="130" spans="1:6" x14ac:dyDescent="0.2">
      <c r="A130" s="341">
        <v>127</v>
      </c>
      <c r="B130" s="344"/>
      <c r="C130" s="345"/>
      <c r="D130" s="342"/>
      <c r="E130" s="343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4"/>
      <c r="C131" s="345"/>
      <c r="D131" s="342"/>
      <c r="E131" s="343"/>
      <c r="F131" s="303" t="str">
        <f t="shared" si="3"/>
        <v/>
      </c>
    </row>
    <row r="132" spans="1:6" x14ac:dyDescent="0.2">
      <c r="A132" s="304">
        <v>129</v>
      </c>
      <c r="B132" s="344"/>
      <c r="C132" s="345"/>
      <c r="D132" s="342"/>
      <c r="E132" s="343"/>
      <c r="F132" s="303" t="str">
        <f t="shared" si="3"/>
        <v/>
      </c>
    </row>
    <row r="133" spans="1:6" x14ac:dyDescent="0.2">
      <c r="A133" s="304">
        <v>130</v>
      </c>
      <c r="B133" s="344"/>
      <c r="C133" s="345"/>
      <c r="D133" s="342"/>
      <c r="E133" s="343"/>
      <c r="F133" s="303" t="str">
        <f t="shared" si="3"/>
        <v/>
      </c>
    </row>
    <row r="134" spans="1:6" x14ac:dyDescent="0.2">
      <c r="A134" s="304">
        <v>131</v>
      </c>
      <c r="B134" s="344"/>
      <c r="C134" s="345"/>
      <c r="D134" s="342"/>
      <c r="E134" s="343"/>
      <c r="F134" s="303" t="str">
        <f t="shared" si="3"/>
        <v/>
      </c>
    </row>
    <row r="135" spans="1:6" x14ac:dyDescent="0.2">
      <c r="A135" s="304">
        <v>132</v>
      </c>
      <c r="B135" s="344"/>
      <c r="C135" s="345"/>
      <c r="D135" s="342"/>
      <c r="E135" s="343"/>
      <c r="F135" s="303" t="str">
        <f t="shared" si="3"/>
        <v/>
      </c>
    </row>
    <row r="136" spans="1:6" x14ac:dyDescent="0.2">
      <c r="A136" s="304">
        <v>133</v>
      </c>
      <c r="B136" s="344"/>
      <c r="C136" s="345"/>
      <c r="D136" s="342"/>
      <c r="E136" s="343"/>
      <c r="F136" s="303" t="str">
        <f t="shared" si="3"/>
        <v/>
      </c>
    </row>
    <row r="137" spans="1:6" x14ac:dyDescent="0.2">
      <c r="A137" s="304">
        <v>134</v>
      </c>
      <c r="B137" s="344"/>
      <c r="C137" s="345"/>
      <c r="D137" s="342"/>
      <c r="E137" s="343"/>
      <c r="F137" s="303" t="str">
        <f t="shared" si="3"/>
        <v/>
      </c>
    </row>
    <row r="138" spans="1:6" x14ac:dyDescent="0.2">
      <c r="A138" s="304">
        <v>135</v>
      </c>
      <c r="B138" s="344"/>
      <c r="C138" s="345"/>
      <c r="D138" s="342"/>
      <c r="E138" s="343"/>
      <c r="F138" s="303" t="str">
        <f t="shared" si="3"/>
        <v/>
      </c>
    </row>
    <row r="139" spans="1:6" x14ac:dyDescent="0.2">
      <c r="A139" s="304">
        <v>136</v>
      </c>
      <c r="B139" s="344"/>
      <c r="C139" s="345"/>
      <c r="D139" s="342"/>
      <c r="E139" s="343"/>
      <c r="F139" s="303" t="str">
        <f t="shared" si="3"/>
        <v/>
      </c>
    </row>
    <row r="140" spans="1:6" x14ac:dyDescent="0.2">
      <c r="A140" s="304">
        <v>137</v>
      </c>
      <c r="B140" s="344"/>
      <c r="C140" s="345"/>
      <c r="D140" s="342"/>
      <c r="E140" s="343"/>
      <c r="F140" s="303" t="str">
        <f t="shared" si="3"/>
        <v/>
      </c>
    </row>
    <row r="141" spans="1:6" x14ac:dyDescent="0.2">
      <c r="A141" s="304">
        <v>138</v>
      </c>
      <c r="B141" s="344"/>
      <c r="C141" s="345"/>
      <c r="D141" s="342"/>
      <c r="E141" s="343"/>
      <c r="F141" s="303" t="str">
        <f t="shared" si="3"/>
        <v/>
      </c>
    </row>
    <row r="142" spans="1:6" x14ac:dyDescent="0.2">
      <c r="A142" s="304">
        <v>139</v>
      </c>
      <c r="B142" s="344"/>
      <c r="C142" s="345"/>
      <c r="D142" s="342"/>
      <c r="E142" s="343"/>
      <c r="F142" s="303" t="str">
        <f t="shared" si="3"/>
        <v/>
      </c>
    </row>
    <row r="143" spans="1:6" x14ac:dyDescent="0.2">
      <c r="A143" s="304">
        <v>140</v>
      </c>
      <c r="B143" s="344"/>
      <c r="C143" s="345"/>
      <c r="D143" s="342"/>
      <c r="E143" s="343"/>
      <c r="F143" s="303" t="str">
        <f t="shared" si="3"/>
        <v/>
      </c>
    </row>
    <row r="144" spans="1:6" x14ac:dyDescent="0.2">
      <c r="A144" s="219">
        <v>141</v>
      </c>
      <c r="B144" s="344"/>
      <c r="C144" s="345"/>
      <c r="D144" s="342"/>
      <c r="E144" s="343"/>
      <c r="F144" s="303" t="str">
        <f t="shared" si="3"/>
        <v/>
      </c>
    </row>
    <row r="145" spans="1:6" x14ac:dyDescent="0.2">
      <c r="A145" s="219">
        <v>142</v>
      </c>
      <c r="B145" s="344"/>
      <c r="C145" s="345"/>
      <c r="D145" s="342"/>
      <c r="E145" s="343"/>
      <c r="F145" s="303" t="str">
        <f t="shared" si="3"/>
        <v/>
      </c>
    </row>
    <row r="146" spans="1:6" x14ac:dyDescent="0.2">
      <c r="A146" s="219">
        <v>143</v>
      </c>
      <c r="B146" s="344"/>
      <c r="C146" s="345"/>
      <c r="D146" s="342"/>
      <c r="E146" s="343"/>
      <c r="F146" s="303" t="str">
        <f t="shared" si="3"/>
        <v/>
      </c>
    </row>
    <row r="147" spans="1:6" x14ac:dyDescent="0.2">
      <c r="A147" s="219">
        <v>144</v>
      </c>
      <c r="B147" s="344"/>
      <c r="C147" s="345"/>
      <c r="D147" s="342"/>
      <c r="E147" s="343"/>
      <c r="F147" s="303" t="str">
        <f t="shared" si="3"/>
        <v/>
      </c>
    </row>
    <row r="148" spans="1:6" x14ac:dyDescent="0.2">
      <c r="A148" s="219">
        <v>145</v>
      </c>
      <c r="B148" s="344"/>
      <c r="C148" s="345"/>
      <c r="D148" s="342"/>
      <c r="E148" s="343"/>
      <c r="F148" s="303" t="str">
        <f t="shared" si="3"/>
        <v/>
      </c>
    </row>
    <row r="149" spans="1:6" x14ac:dyDescent="0.2">
      <c r="A149" s="219">
        <v>146</v>
      </c>
      <c r="B149" s="344"/>
      <c r="C149" s="345"/>
      <c r="D149" s="342"/>
      <c r="E149" s="343"/>
      <c r="F149" s="303" t="str">
        <f t="shared" si="3"/>
        <v/>
      </c>
    </row>
    <row r="150" spans="1:6" x14ac:dyDescent="0.2">
      <c r="A150" s="219">
        <v>147</v>
      </c>
      <c r="B150" s="344"/>
      <c r="C150" s="345"/>
      <c r="D150" s="342"/>
      <c r="E150" s="343"/>
      <c r="F150" s="303" t="str">
        <f t="shared" si="3"/>
        <v/>
      </c>
    </row>
    <row r="151" spans="1:6" x14ac:dyDescent="0.2">
      <c r="A151" s="219">
        <v>148</v>
      </c>
      <c r="B151" s="344"/>
      <c r="C151" s="345"/>
      <c r="D151" s="342"/>
      <c r="E151" s="343"/>
      <c r="F151" s="303" t="str">
        <f t="shared" si="3"/>
        <v/>
      </c>
    </row>
    <row r="152" spans="1:6" x14ac:dyDescent="0.2">
      <c r="A152" s="219">
        <v>149</v>
      </c>
      <c r="B152" s="344"/>
      <c r="C152" s="345"/>
      <c r="D152" s="342"/>
      <c r="E152" s="343"/>
      <c r="F152" s="303" t="str">
        <f t="shared" si="3"/>
        <v/>
      </c>
    </row>
    <row r="153" spans="1:6" x14ac:dyDescent="0.2">
      <c r="A153" s="219">
        <v>150</v>
      </c>
      <c r="B153" s="344"/>
      <c r="C153" s="345"/>
      <c r="D153" s="342"/>
      <c r="E153" s="343"/>
      <c r="F153" s="303" t="str">
        <f t="shared" si="3"/>
        <v/>
      </c>
    </row>
    <row r="154" spans="1:6" x14ac:dyDescent="0.2">
      <c r="A154" s="219">
        <v>151</v>
      </c>
      <c r="B154" s="344"/>
      <c r="C154" s="345"/>
      <c r="D154" s="342"/>
      <c r="E154" s="343"/>
      <c r="F154" s="303" t="str">
        <f t="shared" si="3"/>
        <v/>
      </c>
    </row>
    <row r="155" spans="1:6" x14ac:dyDescent="0.2">
      <c r="A155" s="219">
        <v>152</v>
      </c>
      <c r="B155" s="344"/>
      <c r="C155" s="345"/>
      <c r="D155" s="342"/>
      <c r="E155" s="343"/>
      <c r="F155" s="303" t="str">
        <f t="shared" si="3"/>
        <v/>
      </c>
    </row>
    <row r="156" spans="1:6" x14ac:dyDescent="0.2">
      <c r="A156" s="219">
        <v>153</v>
      </c>
      <c r="B156" s="344"/>
      <c r="C156" s="345"/>
      <c r="D156" s="342"/>
      <c r="E156" s="343"/>
      <c r="F156" s="303" t="str">
        <f t="shared" si="3"/>
        <v/>
      </c>
    </row>
    <row r="157" spans="1:6" x14ac:dyDescent="0.2">
      <c r="A157" s="219">
        <v>154</v>
      </c>
      <c r="B157" s="344"/>
      <c r="C157" s="345"/>
      <c r="D157" s="342"/>
      <c r="E157" s="343"/>
      <c r="F157" s="303" t="str">
        <f t="shared" si="3"/>
        <v/>
      </c>
    </row>
    <row r="158" spans="1:6" x14ac:dyDescent="0.2">
      <c r="A158" s="219">
        <v>155</v>
      </c>
      <c r="B158" s="344"/>
      <c r="C158" s="345"/>
      <c r="D158" s="342"/>
      <c r="E158" s="343"/>
      <c r="F158" s="303" t="str">
        <f t="shared" si="3"/>
        <v/>
      </c>
    </row>
    <row r="159" spans="1:6" x14ac:dyDescent="0.2">
      <c r="A159" s="219">
        <v>156</v>
      </c>
      <c r="B159" s="344"/>
      <c r="C159" s="345"/>
      <c r="D159" s="342"/>
      <c r="E159" s="343"/>
      <c r="F159" s="303" t="str">
        <f t="shared" si="3"/>
        <v/>
      </c>
    </row>
    <row r="160" spans="1:6" x14ac:dyDescent="0.2">
      <c r="A160" s="219">
        <v>157</v>
      </c>
      <c r="B160" s="344"/>
      <c r="C160" s="345"/>
      <c r="D160" s="342"/>
      <c r="E160" s="343"/>
      <c r="F160" s="303" t="str">
        <f t="shared" si="3"/>
        <v/>
      </c>
    </row>
    <row r="161" spans="1:6" x14ac:dyDescent="0.2">
      <c r="A161" s="219">
        <v>158</v>
      </c>
      <c r="B161" s="344"/>
      <c r="C161" s="345"/>
      <c r="D161" s="342"/>
      <c r="E161" s="343"/>
      <c r="F161" s="303" t="str">
        <f t="shared" si="3"/>
        <v/>
      </c>
    </row>
    <row r="162" spans="1:6" x14ac:dyDescent="0.2">
      <c r="A162" s="219">
        <v>159</v>
      </c>
      <c r="B162" s="344"/>
      <c r="C162" s="345"/>
      <c r="D162" s="342"/>
      <c r="E162" s="343"/>
      <c r="F162" s="303" t="str">
        <f t="shared" si="3"/>
        <v/>
      </c>
    </row>
    <row r="163" spans="1:6" x14ac:dyDescent="0.2">
      <c r="A163" s="219">
        <v>160</v>
      </c>
      <c r="B163" s="344"/>
      <c r="C163" s="345"/>
      <c r="D163" s="342"/>
      <c r="E163" s="343"/>
      <c r="F163" s="303" t="str">
        <f t="shared" si="3"/>
        <v/>
      </c>
    </row>
    <row r="164" spans="1:6" x14ac:dyDescent="0.2">
      <c r="A164" s="219">
        <v>161</v>
      </c>
      <c r="B164" s="344"/>
      <c r="C164" s="345"/>
      <c r="D164" s="342"/>
      <c r="E164" s="343"/>
      <c r="F164" s="303" t="str">
        <f t="shared" si="3"/>
        <v/>
      </c>
    </row>
    <row r="165" spans="1:6" x14ac:dyDescent="0.2">
      <c r="A165" s="219">
        <v>162</v>
      </c>
      <c r="B165" s="344"/>
      <c r="C165" s="345"/>
      <c r="D165" s="342"/>
      <c r="E165" s="343"/>
      <c r="F165" s="303" t="str">
        <f t="shared" si="3"/>
        <v/>
      </c>
    </row>
    <row r="166" spans="1:6" x14ac:dyDescent="0.2">
      <c r="A166" s="219">
        <v>163</v>
      </c>
      <c r="B166" s="344"/>
      <c r="C166" s="345"/>
      <c r="D166" s="342"/>
      <c r="E166" s="343"/>
      <c r="F166" s="303" t="str">
        <f t="shared" si="3"/>
        <v/>
      </c>
    </row>
    <row r="167" spans="1:6" x14ac:dyDescent="0.2">
      <c r="A167" s="219">
        <v>164</v>
      </c>
      <c r="B167" s="344"/>
      <c r="C167" s="345"/>
      <c r="D167" s="342"/>
      <c r="E167" s="343"/>
      <c r="F167" s="303" t="str">
        <f t="shared" si="3"/>
        <v/>
      </c>
    </row>
    <row r="168" spans="1:6" x14ac:dyDescent="0.2">
      <c r="A168" s="219">
        <v>165</v>
      </c>
      <c r="B168" s="344"/>
      <c r="C168" s="345"/>
      <c r="D168" s="342"/>
      <c r="E168" s="343"/>
      <c r="F168" s="303" t="str">
        <f t="shared" si="3"/>
        <v/>
      </c>
    </row>
    <row r="169" spans="1:6" x14ac:dyDescent="0.2">
      <c r="A169" s="219">
        <v>166</v>
      </c>
      <c r="B169" s="344"/>
      <c r="C169" s="345"/>
      <c r="D169" s="342"/>
      <c r="E169" s="343"/>
      <c r="F169" s="303" t="str">
        <f t="shared" si="3"/>
        <v/>
      </c>
    </row>
    <row r="170" spans="1:6" x14ac:dyDescent="0.2">
      <c r="A170" s="219">
        <v>167</v>
      </c>
      <c r="B170" s="344"/>
      <c r="C170" s="345"/>
      <c r="D170" s="342"/>
      <c r="E170" s="343"/>
      <c r="F170" s="303" t="str">
        <f t="shared" si="3"/>
        <v/>
      </c>
    </row>
    <row r="171" spans="1:6" x14ac:dyDescent="0.2">
      <c r="A171" s="219">
        <v>168</v>
      </c>
      <c r="B171" s="344"/>
      <c r="C171" s="345"/>
      <c r="D171" s="342"/>
      <c r="E171" s="343"/>
      <c r="F171" s="303" t="str">
        <f t="shared" si="3"/>
        <v/>
      </c>
    </row>
    <row r="172" spans="1:6" x14ac:dyDescent="0.2">
      <c r="A172" s="219">
        <v>169</v>
      </c>
      <c r="B172" s="344"/>
      <c r="C172" s="345"/>
      <c r="D172" s="342"/>
      <c r="E172" s="343"/>
      <c r="F172" s="303" t="str">
        <f t="shared" si="3"/>
        <v/>
      </c>
    </row>
    <row r="173" spans="1:6" x14ac:dyDescent="0.2">
      <c r="A173" s="219">
        <v>170</v>
      </c>
      <c r="B173" s="344"/>
      <c r="C173" s="345"/>
      <c r="D173" s="342"/>
      <c r="E173" s="343"/>
      <c r="F173" s="303" t="str">
        <f t="shared" si="3"/>
        <v/>
      </c>
    </row>
    <row r="174" spans="1:6" x14ac:dyDescent="0.2">
      <c r="A174" s="219">
        <v>171</v>
      </c>
      <c r="B174" s="344"/>
      <c r="C174" s="345"/>
      <c r="D174" s="342"/>
      <c r="E174" s="343"/>
      <c r="F174" s="303" t="str">
        <f t="shared" si="3"/>
        <v/>
      </c>
    </row>
    <row r="175" spans="1:6" x14ac:dyDescent="0.2">
      <c r="A175" s="219">
        <v>172</v>
      </c>
      <c r="B175" s="344"/>
      <c r="C175" s="345"/>
      <c r="D175" s="342"/>
      <c r="E175" s="343"/>
      <c r="F175" s="303" t="str">
        <f t="shared" si="3"/>
        <v/>
      </c>
    </row>
    <row r="176" spans="1:6" x14ac:dyDescent="0.2">
      <c r="A176" s="219">
        <v>173</v>
      </c>
      <c r="B176" s="344"/>
      <c r="C176" s="345"/>
      <c r="D176" s="342"/>
      <c r="E176" s="343"/>
      <c r="F176" s="303" t="str">
        <f t="shared" si="3"/>
        <v/>
      </c>
    </row>
    <row r="177" spans="1:6" x14ac:dyDescent="0.2">
      <c r="A177" s="219">
        <v>174</v>
      </c>
      <c r="B177" s="344"/>
      <c r="C177" s="345"/>
      <c r="D177" s="342"/>
      <c r="E177" s="343"/>
      <c r="F177" s="303" t="str">
        <f t="shared" si="3"/>
        <v/>
      </c>
    </row>
    <row r="178" spans="1:6" x14ac:dyDescent="0.2">
      <c r="A178" s="219">
        <v>175</v>
      </c>
      <c r="B178" s="344"/>
      <c r="C178" s="345"/>
      <c r="D178" s="342"/>
      <c r="E178" s="343"/>
      <c r="F178" s="303" t="str">
        <f t="shared" si="3"/>
        <v/>
      </c>
    </row>
    <row r="179" spans="1:6" x14ac:dyDescent="0.2">
      <c r="A179" s="219">
        <v>176</v>
      </c>
      <c r="B179" s="344"/>
      <c r="C179" s="345"/>
      <c r="D179" s="342"/>
      <c r="E179" s="343"/>
      <c r="F179" s="303" t="str">
        <f t="shared" si="3"/>
        <v/>
      </c>
    </row>
    <row r="180" spans="1:6" x14ac:dyDescent="0.2">
      <c r="A180" s="219">
        <v>177</v>
      </c>
      <c r="B180" s="344"/>
      <c r="C180" s="345"/>
      <c r="D180" s="342"/>
      <c r="E180" s="343"/>
      <c r="F180" s="303" t="str">
        <f t="shared" si="3"/>
        <v/>
      </c>
    </row>
    <row r="181" spans="1:6" x14ac:dyDescent="0.2">
      <c r="A181" s="219">
        <v>178</v>
      </c>
      <c r="B181" s="344"/>
      <c r="C181" s="345"/>
      <c r="D181" s="342"/>
      <c r="E181" s="343"/>
      <c r="F181" s="303" t="str">
        <f t="shared" si="3"/>
        <v/>
      </c>
    </row>
    <row r="182" spans="1:6" x14ac:dyDescent="0.2">
      <c r="A182" s="219">
        <v>179</v>
      </c>
      <c r="B182" s="344"/>
      <c r="C182" s="345"/>
      <c r="D182" s="342"/>
      <c r="E182" s="343"/>
      <c r="F182" s="303" t="str">
        <f t="shared" si="3"/>
        <v/>
      </c>
    </row>
    <row r="183" spans="1:6" x14ac:dyDescent="0.2">
      <c r="A183" s="219">
        <v>180</v>
      </c>
      <c r="B183" s="344"/>
      <c r="C183" s="345"/>
      <c r="D183" s="342"/>
      <c r="E183" s="343"/>
      <c r="F183" s="303" t="str">
        <f t="shared" si="3"/>
        <v/>
      </c>
    </row>
    <row r="184" spans="1:6" x14ac:dyDescent="0.2">
      <c r="A184" s="219">
        <v>181</v>
      </c>
      <c r="B184" s="344"/>
      <c r="C184" s="345"/>
      <c r="D184" s="342"/>
      <c r="E184" s="343"/>
      <c r="F184" s="303" t="str">
        <f t="shared" si="3"/>
        <v/>
      </c>
    </row>
    <row r="185" spans="1:6" x14ac:dyDescent="0.2">
      <c r="A185" s="219">
        <v>182</v>
      </c>
      <c r="B185" s="344"/>
      <c r="C185" s="345"/>
      <c r="D185" s="342"/>
      <c r="E185" s="343"/>
      <c r="F185" s="303" t="str">
        <f t="shared" si="3"/>
        <v/>
      </c>
    </row>
    <row r="186" spans="1:6" x14ac:dyDescent="0.2">
      <c r="A186" s="219">
        <v>183</v>
      </c>
      <c r="B186" s="344"/>
      <c r="C186" s="345"/>
      <c r="D186" s="342"/>
      <c r="E186" s="343"/>
      <c r="F186" s="303" t="str">
        <f t="shared" si="3"/>
        <v/>
      </c>
    </row>
    <row r="187" spans="1:6" x14ac:dyDescent="0.2">
      <c r="A187" s="219">
        <v>184</v>
      </c>
      <c r="B187" s="344"/>
      <c r="C187" s="345"/>
      <c r="D187" s="342"/>
      <c r="E187" s="343"/>
      <c r="F187" s="303" t="str">
        <f t="shared" si="3"/>
        <v/>
      </c>
    </row>
    <row r="188" spans="1:6" x14ac:dyDescent="0.2">
      <c r="A188" s="219">
        <v>185</v>
      </c>
      <c r="B188" s="344"/>
      <c r="C188" s="345"/>
      <c r="D188" s="342"/>
      <c r="E188" s="343"/>
      <c r="F188" s="303" t="str">
        <f t="shared" si="3"/>
        <v/>
      </c>
    </row>
    <row r="189" spans="1:6" x14ac:dyDescent="0.2">
      <c r="A189" s="219">
        <v>186</v>
      </c>
      <c r="B189" s="344"/>
      <c r="C189" s="345"/>
      <c r="D189" s="342"/>
      <c r="E189" s="343"/>
      <c r="F189" s="303" t="str">
        <f t="shared" si="3"/>
        <v/>
      </c>
    </row>
    <row r="190" spans="1:6" x14ac:dyDescent="0.2">
      <c r="A190" s="219">
        <v>187</v>
      </c>
      <c r="B190" s="344"/>
      <c r="C190" s="345"/>
      <c r="D190" s="342"/>
      <c r="E190" s="343"/>
      <c r="F190" s="303" t="str">
        <f t="shared" si="3"/>
        <v/>
      </c>
    </row>
    <row r="191" spans="1:6" x14ac:dyDescent="0.2">
      <c r="A191" s="219">
        <v>188</v>
      </c>
      <c r="B191" s="344"/>
      <c r="C191" s="345"/>
      <c r="D191" s="342"/>
      <c r="E191" s="343"/>
      <c r="F191" s="303" t="str">
        <f t="shared" si="3"/>
        <v/>
      </c>
    </row>
    <row r="192" spans="1:6" x14ac:dyDescent="0.2">
      <c r="A192" s="219">
        <v>189</v>
      </c>
      <c r="B192" s="344"/>
      <c r="C192" s="345"/>
      <c r="D192" s="342"/>
      <c r="E192" s="343"/>
      <c r="F192" s="303" t="str">
        <f t="shared" si="3"/>
        <v/>
      </c>
    </row>
    <row r="193" spans="1:6" x14ac:dyDescent="0.2">
      <c r="A193" s="219">
        <v>190</v>
      </c>
      <c r="B193" s="344"/>
      <c r="C193" s="345"/>
      <c r="D193" s="342"/>
      <c r="E193" s="343"/>
      <c r="F193" s="303" t="str">
        <f t="shared" si="3"/>
        <v/>
      </c>
    </row>
    <row r="194" spans="1:6" x14ac:dyDescent="0.2">
      <c r="A194" s="219">
        <v>191</v>
      </c>
      <c r="B194" s="344"/>
      <c r="C194" s="345"/>
      <c r="D194" s="342"/>
      <c r="E194" s="343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4"/>
      <c r="C195" s="345"/>
      <c r="D195" s="342"/>
      <c r="E195" s="343"/>
      <c r="F195" s="303" t="str">
        <f t="shared" si="4"/>
        <v/>
      </c>
    </row>
    <row r="196" spans="1:6" x14ac:dyDescent="0.2">
      <c r="A196" s="219">
        <v>193</v>
      </c>
      <c r="B196" s="344"/>
      <c r="C196" s="345"/>
      <c r="D196" s="342"/>
      <c r="E196" s="343"/>
      <c r="F196" s="303" t="str">
        <f t="shared" si="4"/>
        <v/>
      </c>
    </row>
    <row r="197" spans="1:6" x14ac:dyDescent="0.2">
      <c r="A197" s="219">
        <v>194</v>
      </c>
      <c r="B197" s="344"/>
      <c r="C197" s="345"/>
      <c r="D197" s="342"/>
      <c r="E197" s="343"/>
      <c r="F197" s="303" t="str">
        <f t="shared" si="4"/>
        <v/>
      </c>
    </row>
    <row r="198" spans="1:6" x14ac:dyDescent="0.2">
      <c r="A198" s="219">
        <v>195</v>
      </c>
      <c r="B198" s="344"/>
      <c r="C198" s="345"/>
      <c r="D198" s="342"/>
      <c r="E198" s="343"/>
      <c r="F198" s="303" t="str">
        <f t="shared" si="4"/>
        <v/>
      </c>
    </row>
    <row r="199" spans="1:6" x14ac:dyDescent="0.2">
      <c r="A199" s="219">
        <v>196</v>
      </c>
      <c r="B199" s="344"/>
      <c r="C199" s="345"/>
      <c r="D199" s="342"/>
      <c r="E199" s="343"/>
      <c r="F199" s="303" t="str">
        <f t="shared" si="4"/>
        <v/>
      </c>
    </row>
    <row r="200" spans="1:6" x14ac:dyDescent="0.2">
      <c r="A200" s="219">
        <v>197</v>
      </c>
      <c r="B200" s="344"/>
      <c r="C200" s="345"/>
      <c r="D200" s="342"/>
      <c r="E200" s="343"/>
      <c r="F200" s="303" t="str">
        <f t="shared" si="4"/>
        <v/>
      </c>
    </row>
    <row r="201" spans="1:6" x14ac:dyDescent="0.2">
      <c r="A201" s="219">
        <v>198</v>
      </c>
      <c r="B201" s="344"/>
      <c r="C201" s="345"/>
      <c r="D201" s="342"/>
      <c r="E201" s="343"/>
      <c r="F201" s="303" t="str">
        <f t="shared" si="4"/>
        <v/>
      </c>
    </row>
    <row r="202" spans="1:6" x14ac:dyDescent="0.2">
      <c r="A202" s="219">
        <v>199</v>
      </c>
      <c r="B202" s="344"/>
      <c r="C202" s="345"/>
      <c r="D202" s="342"/>
      <c r="E202" s="343"/>
      <c r="F202" s="303" t="str">
        <f t="shared" si="4"/>
        <v/>
      </c>
    </row>
    <row r="203" spans="1:6" x14ac:dyDescent="0.2">
      <c r="A203" s="219">
        <v>200</v>
      </c>
      <c r="B203" s="344"/>
      <c r="C203" s="345"/>
      <c r="D203" s="342"/>
      <c r="E203" s="343"/>
      <c r="F203" s="303" t="str">
        <f t="shared" si="4"/>
        <v/>
      </c>
    </row>
    <row r="204" spans="1:6" x14ac:dyDescent="0.2">
      <c r="A204" s="219">
        <v>201</v>
      </c>
      <c r="B204" s="344"/>
      <c r="C204" s="345"/>
      <c r="D204" s="342"/>
      <c r="E204" s="343"/>
      <c r="F204" s="303" t="str">
        <f t="shared" si="4"/>
        <v/>
      </c>
    </row>
    <row r="205" spans="1:6" x14ac:dyDescent="0.2">
      <c r="A205" s="219">
        <v>202</v>
      </c>
      <c r="B205" s="344"/>
      <c r="C205" s="345"/>
      <c r="D205" s="342"/>
      <c r="E205" s="343"/>
      <c r="F205" s="303" t="str">
        <f t="shared" si="4"/>
        <v/>
      </c>
    </row>
    <row r="206" spans="1:6" x14ac:dyDescent="0.2">
      <c r="A206" s="219">
        <v>203</v>
      </c>
      <c r="B206" s="344"/>
      <c r="C206" s="345"/>
      <c r="D206" s="342"/>
      <c r="E206" s="343"/>
      <c r="F206" s="303" t="str">
        <f t="shared" si="4"/>
        <v/>
      </c>
    </row>
    <row r="207" spans="1:6" x14ac:dyDescent="0.2">
      <c r="A207" s="219">
        <v>204</v>
      </c>
      <c r="B207" s="344"/>
      <c r="C207" s="345"/>
      <c r="D207" s="342"/>
      <c r="E207" s="343"/>
      <c r="F207" s="303" t="str">
        <f t="shared" si="4"/>
        <v/>
      </c>
    </row>
    <row r="208" spans="1:6" x14ac:dyDescent="0.2">
      <c r="A208" s="219">
        <v>205</v>
      </c>
      <c r="B208" s="344"/>
      <c r="C208" s="345"/>
      <c r="D208" s="342"/>
      <c r="E208" s="343"/>
      <c r="F208" s="303" t="str">
        <f t="shared" si="4"/>
        <v/>
      </c>
    </row>
    <row r="209" spans="1:6" x14ac:dyDescent="0.2">
      <c r="A209" s="219">
        <v>206</v>
      </c>
      <c r="B209" s="344"/>
      <c r="C209" s="345"/>
      <c r="D209" s="342"/>
      <c r="E209" s="343"/>
      <c r="F209" s="303" t="str">
        <f t="shared" si="4"/>
        <v/>
      </c>
    </row>
    <row r="210" spans="1:6" x14ac:dyDescent="0.2">
      <c r="A210" s="219">
        <v>207</v>
      </c>
      <c r="B210" s="344"/>
      <c r="C210" s="345"/>
      <c r="D210" s="342"/>
      <c r="E210" s="343"/>
      <c r="F210" s="303" t="str">
        <f t="shared" si="4"/>
        <v/>
      </c>
    </row>
    <row r="211" spans="1:6" x14ac:dyDescent="0.2">
      <c r="A211" s="219">
        <v>208</v>
      </c>
      <c r="B211" s="344"/>
      <c r="C211" s="345"/>
      <c r="D211" s="342"/>
      <c r="E211" s="343"/>
      <c r="F211" s="303" t="str">
        <f t="shared" si="4"/>
        <v/>
      </c>
    </row>
    <row r="212" spans="1:6" x14ac:dyDescent="0.2">
      <c r="A212" s="219">
        <v>209</v>
      </c>
      <c r="B212" s="344"/>
      <c r="C212" s="345"/>
      <c r="D212" s="342"/>
      <c r="E212" s="343"/>
      <c r="F212" s="303" t="str">
        <f t="shared" si="4"/>
        <v/>
      </c>
    </row>
    <row r="213" spans="1:6" x14ac:dyDescent="0.2">
      <c r="A213" s="219">
        <v>210</v>
      </c>
      <c r="B213" s="344"/>
      <c r="C213" s="345"/>
      <c r="D213" s="342"/>
      <c r="E213" s="343"/>
      <c r="F213" s="303" t="str">
        <f t="shared" si="4"/>
        <v/>
      </c>
    </row>
    <row r="214" spans="1:6" x14ac:dyDescent="0.2">
      <c r="A214" s="219">
        <v>211</v>
      </c>
      <c r="B214" s="344"/>
      <c r="C214" s="345"/>
      <c r="D214" s="342"/>
      <c r="E214" s="343"/>
      <c r="F214" s="303" t="str">
        <f t="shared" si="4"/>
        <v/>
      </c>
    </row>
    <row r="215" spans="1:6" x14ac:dyDescent="0.2">
      <c r="A215" s="219">
        <v>212</v>
      </c>
      <c r="B215" s="344"/>
      <c r="C215" s="345"/>
      <c r="D215" s="342"/>
      <c r="E215" s="343"/>
      <c r="F215" s="303" t="str">
        <f t="shared" si="4"/>
        <v/>
      </c>
    </row>
    <row r="216" spans="1:6" x14ac:dyDescent="0.2">
      <c r="A216" s="219">
        <v>213</v>
      </c>
      <c r="B216" s="344"/>
      <c r="C216" s="345"/>
      <c r="D216" s="342"/>
      <c r="E216" s="343"/>
      <c r="F216" s="303" t="str">
        <f t="shared" si="4"/>
        <v/>
      </c>
    </row>
    <row r="217" spans="1:6" x14ac:dyDescent="0.2">
      <c r="A217" s="219">
        <v>214</v>
      </c>
      <c r="B217" s="344"/>
      <c r="C217" s="345"/>
      <c r="D217" s="342"/>
      <c r="E217" s="343"/>
      <c r="F217" s="303" t="str">
        <f t="shared" si="4"/>
        <v/>
      </c>
    </row>
    <row r="218" spans="1:6" x14ac:dyDescent="0.2">
      <c r="A218" s="219">
        <v>215</v>
      </c>
      <c r="B218" s="344"/>
      <c r="C218" s="345"/>
      <c r="D218" s="342"/>
      <c r="E218" s="343"/>
      <c r="F218" s="303" t="str">
        <f t="shared" si="4"/>
        <v/>
      </c>
    </row>
    <row r="219" spans="1:6" x14ac:dyDescent="0.2">
      <c r="A219" s="219">
        <v>216</v>
      </c>
      <c r="B219" s="344"/>
      <c r="C219" s="345"/>
      <c r="D219" s="342"/>
      <c r="E219" s="343"/>
      <c r="F219" s="303" t="str">
        <f t="shared" si="4"/>
        <v/>
      </c>
    </row>
    <row r="220" spans="1:6" x14ac:dyDescent="0.2">
      <c r="A220" s="219">
        <v>217</v>
      </c>
      <c r="B220" s="344"/>
      <c r="C220" s="345"/>
      <c r="D220" s="342"/>
      <c r="E220" s="343"/>
      <c r="F220" s="303" t="str">
        <f t="shared" si="4"/>
        <v/>
      </c>
    </row>
    <row r="221" spans="1:6" x14ac:dyDescent="0.2">
      <c r="A221" s="219">
        <v>218</v>
      </c>
      <c r="B221" s="344"/>
      <c r="C221" s="345"/>
      <c r="D221" s="342"/>
      <c r="E221" s="343"/>
      <c r="F221" s="303" t="str">
        <f t="shared" si="4"/>
        <v/>
      </c>
    </row>
    <row r="222" spans="1:6" x14ac:dyDescent="0.2">
      <c r="A222" s="219">
        <v>219</v>
      </c>
      <c r="B222" s="344"/>
      <c r="C222" s="345"/>
      <c r="D222" s="342"/>
      <c r="E222" s="343"/>
      <c r="F222" s="303" t="str">
        <f t="shared" si="4"/>
        <v/>
      </c>
    </row>
    <row r="223" spans="1:6" x14ac:dyDescent="0.2">
      <c r="A223" s="219">
        <v>220</v>
      </c>
      <c r="B223" s="344"/>
      <c r="C223" s="345"/>
      <c r="D223" s="342"/>
      <c r="E223" s="343"/>
      <c r="F223" s="303" t="str">
        <f t="shared" si="4"/>
        <v/>
      </c>
    </row>
    <row r="224" spans="1:6" x14ac:dyDescent="0.2">
      <c r="A224" s="219">
        <v>221</v>
      </c>
      <c r="B224" s="344"/>
      <c r="C224" s="345"/>
      <c r="D224" s="342"/>
      <c r="E224" s="343"/>
      <c r="F224" s="303" t="str">
        <f t="shared" si="4"/>
        <v/>
      </c>
    </row>
    <row r="225" spans="1:6" x14ac:dyDescent="0.2">
      <c r="A225" s="219">
        <v>222</v>
      </c>
      <c r="B225" s="344"/>
      <c r="C225" s="345"/>
      <c r="D225" s="342"/>
      <c r="E225" s="343"/>
      <c r="F225" s="303" t="str">
        <f t="shared" si="4"/>
        <v/>
      </c>
    </row>
    <row r="226" spans="1:6" x14ac:dyDescent="0.2">
      <c r="A226" s="219">
        <v>223</v>
      </c>
      <c r="B226" s="344"/>
      <c r="C226" s="345"/>
      <c r="D226" s="342"/>
      <c r="E226" s="343"/>
      <c r="F226" s="303" t="str">
        <f t="shared" si="4"/>
        <v/>
      </c>
    </row>
    <row r="227" spans="1:6" x14ac:dyDescent="0.2">
      <c r="A227" s="219">
        <v>224</v>
      </c>
      <c r="B227" s="344"/>
      <c r="C227" s="345"/>
      <c r="D227" s="342"/>
      <c r="E227" s="343"/>
      <c r="F227" s="303" t="str">
        <f t="shared" si="4"/>
        <v/>
      </c>
    </row>
    <row r="228" spans="1:6" x14ac:dyDescent="0.2">
      <c r="A228" s="219">
        <v>225</v>
      </c>
      <c r="B228" s="344"/>
      <c r="C228" s="345"/>
      <c r="D228" s="342"/>
      <c r="E228" s="343"/>
      <c r="F228" s="303" t="str">
        <f t="shared" si="4"/>
        <v/>
      </c>
    </row>
    <row r="229" spans="1:6" x14ac:dyDescent="0.2">
      <c r="A229" s="219">
        <v>226</v>
      </c>
      <c r="B229" s="344"/>
      <c r="C229" s="345"/>
      <c r="D229" s="342"/>
      <c r="E229" s="343"/>
      <c r="F229" s="303" t="str">
        <f t="shared" si="4"/>
        <v/>
      </c>
    </row>
    <row r="230" spans="1:6" x14ac:dyDescent="0.2">
      <c r="A230" s="219">
        <v>227</v>
      </c>
      <c r="B230" s="344"/>
      <c r="C230" s="345"/>
      <c r="D230" s="342"/>
      <c r="E230" s="343"/>
      <c r="F230" s="303" t="str">
        <f t="shared" si="4"/>
        <v/>
      </c>
    </row>
    <row r="231" spans="1:6" x14ac:dyDescent="0.2">
      <c r="A231" s="219">
        <v>228</v>
      </c>
      <c r="B231" s="344"/>
      <c r="C231" s="345"/>
      <c r="D231" s="342"/>
      <c r="E231" s="343"/>
      <c r="F231" s="303" t="str">
        <f t="shared" si="4"/>
        <v/>
      </c>
    </row>
    <row r="232" spans="1:6" x14ac:dyDescent="0.2">
      <c r="A232" s="219">
        <v>229</v>
      </c>
      <c r="B232" s="344"/>
      <c r="C232" s="345"/>
      <c r="D232" s="342"/>
      <c r="E232" s="343"/>
      <c r="F232" s="303" t="str">
        <f t="shared" si="4"/>
        <v/>
      </c>
    </row>
    <row r="233" spans="1:6" x14ac:dyDescent="0.2">
      <c r="A233" s="219">
        <v>230</v>
      </c>
      <c r="B233" s="344"/>
      <c r="C233" s="345"/>
      <c r="D233" s="342"/>
      <c r="E233" s="343"/>
      <c r="F233" s="303" t="str">
        <f t="shared" si="4"/>
        <v/>
      </c>
    </row>
    <row r="234" spans="1:6" x14ac:dyDescent="0.2">
      <c r="A234" s="219">
        <v>231</v>
      </c>
      <c r="B234" s="344"/>
      <c r="C234" s="345"/>
      <c r="D234" s="342"/>
      <c r="E234" s="343"/>
      <c r="F234" s="303" t="str">
        <f t="shared" si="4"/>
        <v/>
      </c>
    </row>
    <row r="235" spans="1:6" x14ac:dyDescent="0.2">
      <c r="A235" s="219">
        <v>232</v>
      </c>
      <c r="B235" s="344"/>
      <c r="C235" s="345"/>
      <c r="D235" s="342"/>
      <c r="E235" s="343"/>
      <c r="F235" s="303" t="str">
        <f t="shared" si="4"/>
        <v/>
      </c>
    </row>
    <row r="236" spans="1:6" x14ac:dyDescent="0.2">
      <c r="A236" s="219">
        <v>233</v>
      </c>
      <c r="B236" s="344"/>
      <c r="C236" s="345"/>
      <c r="D236" s="342"/>
      <c r="E236" s="343"/>
      <c r="F236" s="303" t="str">
        <f t="shared" si="4"/>
        <v/>
      </c>
    </row>
    <row r="237" spans="1:6" x14ac:dyDescent="0.2">
      <c r="A237" s="219">
        <v>234</v>
      </c>
      <c r="B237" s="344"/>
      <c r="C237" s="345"/>
      <c r="D237" s="342"/>
      <c r="E237" s="343"/>
      <c r="F237" s="303" t="str">
        <f t="shared" si="4"/>
        <v/>
      </c>
    </row>
    <row r="238" spans="1:6" x14ac:dyDescent="0.2">
      <c r="A238" s="219">
        <v>235</v>
      </c>
      <c r="B238" s="344"/>
      <c r="C238" s="345"/>
      <c r="D238" s="342"/>
      <c r="E238" s="343"/>
      <c r="F238" s="303" t="str">
        <f t="shared" si="4"/>
        <v/>
      </c>
    </row>
    <row r="239" spans="1:6" x14ac:dyDescent="0.2">
      <c r="A239" s="219">
        <v>236</v>
      </c>
      <c r="B239" s="344"/>
      <c r="C239" s="345"/>
      <c r="D239" s="342"/>
      <c r="E239" s="343"/>
      <c r="F239" s="303" t="str">
        <f t="shared" si="4"/>
        <v/>
      </c>
    </row>
    <row r="240" spans="1:6" x14ac:dyDescent="0.2">
      <c r="A240" s="219">
        <v>237</v>
      </c>
      <c r="B240" s="344"/>
      <c r="C240" s="345"/>
      <c r="D240" s="342"/>
      <c r="E240" s="343"/>
      <c r="F240" s="303" t="str">
        <f t="shared" si="4"/>
        <v/>
      </c>
    </row>
    <row r="241" spans="1:6" x14ac:dyDescent="0.2">
      <c r="A241" s="219">
        <v>238</v>
      </c>
      <c r="B241" s="344"/>
      <c r="C241" s="345"/>
      <c r="D241" s="342"/>
      <c r="E241" s="343"/>
      <c r="F241" s="303" t="str">
        <f t="shared" si="4"/>
        <v/>
      </c>
    </row>
    <row r="242" spans="1:6" x14ac:dyDescent="0.2">
      <c r="A242" s="219">
        <v>239</v>
      </c>
      <c r="B242" s="344"/>
      <c r="C242" s="345"/>
      <c r="D242" s="342"/>
      <c r="E242" s="343"/>
      <c r="F242" s="303" t="str">
        <f t="shared" si="4"/>
        <v/>
      </c>
    </row>
    <row r="243" spans="1:6" x14ac:dyDescent="0.2">
      <c r="A243" s="219">
        <v>240</v>
      </c>
      <c r="B243" s="344"/>
      <c r="C243" s="345"/>
      <c r="D243" s="342"/>
      <c r="E243" s="343"/>
      <c r="F243" s="303" t="str">
        <f t="shared" si="4"/>
        <v/>
      </c>
    </row>
    <row r="244" spans="1:6" x14ac:dyDescent="0.2">
      <c r="A244" s="219">
        <v>241</v>
      </c>
      <c r="B244" s="344"/>
      <c r="C244" s="345"/>
      <c r="D244" s="342"/>
      <c r="E244" s="343"/>
      <c r="F244" s="303" t="str">
        <f t="shared" si="4"/>
        <v/>
      </c>
    </row>
    <row r="245" spans="1:6" x14ac:dyDescent="0.2">
      <c r="A245" s="219">
        <v>242</v>
      </c>
      <c r="B245" s="344"/>
      <c r="C245" s="345"/>
      <c r="D245" s="342"/>
      <c r="E245" s="343"/>
      <c r="F245" s="303" t="str">
        <f t="shared" si="4"/>
        <v/>
      </c>
    </row>
    <row r="246" spans="1:6" x14ac:dyDescent="0.2">
      <c r="A246" s="219">
        <v>243</v>
      </c>
      <c r="B246" s="344"/>
      <c r="C246" s="345"/>
      <c r="D246" s="342"/>
      <c r="E246" s="343"/>
      <c r="F246" s="303" t="str">
        <f t="shared" si="4"/>
        <v/>
      </c>
    </row>
    <row r="247" spans="1:6" x14ac:dyDescent="0.2">
      <c r="A247" s="219">
        <v>244</v>
      </c>
      <c r="B247" s="344"/>
      <c r="C247" s="345"/>
      <c r="D247" s="342"/>
      <c r="E247" s="343"/>
      <c r="F247" s="303" t="str">
        <f t="shared" si="4"/>
        <v/>
      </c>
    </row>
    <row r="248" spans="1:6" x14ac:dyDescent="0.2">
      <c r="A248" s="219">
        <v>245</v>
      </c>
      <c r="B248" s="344"/>
      <c r="C248" s="345"/>
      <c r="D248" s="342"/>
      <c r="E248" s="343"/>
      <c r="F248" s="303" t="str">
        <f t="shared" si="4"/>
        <v/>
      </c>
    </row>
    <row r="249" spans="1:6" x14ac:dyDescent="0.2">
      <c r="A249" s="219">
        <v>246</v>
      </c>
      <c r="B249" s="344"/>
      <c r="C249" s="345"/>
      <c r="D249" s="342"/>
      <c r="E249" s="343"/>
      <c r="F249" s="303" t="str">
        <f t="shared" si="4"/>
        <v/>
      </c>
    </row>
    <row r="250" spans="1:6" x14ac:dyDescent="0.2">
      <c r="A250" s="219">
        <v>247</v>
      </c>
      <c r="B250" s="344"/>
      <c r="C250" s="345"/>
      <c r="D250" s="342"/>
      <c r="E250" s="343"/>
      <c r="F250" s="303" t="str">
        <f t="shared" si="4"/>
        <v/>
      </c>
    </row>
    <row r="251" spans="1:6" x14ac:dyDescent="0.2">
      <c r="A251" s="219">
        <v>248</v>
      </c>
      <c r="B251" s="344"/>
      <c r="C251" s="345"/>
      <c r="D251" s="342"/>
      <c r="E251" s="343"/>
      <c r="F251" s="303" t="str">
        <f t="shared" si="4"/>
        <v/>
      </c>
    </row>
    <row r="252" spans="1:6" x14ac:dyDescent="0.2">
      <c r="A252" s="219">
        <v>249</v>
      </c>
      <c r="B252" s="344"/>
      <c r="C252" s="345"/>
      <c r="D252" s="342"/>
      <c r="E252" s="343"/>
      <c r="F252" s="303" t="str">
        <f t="shared" si="4"/>
        <v/>
      </c>
    </row>
    <row r="253" spans="1:6" x14ac:dyDescent="0.2">
      <c r="A253" s="219">
        <v>250</v>
      </c>
      <c r="B253" s="344"/>
      <c r="C253" s="345"/>
      <c r="D253" s="342"/>
      <c r="E253" s="343"/>
      <c r="F253" s="303" t="str">
        <f t="shared" si="4"/>
        <v/>
      </c>
    </row>
    <row r="254" spans="1:6" x14ac:dyDescent="0.2">
      <c r="A254" s="219">
        <v>251</v>
      </c>
      <c r="B254" s="344"/>
      <c r="C254" s="345"/>
      <c r="D254" s="342"/>
      <c r="E254" s="343"/>
      <c r="F254" s="303" t="str">
        <f t="shared" si="4"/>
        <v/>
      </c>
    </row>
    <row r="255" spans="1:6" x14ac:dyDescent="0.2">
      <c r="A255" s="219">
        <v>252</v>
      </c>
      <c r="B255" s="344"/>
      <c r="C255" s="345"/>
      <c r="D255" s="342"/>
      <c r="E255" s="343"/>
      <c r="F255" s="303" t="str">
        <f t="shared" si="4"/>
        <v/>
      </c>
    </row>
    <row r="256" spans="1:6" x14ac:dyDescent="0.2">
      <c r="A256" s="219">
        <v>253</v>
      </c>
      <c r="B256" s="344"/>
      <c r="C256" s="345"/>
      <c r="D256" s="342"/>
      <c r="E256" s="343"/>
      <c r="F256" s="303" t="str">
        <f t="shared" si="4"/>
        <v/>
      </c>
    </row>
    <row r="257" spans="1:6" x14ac:dyDescent="0.2">
      <c r="A257" s="219">
        <v>254</v>
      </c>
      <c r="B257" s="344"/>
      <c r="C257" s="345"/>
      <c r="D257" s="342"/>
      <c r="E257" s="343"/>
      <c r="F257" s="303" t="str">
        <f t="shared" si="4"/>
        <v/>
      </c>
    </row>
    <row r="258" spans="1:6" x14ac:dyDescent="0.2">
      <c r="A258" s="219">
        <v>255</v>
      </c>
      <c r="B258" s="344"/>
      <c r="C258" s="345"/>
      <c r="D258" s="342"/>
      <c r="E258" s="343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4"/>
      <c r="C259" s="345"/>
      <c r="D259" s="342"/>
      <c r="E259" s="343"/>
      <c r="F259" s="303" t="str">
        <f t="shared" si="5"/>
        <v/>
      </c>
    </row>
    <row r="260" spans="1:6" x14ac:dyDescent="0.2">
      <c r="A260" s="219">
        <v>257</v>
      </c>
      <c r="B260" s="344"/>
      <c r="C260" s="345"/>
      <c r="D260" s="342"/>
      <c r="E260" s="343"/>
      <c r="F260" s="303" t="str">
        <f t="shared" si="5"/>
        <v/>
      </c>
    </row>
    <row r="261" spans="1:6" x14ac:dyDescent="0.2">
      <c r="A261" s="219">
        <v>258</v>
      </c>
      <c r="B261" s="344"/>
      <c r="C261" s="345"/>
      <c r="D261" s="342"/>
      <c r="E261" s="343"/>
      <c r="F261" s="303" t="str">
        <f t="shared" si="5"/>
        <v/>
      </c>
    </row>
    <row r="262" spans="1:6" x14ac:dyDescent="0.2">
      <c r="A262" s="219">
        <v>259</v>
      </c>
      <c r="B262" s="344"/>
      <c r="C262" s="345"/>
      <c r="D262" s="342"/>
      <c r="E262" s="343"/>
      <c r="F262" s="303" t="str">
        <f t="shared" si="5"/>
        <v/>
      </c>
    </row>
    <row r="263" spans="1:6" x14ac:dyDescent="0.2">
      <c r="A263" s="219">
        <v>260</v>
      </c>
      <c r="B263" s="344"/>
      <c r="C263" s="345"/>
      <c r="D263" s="342"/>
      <c r="E263" s="343"/>
      <c r="F263" s="303" t="str">
        <f t="shared" si="5"/>
        <v/>
      </c>
    </row>
    <row r="264" spans="1:6" x14ac:dyDescent="0.2">
      <c r="A264" s="219">
        <v>261</v>
      </c>
      <c r="B264" s="344"/>
      <c r="C264" s="345"/>
      <c r="D264" s="342"/>
      <c r="E264" s="343"/>
      <c r="F264" s="303" t="str">
        <f t="shared" si="5"/>
        <v/>
      </c>
    </row>
    <row r="265" spans="1:6" x14ac:dyDescent="0.2">
      <c r="A265" s="219">
        <v>262</v>
      </c>
      <c r="B265" s="344"/>
      <c r="C265" s="345"/>
      <c r="D265" s="342"/>
      <c r="E265" s="343"/>
      <c r="F265" s="303" t="str">
        <f t="shared" si="5"/>
        <v/>
      </c>
    </row>
    <row r="266" spans="1:6" x14ac:dyDescent="0.2">
      <c r="A266" s="219">
        <v>263</v>
      </c>
      <c r="B266" s="344"/>
      <c r="C266" s="345"/>
      <c r="D266" s="342"/>
      <c r="E266" s="343"/>
      <c r="F266" s="303" t="str">
        <f t="shared" si="5"/>
        <v/>
      </c>
    </row>
    <row r="267" spans="1:6" x14ac:dyDescent="0.2">
      <c r="A267" s="219">
        <v>264</v>
      </c>
      <c r="B267" s="344"/>
      <c r="C267" s="345"/>
      <c r="D267" s="342"/>
      <c r="E267" s="343"/>
      <c r="F267" s="303" t="str">
        <f t="shared" si="5"/>
        <v/>
      </c>
    </row>
    <row r="268" spans="1:6" x14ac:dyDescent="0.2">
      <c r="A268" s="219">
        <v>265</v>
      </c>
      <c r="B268" s="344"/>
      <c r="C268" s="345"/>
      <c r="D268" s="342"/>
      <c r="E268" s="343"/>
      <c r="F268" s="303" t="str">
        <f t="shared" si="5"/>
        <v/>
      </c>
    </row>
    <row r="269" spans="1:6" x14ac:dyDescent="0.2">
      <c r="A269" s="219">
        <v>266</v>
      </c>
      <c r="B269" s="344"/>
      <c r="C269" s="345"/>
      <c r="D269" s="342"/>
      <c r="E269" s="343"/>
      <c r="F269" s="303" t="str">
        <f t="shared" si="5"/>
        <v/>
      </c>
    </row>
    <row r="270" spans="1:6" x14ac:dyDescent="0.2">
      <c r="A270" s="219">
        <v>267</v>
      </c>
      <c r="B270" s="344"/>
      <c r="C270" s="345"/>
      <c r="D270" s="342"/>
      <c r="E270" s="343"/>
      <c r="F270" s="303" t="str">
        <f t="shared" si="5"/>
        <v/>
      </c>
    </row>
    <row r="271" spans="1:6" x14ac:dyDescent="0.2">
      <c r="A271" s="219">
        <v>268</v>
      </c>
      <c r="B271" s="344"/>
      <c r="C271" s="345"/>
      <c r="D271" s="342"/>
      <c r="E271" s="343"/>
      <c r="F271" s="303" t="str">
        <f t="shared" si="5"/>
        <v/>
      </c>
    </row>
    <row r="272" spans="1:6" x14ac:dyDescent="0.2">
      <c r="A272" s="219">
        <v>269</v>
      </c>
      <c r="B272" s="344"/>
      <c r="C272" s="345"/>
      <c r="D272" s="342"/>
      <c r="E272" s="343"/>
      <c r="F272" s="303" t="str">
        <f t="shared" si="5"/>
        <v/>
      </c>
    </row>
    <row r="273" spans="1:6" x14ac:dyDescent="0.2">
      <c r="A273" s="219">
        <v>270</v>
      </c>
      <c r="B273" s="344"/>
      <c r="C273" s="345"/>
      <c r="D273" s="342"/>
      <c r="E273" s="343"/>
      <c r="F273" s="303" t="str">
        <f t="shared" si="5"/>
        <v/>
      </c>
    </row>
    <row r="274" spans="1:6" x14ac:dyDescent="0.2">
      <c r="A274" s="219">
        <v>271</v>
      </c>
      <c r="B274" s="344"/>
      <c r="C274" s="345"/>
      <c r="D274" s="342"/>
      <c r="E274" s="343"/>
      <c r="F274" s="303" t="str">
        <f t="shared" si="5"/>
        <v/>
      </c>
    </row>
    <row r="275" spans="1:6" x14ac:dyDescent="0.2">
      <c r="A275" s="219">
        <v>272</v>
      </c>
      <c r="B275" s="344"/>
      <c r="C275" s="345"/>
      <c r="D275" s="342"/>
      <c r="E275" s="343"/>
      <c r="F275" s="303" t="str">
        <f t="shared" si="5"/>
        <v/>
      </c>
    </row>
    <row r="276" spans="1:6" x14ac:dyDescent="0.2">
      <c r="A276" s="219">
        <v>273</v>
      </c>
      <c r="B276" s="344"/>
      <c r="C276" s="345"/>
      <c r="D276" s="342"/>
      <c r="E276" s="343"/>
      <c r="F276" s="303" t="str">
        <f t="shared" si="5"/>
        <v/>
      </c>
    </row>
    <row r="277" spans="1:6" x14ac:dyDescent="0.2">
      <c r="A277" s="219">
        <v>274</v>
      </c>
      <c r="B277" s="344"/>
      <c r="C277" s="345"/>
      <c r="D277" s="342"/>
      <c r="E277" s="343"/>
      <c r="F277" s="303" t="str">
        <f t="shared" si="5"/>
        <v/>
      </c>
    </row>
    <row r="278" spans="1:6" x14ac:dyDescent="0.2">
      <c r="A278" s="219">
        <v>275</v>
      </c>
      <c r="B278" s="344"/>
      <c r="C278" s="345"/>
      <c r="D278" s="342"/>
      <c r="E278" s="343"/>
      <c r="F278" s="303" t="str">
        <f t="shared" si="5"/>
        <v/>
      </c>
    </row>
    <row r="279" spans="1:6" x14ac:dyDescent="0.2">
      <c r="A279" s="219">
        <v>276</v>
      </c>
      <c r="B279" s="344"/>
      <c r="C279" s="345"/>
      <c r="D279" s="342"/>
      <c r="E279" s="343"/>
      <c r="F279" s="303" t="str">
        <f t="shared" si="5"/>
        <v/>
      </c>
    </row>
    <row r="280" spans="1:6" x14ac:dyDescent="0.2">
      <c r="A280" s="219">
        <v>277</v>
      </c>
      <c r="B280" s="344"/>
      <c r="C280" s="345"/>
      <c r="D280" s="342"/>
      <c r="E280" s="343"/>
      <c r="F280" s="303" t="str">
        <f t="shared" si="5"/>
        <v/>
      </c>
    </row>
    <row r="281" spans="1:6" x14ac:dyDescent="0.2">
      <c r="A281" s="219">
        <v>278</v>
      </c>
      <c r="B281" s="344"/>
      <c r="C281" s="345"/>
      <c r="D281" s="342"/>
      <c r="E281" s="343"/>
      <c r="F281" s="303" t="str">
        <f t="shared" si="5"/>
        <v/>
      </c>
    </row>
    <row r="282" spans="1:6" x14ac:dyDescent="0.2">
      <c r="A282" s="219">
        <v>279</v>
      </c>
      <c r="B282" s="344"/>
      <c r="C282" s="345"/>
      <c r="D282" s="342"/>
      <c r="E282" s="343"/>
      <c r="F282" s="303" t="str">
        <f t="shared" si="5"/>
        <v/>
      </c>
    </row>
    <row r="283" spans="1:6" x14ac:dyDescent="0.2">
      <c r="A283" s="219">
        <v>280</v>
      </c>
      <c r="B283" s="344"/>
      <c r="C283" s="345"/>
      <c r="D283" s="342"/>
      <c r="E283" s="343"/>
      <c r="F283" s="303" t="str">
        <f t="shared" si="5"/>
        <v/>
      </c>
    </row>
    <row r="284" spans="1:6" x14ac:dyDescent="0.2">
      <c r="A284" s="219">
        <v>281</v>
      </c>
      <c r="B284" s="344"/>
      <c r="C284" s="345"/>
      <c r="D284" s="342"/>
      <c r="E284" s="343"/>
      <c r="F284" s="303" t="str">
        <f t="shared" si="5"/>
        <v/>
      </c>
    </row>
    <row r="285" spans="1:6" x14ac:dyDescent="0.2">
      <c r="A285" s="219">
        <v>282</v>
      </c>
      <c r="B285" s="344"/>
      <c r="C285" s="345"/>
      <c r="D285" s="342"/>
      <c r="E285" s="343"/>
      <c r="F285" s="303" t="str">
        <f t="shared" si="5"/>
        <v/>
      </c>
    </row>
    <row r="286" spans="1:6" x14ac:dyDescent="0.2">
      <c r="A286" s="219">
        <v>283</v>
      </c>
      <c r="B286" s="344"/>
      <c r="C286" s="345"/>
      <c r="D286" s="342"/>
      <c r="E286" s="343"/>
      <c r="F286" s="303" t="str">
        <f t="shared" si="5"/>
        <v/>
      </c>
    </row>
    <row r="287" spans="1:6" x14ac:dyDescent="0.2">
      <c r="A287" s="219">
        <v>284</v>
      </c>
      <c r="B287" s="344"/>
      <c r="C287" s="345"/>
      <c r="D287" s="342"/>
      <c r="E287" s="343"/>
      <c r="F287" s="303" t="str">
        <f t="shared" si="5"/>
        <v/>
      </c>
    </row>
    <row r="288" spans="1:6" x14ac:dyDescent="0.2">
      <c r="A288" s="219">
        <v>285</v>
      </c>
      <c r="B288" s="344"/>
      <c r="C288" s="345"/>
      <c r="D288" s="342"/>
      <c r="E288" s="343"/>
      <c r="F288" s="303" t="str">
        <f t="shared" si="5"/>
        <v/>
      </c>
    </row>
    <row r="289" spans="1:6" x14ac:dyDescent="0.2">
      <c r="A289" s="219">
        <v>286</v>
      </c>
      <c r="B289" s="344"/>
      <c r="C289" s="345"/>
      <c r="D289" s="342"/>
      <c r="E289" s="343"/>
      <c r="F289" s="303" t="str">
        <f t="shared" si="5"/>
        <v/>
      </c>
    </row>
    <row r="290" spans="1:6" x14ac:dyDescent="0.2">
      <c r="A290" s="219">
        <v>287</v>
      </c>
      <c r="B290" s="344"/>
      <c r="C290" s="345"/>
      <c r="D290" s="342"/>
      <c r="E290" s="343"/>
      <c r="F290" s="303" t="str">
        <f t="shared" si="5"/>
        <v/>
      </c>
    </row>
    <row r="291" spans="1:6" x14ac:dyDescent="0.2">
      <c r="A291" s="219">
        <v>288</v>
      </c>
      <c r="B291" s="344"/>
      <c r="C291" s="345"/>
      <c r="D291" s="342"/>
      <c r="E291" s="343"/>
      <c r="F291" s="303" t="str">
        <f t="shared" si="5"/>
        <v/>
      </c>
    </row>
    <row r="292" spans="1:6" x14ac:dyDescent="0.2">
      <c r="A292" s="219">
        <v>289</v>
      </c>
      <c r="B292" s="344"/>
      <c r="C292" s="345"/>
      <c r="D292" s="342"/>
      <c r="E292" s="343"/>
      <c r="F292" s="303" t="str">
        <f t="shared" si="5"/>
        <v/>
      </c>
    </row>
    <row r="293" spans="1:6" x14ac:dyDescent="0.2">
      <c r="A293" s="219">
        <v>290</v>
      </c>
      <c r="B293" s="344"/>
      <c r="C293" s="345"/>
      <c r="D293" s="342"/>
      <c r="E293" s="343"/>
      <c r="F293" s="303" t="str">
        <f t="shared" si="5"/>
        <v/>
      </c>
    </row>
    <row r="294" spans="1:6" x14ac:dyDescent="0.2">
      <c r="A294" s="219">
        <v>291</v>
      </c>
      <c r="B294" s="344"/>
      <c r="C294" s="345"/>
      <c r="D294" s="342"/>
      <c r="E294" s="343"/>
      <c r="F294" s="303" t="str">
        <f t="shared" si="5"/>
        <v/>
      </c>
    </row>
    <row r="295" spans="1:6" x14ac:dyDescent="0.2">
      <c r="A295" s="219">
        <v>292</v>
      </c>
      <c r="B295" s="344"/>
      <c r="C295" s="345"/>
      <c r="D295" s="342"/>
      <c r="E295" s="343"/>
      <c r="F295" s="303" t="str">
        <f t="shared" si="5"/>
        <v/>
      </c>
    </row>
    <row r="296" spans="1:6" x14ac:dyDescent="0.2">
      <c r="A296" s="219">
        <v>293</v>
      </c>
      <c r="B296" s="344"/>
      <c r="C296" s="345"/>
      <c r="D296" s="342"/>
      <c r="E296" s="343"/>
      <c r="F296" s="303" t="str">
        <f t="shared" si="5"/>
        <v/>
      </c>
    </row>
    <row r="297" spans="1:6" x14ac:dyDescent="0.2">
      <c r="A297" s="219">
        <v>294</v>
      </c>
      <c r="B297" s="344"/>
      <c r="C297" s="345"/>
      <c r="D297" s="342"/>
      <c r="E297" s="343"/>
      <c r="F297" s="303" t="str">
        <f t="shared" si="5"/>
        <v/>
      </c>
    </row>
    <row r="298" spans="1:6" x14ac:dyDescent="0.2">
      <c r="A298" s="219">
        <v>295</v>
      </c>
      <c r="B298" s="344"/>
      <c r="C298" s="345"/>
      <c r="D298" s="342"/>
      <c r="E298" s="343"/>
      <c r="F298" s="303" t="str">
        <f t="shared" si="5"/>
        <v/>
      </c>
    </row>
    <row r="299" spans="1:6" x14ac:dyDescent="0.2">
      <c r="A299" s="219">
        <v>296</v>
      </c>
      <c r="B299" s="344"/>
      <c r="C299" s="345"/>
      <c r="D299" s="342"/>
      <c r="E299" s="343"/>
      <c r="F299" s="303" t="str">
        <f t="shared" si="5"/>
        <v/>
      </c>
    </row>
    <row r="300" spans="1:6" x14ac:dyDescent="0.2">
      <c r="A300" s="219">
        <v>297</v>
      </c>
      <c r="B300" s="344"/>
      <c r="C300" s="345"/>
      <c r="D300" s="342"/>
      <c r="E300" s="343"/>
      <c r="F300" s="303" t="str">
        <f t="shared" si="5"/>
        <v/>
      </c>
    </row>
    <row r="301" spans="1:6" x14ac:dyDescent="0.2">
      <c r="A301" s="219">
        <v>298</v>
      </c>
      <c r="B301" s="344"/>
      <c r="C301" s="345"/>
      <c r="D301" s="342"/>
      <c r="E301" s="343"/>
      <c r="F301" s="303" t="str">
        <f t="shared" si="5"/>
        <v/>
      </c>
    </row>
    <row r="302" spans="1:6" x14ac:dyDescent="0.2">
      <c r="A302" s="219">
        <v>299</v>
      </c>
      <c r="B302" s="344"/>
      <c r="C302" s="345"/>
      <c r="D302" s="342"/>
      <c r="E302" s="343"/>
      <c r="F302" s="303" t="str">
        <f t="shared" si="5"/>
        <v/>
      </c>
    </row>
    <row r="303" spans="1:6" x14ac:dyDescent="0.2">
      <c r="A303" s="219">
        <v>300</v>
      </c>
      <c r="B303" s="344"/>
      <c r="C303" s="345"/>
      <c r="D303" s="342"/>
      <c r="E303" s="343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tabSelected="1" topLeftCell="F1" zoomScaleNormal="100" workbookViewId="0">
      <pane ySplit="5" topLeftCell="A12" activePane="bottomLeft" state="frozenSplit"/>
      <selection activeCell="E4" sqref="E4:E26"/>
      <selection pane="bottomLeft" activeCell="K31" sqref="K31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3.5" customHeight="1" thickTop="1" x14ac:dyDescent="0.2">
      <c r="A1" s="224" t="s">
        <v>0</v>
      </c>
      <c r="B1" s="289"/>
      <c r="C1" s="289"/>
      <c r="D1" s="290"/>
      <c r="E1" s="359" t="s">
        <v>91</v>
      </c>
      <c r="F1" s="360"/>
      <c r="G1" s="367" t="s">
        <v>132</v>
      </c>
      <c r="H1" s="368"/>
      <c r="I1" s="363" t="s">
        <v>135</v>
      </c>
      <c r="J1" s="364"/>
      <c r="K1" s="363" t="s">
        <v>137</v>
      </c>
      <c r="L1" s="364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61"/>
      <c r="F2" s="362"/>
      <c r="G2" s="353" t="s">
        <v>133</v>
      </c>
      <c r="H2" s="369"/>
      <c r="I2" s="365" t="s">
        <v>136</v>
      </c>
      <c r="J2" s="366"/>
      <c r="K2" s="365" t="s">
        <v>138</v>
      </c>
      <c r="L2" s="391"/>
      <c r="M2" s="347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 t="s">
        <v>130</v>
      </c>
      <c r="B3" s="291"/>
      <c r="C3" s="291"/>
      <c r="D3" s="292"/>
      <c r="E3" s="361"/>
      <c r="F3" s="362"/>
      <c r="G3" s="353" t="s">
        <v>134</v>
      </c>
      <c r="H3" s="354"/>
      <c r="I3" s="353" t="s">
        <v>134</v>
      </c>
      <c r="J3" s="354"/>
      <c r="K3" s="353" t="s">
        <v>134</v>
      </c>
      <c r="L3" s="354"/>
      <c r="M3" s="353"/>
      <c r="N3" s="354"/>
      <c r="O3" s="228"/>
      <c r="P3" s="229"/>
      <c r="Q3" s="228"/>
      <c r="R3" s="229"/>
    </row>
    <row r="4" spans="1:18" ht="12" thickBot="1" x14ac:dyDescent="0.25">
      <c r="A4" s="193" t="s">
        <v>131</v>
      </c>
      <c r="B4" s="291"/>
      <c r="C4" s="291"/>
      <c r="D4" s="292"/>
      <c r="E4" s="293"/>
      <c r="F4" s="294"/>
      <c r="G4" s="357"/>
      <c r="H4" s="358"/>
      <c r="I4" s="355"/>
      <c r="J4" s="356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>
        <f>IF(B7="","",1)</f>
        <v>1</v>
      </c>
      <c r="B6" s="295" t="str">
        <f>IF(ISBLANK('Item List'!B4),"",'Item List'!B4)</f>
        <v>Remove &amp; Replace Existing Concrete Slope Wall Reinforced, 5"</v>
      </c>
      <c r="C6" s="295" t="str">
        <f>IF(ISBLANK('Item List'!C4),"",'Item List'!C4)</f>
        <v>Sq Yd</v>
      </c>
      <c r="D6" s="296">
        <f>IF(ISBLANK('Item List'!D4),0,'Item List'!D4)</f>
        <v>93</v>
      </c>
      <c r="E6" s="146">
        <f>IF(ISBLANK('Item List'!E4),0,'Item List'!E4)</f>
        <v>250</v>
      </c>
      <c r="F6" s="146">
        <f>IF(AND(ISNUMBER($D6),ISNUMBER(E6)),$D6*E6,0)</f>
        <v>23250</v>
      </c>
      <c r="G6" s="168">
        <v>252</v>
      </c>
      <c r="H6" s="103">
        <f>IF(AND(ISNUMBER($D6),ISNUMBER(G6)),$D6*G6,0)</f>
        <v>23436</v>
      </c>
      <c r="I6" s="169">
        <v>425</v>
      </c>
      <c r="J6" s="103">
        <f t="shared" ref="J6:J29" si="0">IF(AND(ISNUMBER($D6),ISNUMBER(I6)),$D6*I6,0)</f>
        <v>39525</v>
      </c>
      <c r="K6" s="169">
        <v>300</v>
      </c>
      <c r="L6" s="103">
        <f t="shared" ref="L6:L29" si="1">IF(AND(ISNUMBER($D6),ISNUMBER(K6)),$D6*K6,0)</f>
        <v>27900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>
        <f>IF(B7="","",A6+1)</f>
        <v>2</v>
      </c>
      <c r="B7" s="295" t="str">
        <f>IF(ISBLANK('Item List'!B5),"",'Item List'!B5)</f>
        <v>Porous Granular Embankment</v>
      </c>
      <c r="C7" s="295" t="str">
        <f>IF(ISBLANK('Item List'!C5),"",'Item List'!C5)</f>
        <v>Ton</v>
      </c>
      <c r="D7" s="296">
        <f>IF(ISBLANK('Item List'!D5),0,'Item List'!D5)</f>
        <v>11</v>
      </c>
      <c r="E7" s="146">
        <f>IF(ISBLANK('Item List'!E5),0,'Item List'!E5)</f>
        <v>60</v>
      </c>
      <c r="F7" s="146">
        <f t="shared" ref="F7:H29" si="5">IF(AND(ISNUMBER($D7),ISNUMBER(E7)),$D7*E7,0)</f>
        <v>660</v>
      </c>
      <c r="G7" s="168">
        <v>128</v>
      </c>
      <c r="H7" s="103">
        <f t="shared" si="5"/>
        <v>1408</v>
      </c>
      <c r="I7" s="169">
        <v>60</v>
      </c>
      <c r="J7" s="103">
        <f t="shared" si="0"/>
        <v>660</v>
      </c>
      <c r="K7" s="169">
        <v>167</v>
      </c>
      <c r="L7" s="103">
        <f t="shared" si="1"/>
        <v>1837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>
        <f t="shared" ref="A8:A29" si="6">IF(B8="","",A7+1)</f>
        <v>3</v>
      </c>
      <c r="B8" s="295" t="str">
        <f>IF(ISBLANK('Item List'!B6),"",'Item List'!B6)</f>
        <v>Aggregate Base Course, Type B, CA-6, 4"</v>
      </c>
      <c r="C8" s="295" t="str">
        <f>IF(ISBLANK('Item List'!C6),"",'Item List'!C6)</f>
        <v>Sq Yd</v>
      </c>
      <c r="D8" s="296">
        <f>IF(ISBLANK('Item List'!D6),0,'Item List'!D6)</f>
        <v>93</v>
      </c>
      <c r="E8" s="146">
        <f>IF(ISBLANK('Item List'!E6),0,'Item List'!E6)</f>
        <v>52</v>
      </c>
      <c r="F8" s="146">
        <f t="shared" si="5"/>
        <v>4836</v>
      </c>
      <c r="G8" s="168">
        <v>48</v>
      </c>
      <c r="H8" s="103">
        <f t="shared" si="5"/>
        <v>4464</v>
      </c>
      <c r="I8" s="169">
        <v>25</v>
      </c>
      <c r="J8" s="103">
        <f t="shared" si="0"/>
        <v>2325</v>
      </c>
      <c r="K8" s="169">
        <v>27.75</v>
      </c>
      <c r="L8" s="103">
        <f t="shared" si="1"/>
        <v>2580.75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>
        <f t="shared" si="6"/>
        <v>4</v>
      </c>
      <c r="B9" s="295" t="str">
        <f>IF(ISBLANK('Item List'!B7),"",'Item List'!B7)</f>
        <v>Parkway Restoration</v>
      </c>
      <c r="C9" s="295" t="str">
        <f>IF(ISBLANK('Item List'!C7),"",'Item List'!C7)</f>
        <v>L. Sum</v>
      </c>
      <c r="D9" s="296">
        <f>IF(ISBLANK('Item List'!D7),0,'Item List'!D7)</f>
        <v>1</v>
      </c>
      <c r="E9" s="146">
        <f>IF(ISBLANK('Item List'!E7),0,'Item List'!E7)</f>
        <v>2000</v>
      </c>
      <c r="F9" s="146">
        <f t="shared" si="5"/>
        <v>2000</v>
      </c>
      <c r="G9" s="168">
        <v>5800</v>
      </c>
      <c r="H9" s="103">
        <f t="shared" si="5"/>
        <v>5800</v>
      </c>
      <c r="I9" s="169">
        <v>3000</v>
      </c>
      <c r="J9" s="103">
        <f t="shared" si="0"/>
        <v>3000</v>
      </c>
      <c r="K9" s="169">
        <v>7541</v>
      </c>
      <c r="L9" s="103">
        <f t="shared" si="1"/>
        <v>7541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>
        <f t="shared" si="6"/>
        <v>5</v>
      </c>
      <c r="B10" s="295" t="str">
        <f>IF(ISBLANK('Item List'!B8),"",'Item List'!B8)</f>
        <v>Stone Riprap, Class B5</v>
      </c>
      <c r="C10" s="295" t="str">
        <f>IF(ISBLANK('Item List'!C8),"",'Item List'!C8)</f>
        <v>Sq Yd</v>
      </c>
      <c r="D10" s="296">
        <f>IF(ISBLANK('Item List'!D8),0,'Item List'!D8)</f>
        <v>45</v>
      </c>
      <c r="E10" s="146">
        <f>IF(ISBLANK('Item List'!E8),0,'Item List'!E8)</f>
        <v>100</v>
      </c>
      <c r="F10" s="146">
        <f t="shared" si="5"/>
        <v>4500</v>
      </c>
      <c r="G10" s="168">
        <v>120</v>
      </c>
      <c r="H10" s="103">
        <f t="shared" si="5"/>
        <v>5400</v>
      </c>
      <c r="I10" s="169">
        <v>90</v>
      </c>
      <c r="J10" s="103">
        <f t="shared" si="0"/>
        <v>4050</v>
      </c>
      <c r="K10" s="169">
        <v>70</v>
      </c>
      <c r="L10" s="103">
        <f t="shared" si="1"/>
        <v>3150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>
        <f t="shared" si="6"/>
        <v>6</v>
      </c>
      <c r="B11" s="295" t="str">
        <f>IF(ISBLANK('Item List'!B9),"",'Item List'!B9)</f>
        <v>Filter Fabric</v>
      </c>
      <c r="C11" s="295" t="str">
        <f>IF(ISBLANK('Item List'!C9),"",'Item List'!C9)</f>
        <v>Sq Yd</v>
      </c>
      <c r="D11" s="296">
        <f>IF(ISBLANK('Item List'!D9),0,'Item List'!D9)</f>
        <v>45</v>
      </c>
      <c r="E11" s="146">
        <f>IF(ISBLANK('Item List'!E9),0,'Item List'!E9)</f>
        <v>5</v>
      </c>
      <c r="F11" s="146">
        <f t="shared" si="5"/>
        <v>225</v>
      </c>
      <c r="G11" s="168">
        <v>3.5</v>
      </c>
      <c r="H11" s="103">
        <f t="shared" si="5"/>
        <v>157.5</v>
      </c>
      <c r="I11" s="169">
        <v>3</v>
      </c>
      <c r="J11" s="103">
        <f t="shared" si="0"/>
        <v>135</v>
      </c>
      <c r="K11" s="169">
        <v>68</v>
      </c>
      <c r="L11" s="103">
        <f t="shared" si="1"/>
        <v>3060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>
        <f t="shared" si="6"/>
        <v>7</v>
      </c>
      <c r="B12" s="295" t="str">
        <f>IF(ISBLANK('Item List'!B10),"",'Item List'!B10)</f>
        <v>By-Pass Pumping</v>
      </c>
      <c r="C12" s="295" t="str">
        <f>IF(ISBLANK('Item List'!C10),"",'Item List'!C10)</f>
        <v>L. Sum</v>
      </c>
      <c r="D12" s="296">
        <f>IF(ISBLANK('Item List'!D10),0,'Item List'!D10)</f>
        <v>1</v>
      </c>
      <c r="E12" s="146">
        <f>IF(ISBLANK('Item List'!E10),0,'Item List'!E10)</f>
        <v>1000</v>
      </c>
      <c r="F12" s="146">
        <f t="shared" si="5"/>
        <v>1000</v>
      </c>
      <c r="G12" s="168">
        <v>0.01</v>
      </c>
      <c r="H12" s="103">
        <f t="shared" si="5"/>
        <v>0.01</v>
      </c>
      <c r="I12" s="169">
        <v>1</v>
      </c>
      <c r="J12" s="103">
        <f t="shared" si="0"/>
        <v>1</v>
      </c>
      <c r="K12" s="169">
        <v>4313</v>
      </c>
      <c r="L12" s="103">
        <f t="shared" si="1"/>
        <v>4313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>
        <f t="shared" si="6"/>
        <v>8</v>
      </c>
      <c r="B13" s="295" t="str">
        <f>IF(ISBLANK('Item List'!B11),"",'Item List'!B11)</f>
        <v>Fill Void with CLSM</v>
      </c>
      <c r="C13" s="295" t="str">
        <f>IF(ISBLANK('Item List'!C11),"",'Item List'!C11)</f>
        <v>Cu Yd</v>
      </c>
      <c r="D13" s="296">
        <f>IF(ISBLANK('Item List'!D11),0,'Item List'!D11)</f>
        <v>8</v>
      </c>
      <c r="E13" s="146">
        <f>IF(ISBLANK('Item List'!E11),0,'Item List'!E11)</f>
        <v>160</v>
      </c>
      <c r="F13" s="146">
        <f t="shared" si="5"/>
        <v>1280</v>
      </c>
      <c r="G13" s="168">
        <v>250</v>
      </c>
      <c r="H13" s="103">
        <f t="shared" si="5"/>
        <v>2000</v>
      </c>
      <c r="I13" s="169">
        <v>300</v>
      </c>
      <c r="J13" s="103">
        <f t="shared" si="0"/>
        <v>2400</v>
      </c>
      <c r="K13" s="169">
        <v>640</v>
      </c>
      <c r="L13" s="103">
        <f t="shared" si="1"/>
        <v>5120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>
        <f t="shared" si="6"/>
        <v>9</v>
      </c>
      <c r="B14" s="295" t="str">
        <f>IF(ISBLANK('Item List'!B12),"",'Item List'!B12)</f>
        <v>Earth Excavation</v>
      </c>
      <c r="C14" s="295" t="str">
        <f>IF(ISBLANK('Item List'!C12),"",'Item List'!C12)</f>
        <v>Cu Yd</v>
      </c>
      <c r="D14" s="296">
        <f>IF(ISBLANK('Item List'!D12),0,'Item List'!D12)</f>
        <v>60</v>
      </c>
      <c r="E14" s="146">
        <f>IF(ISBLANK('Item List'!E12),0,'Item List'!E12)</f>
        <v>130</v>
      </c>
      <c r="F14" s="146">
        <f t="shared" si="5"/>
        <v>7800</v>
      </c>
      <c r="G14" s="168">
        <v>48</v>
      </c>
      <c r="H14" s="103">
        <f t="shared" si="5"/>
        <v>2880</v>
      </c>
      <c r="I14" s="169">
        <v>75</v>
      </c>
      <c r="J14" s="103">
        <f t="shared" si="0"/>
        <v>4500</v>
      </c>
      <c r="K14" s="169">
        <v>143</v>
      </c>
      <c r="L14" s="103">
        <f t="shared" si="1"/>
        <v>8580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>
        <f t="shared" si="6"/>
        <v>10</v>
      </c>
      <c r="B15" s="295" t="str">
        <f>IF(ISBLANK('Item List'!B13),"",'Item List'!B13)</f>
        <v>Non-Special Waste Disposal</v>
      </c>
      <c r="C15" s="295" t="str">
        <f>IF(ISBLANK('Item List'!C13),"",'Item List'!C13)</f>
        <v>Cu Yd</v>
      </c>
      <c r="D15" s="296">
        <f>IF(ISBLANK('Item List'!D13),0,'Item List'!D13)</f>
        <v>60</v>
      </c>
      <c r="E15" s="146">
        <f>IF(ISBLANK('Item List'!E13),0,'Item List'!E13)</f>
        <v>115</v>
      </c>
      <c r="F15" s="146">
        <f t="shared" si="5"/>
        <v>6900</v>
      </c>
      <c r="G15" s="168">
        <v>11</v>
      </c>
      <c r="H15" s="103">
        <f t="shared" si="5"/>
        <v>660</v>
      </c>
      <c r="I15" s="169">
        <v>1</v>
      </c>
      <c r="J15" s="103">
        <f t="shared" si="0"/>
        <v>60</v>
      </c>
      <c r="K15" s="169">
        <v>196</v>
      </c>
      <c r="L15" s="103">
        <f t="shared" si="1"/>
        <v>11760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>
        <f t="shared" si="6"/>
        <v>11</v>
      </c>
      <c r="B16" s="295" t="str">
        <f>IF(ISBLANK('Item List'!B14),"",'Item List'!B14)</f>
        <v>Special Waste Disposal</v>
      </c>
      <c r="C16" s="295" t="str">
        <f>IF(ISBLANK('Item List'!C14),"",'Item List'!C14)</f>
        <v>Cu Yd</v>
      </c>
      <c r="D16" s="296">
        <f>IF(ISBLANK('Item List'!D14),0,'Item List'!D14)</f>
        <v>60</v>
      </c>
      <c r="E16" s="146">
        <f>IF(ISBLANK('Item List'!E14),0,'Item List'!E14)</f>
        <v>115</v>
      </c>
      <c r="F16" s="146">
        <f t="shared" si="5"/>
        <v>6900</v>
      </c>
      <c r="G16" s="168">
        <v>31</v>
      </c>
      <c r="H16" s="103">
        <f t="shared" si="5"/>
        <v>1860</v>
      </c>
      <c r="I16" s="170">
        <v>1</v>
      </c>
      <c r="J16" s="103">
        <f t="shared" si="0"/>
        <v>60</v>
      </c>
      <c r="K16" s="170">
        <v>208</v>
      </c>
      <c r="L16" s="103">
        <f t="shared" si="1"/>
        <v>12480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>
        <f t="shared" si="6"/>
        <v>12</v>
      </c>
      <c r="B17" s="295" t="str">
        <f>IF(ISBLANK('Item List'!B15),"",'Item List'!B15)</f>
        <v>Special Waste Plans &amp; Reports</v>
      </c>
      <c r="C17" s="295" t="str">
        <f>IF(ISBLANK('Item List'!C15),"",'Item List'!C15)</f>
        <v>L. Sum</v>
      </c>
      <c r="D17" s="296">
        <f>IF(ISBLANK('Item List'!D15),0,'Item List'!D15)</f>
        <v>1</v>
      </c>
      <c r="E17" s="146">
        <f>IF(ISBLANK('Item List'!E15),0,'Item List'!E15)</f>
        <v>3000</v>
      </c>
      <c r="F17" s="146">
        <f t="shared" si="5"/>
        <v>3000</v>
      </c>
      <c r="G17" s="168">
        <v>2530</v>
      </c>
      <c r="H17" s="103">
        <f t="shared" si="5"/>
        <v>2530</v>
      </c>
      <c r="I17" s="170">
        <v>1</v>
      </c>
      <c r="J17" s="103">
        <f t="shared" si="0"/>
        <v>1</v>
      </c>
      <c r="K17" s="170">
        <v>3364</v>
      </c>
      <c r="L17" s="103">
        <f t="shared" si="1"/>
        <v>3364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>
        <f t="shared" si="6"/>
        <v>13</v>
      </c>
      <c r="B18" s="295" t="str">
        <f>IF(ISBLANK('Item List'!B16),"",'Item List'!B16)</f>
        <v>Soil Disposal Analysis</v>
      </c>
      <c r="C18" s="295" t="str">
        <f>IF(ISBLANK('Item List'!C16),"",'Item List'!C16)</f>
        <v>Each</v>
      </c>
      <c r="D18" s="296">
        <f>IF(ISBLANK('Item List'!D16),0,'Item List'!D16)</f>
        <v>1</v>
      </c>
      <c r="E18" s="146">
        <f>IF(ISBLANK('Item List'!E16),0,'Item List'!E16)</f>
        <v>1255</v>
      </c>
      <c r="F18" s="146">
        <f t="shared" si="5"/>
        <v>1255</v>
      </c>
      <c r="G18" s="168">
        <v>500</v>
      </c>
      <c r="H18" s="103">
        <f t="shared" si="5"/>
        <v>500</v>
      </c>
      <c r="I18" s="170">
        <v>1</v>
      </c>
      <c r="J18" s="103">
        <f t="shared" si="0"/>
        <v>1</v>
      </c>
      <c r="K18" s="170">
        <v>3000</v>
      </c>
      <c r="L18" s="103">
        <f t="shared" si="1"/>
        <v>3000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>
        <f>IF(SUM(F6:F29)=0,"",SUM(F6:F29))</f>
        <v>63606</v>
      </c>
      <c r="G30" s="110"/>
      <c r="H30" s="104">
        <f>IF(SUM(H6:H29)=0,"",SUM(H6:H29))</f>
        <v>51095.51</v>
      </c>
      <c r="I30" s="110"/>
      <c r="J30" s="104">
        <f>IF(SUM(J6:J29)=0,"",SUM(J6:J29))</f>
        <v>56718</v>
      </c>
      <c r="K30" s="110"/>
      <c r="L30" s="104">
        <f>IF(SUM(L6:L29)=0,"",SUM(L6:L29))</f>
        <v>94685.75</v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>Award to DPI Construction</v>
      </c>
      <c r="C31" s="153" t="str">
        <f>IF(NOT(ISNUMBER(A32)),"Bid","Total")</f>
        <v>Bid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63606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51095.51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56718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94685.75</v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>Award to DPI Construction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>Award to DPI Construction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>Award to DPI Construction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>Award to DPI Construction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44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>Award to DPI Construction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>Award to DPI Construction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>Award to DPI Construction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>Award to DPI Construction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>Award to DPI Construction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>Award to DPI Construction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>Award to DPI Construction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>Award to DPI Construction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3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1:L1"/>
    <mergeCell ref="K2:L2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NW Channel Repair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Remove &amp; Replace Existing Concrete Slope Wall Reinforced, 5"</v>
      </c>
      <c r="C5" s="145" t="str">
        <f>'Tabulation of Bids'!C6</f>
        <v>Sq Yd</v>
      </c>
      <c r="D5" s="145">
        <f>'Tabulation of Bids'!D6</f>
        <v>93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Porous Granular Embankment</v>
      </c>
      <c r="C6" s="145" t="str">
        <f>'Tabulation of Bids'!C7</f>
        <v>Ton</v>
      </c>
      <c r="D6" s="145">
        <f>'Tabulation of Bids'!D7</f>
        <v>11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Aggregate Base Course, Type B, CA-6, 4"</v>
      </c>
      <c r="C7" s="145" t="str">
        <f>'Tabulation of Bids'!C8</f>
        <v>Sq Yd</v>
      </c>
      <c r="D7" s="145">
        <f>'Tabulation of Bids'!D8</f>
        <v>93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Parkway Restoration</v>
      </c>
      <c r="C8" s="145" t="str">
        <f>'Tabulation of Bids'!C9</f>
        <v>L. Sum</v>
      </c>
      <c r="D8" s="145">
        <f>'Tabulation of Bids'!D9</f>
        <v>1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Stone Riprap, Class B5</v>
      </c>
      <c r="C9" s="145" t="str">
        <f>'Tabulation of Bids'!C10</f>
        <v>Sq Yd</v>
      </c>
      <c r="D9" s="145">
        <f>'Tabulation of Bids'!D10</f>
        <v>45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Filter Fabric</v>
      </c>
      <c r="C10" s="145" t="str">
        <f>'Tabulation of Bids'!C11</f>
        <v>Sq Yd</v>
      </c>
      <c r="D10" s="145">
        <f>'Tabulation of Bids'!D11</f>
        <v>45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By-Pass Pumping</v>
      </c>
      <c r="C11" s="145" t="str">
        <f>'Tabulation of Bids'!C12</f>
        <v>L. Sum</v>
      </c>
      <c r="D11" s="145">
        <f>'Tabulation of Bids'!D12</f>
        <v>1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Fill Void with CLSM</v>
      </c>
      <c r="C12" s="145" t="str">
        <f>'Tabulation of Bids'!C13</f>
        <v>Cu Yd</v>
      </c>
      <c r="D12" s="145">
        <f>'Tabulation of Bids'!D13</f>
        <v>8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Earth Excavation</v>
      </c>
      <c r="C13" s="145" t="str">
        <f>'Tabulation of Bids'!C14</f>
        <v>Cu Yd</v>
      </c>
      <c r="D13" s="145">
        <f>'Tabulation of Bids'!D14</f>
        <v>60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Non-Special Waste Disposal</v>
      </c>
      <c r="C14" s="145" t="str">
        <f>'Tabulation of Bids'!C15</f>
        <v>Cu Yd</v>
      </c>
      <c r="D14" s="145">
        <f>'Tabulation of Bids'!D15</f>
        <v>60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Special Waste Disposal</v>
      </c>
      <c r="C15" s="145" t="str">
        <f>'Tabulation of Bids'!C16</f>
        <v>Cu Yd</v>
      </c>
      <c r="D15" s="145">
        <f>'Tabulation of Bids'!D16</f>
        <v>60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Special Waste Plans &amp; Reports</v>
      </c>
      <c r="C16" s="145" t="str">
        <f>'Tabulation of Bids'!C17</f>
        <v>L. Sum</v>
      </c>
      <c r="D16" s="145">
        <f>'Tabulation of Bids'!D17</f>
        <v>1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Soil Disposal Analysis</v>
      </c>
      <c r="C17" s="145" t="str">
        <f>'Tabulation of Bids'!C18</f>
        <v>Each</v>
      </c>
      <c r="D17" s="145">
        <f>'Tabulation of Bids'!D18</f>
        <v>1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4"/>
      <c r="F2" s="375"/>
    </row>
    <row r="3" spans="1:6" s="98" customFormat="1" ht="15.75" customHeight="1" x14ac:dyDescent="0.2">
      <c r="A3" s="123"/>
      <c r="B3" s="126"/>
      <c r="C3" s="125" t="s">
        <v>14</v>
      </c>
      <c r="D3" s="376" t="s">
        <v>15</v>
      </c>
      <c r="E3" s="376"/>
      <c r="F3" s="377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72" t="str">
        <f>'Tabulation of Bids'!$A$3</f>
        <v>NW Channel Repair</v>
      </c>
      <c r="E4" s="372"/>
      <c r="F4" s="373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Remove &amp; Replace Existing Concrete Slope Wall Reinforced, 5"</v>
      </c>
      <c r="C16" s="96" t="str">
        <f>'Tabulation of Bids'!$C6</f>
        <v>Sq Yd</v>
      </c>
      <c r="D16" s="211">
        <f>'Tabulation of Bids'!$D6</f>
        <v>93</v>
      </c>
      <c r="E16" s="246">
        <f>'Tabulation of Bids'!$E6</f>
        <v>250</v>
      </c>
      <c r="F16" s="327">
        <f>D16*E16</f>
        <v>23250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Porous Granular Embankment</v>
      </c>
      <c r="C17" s="96" t="str">
        <f>'Tabulation of Bids'!$C7</f>
        <v>Ton</v>
      </c>
      <c r="D17" s="97">
        <f>'Tabulation of Bids'!$D7</f>
        <v>11</v>
      </c>
      <c r="E17" s="241">
        <f>'Tabulation of Bids'!$E7</f>
        <v>60</v>
      </c>
      <c r="F17" s="328">
        <f t="shared" ref="F17:F32" si="0">D17*E17</f>
        <v>660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Aggregate Base Course, Type B, CA-6, 4"</v>
      </c>
      <c r="C18" s="96" t="str">
        <f>'Tabulation of Bids'!$C8</f>
        <v>Sq Yd</v>
      </c>
      <c r="D18" s="97">
        <f>'Tabulation of Bids'!$D8</f>
        <v>93</v>
      </c>
      <c r="E18" s="241">
        <f>'Tabulation of Bids'!$E8</f>
        <v>52</v>
      </c>
      <c r="F18" s="328">
        <f t="shared" si="0"/>
        <v>4836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Parkway Restoration</v>
      </c>
      <c r="C19" s="96" t="str">
        <f>'Tabulation of Bids'!$C9</f>
        <v>L. Sum</v>
      </c>
      <c r="D19" s="97">
        <f>'Tabulation of Bids'!$D9</f>
        <v>1</v>
      </c>
      <c r="E19" s="241">
        <f>'Tabulation of Bids'!$E9</f>
        <v>2000</v>
      </c>
      <c r="F19" s="328">
        <f t="shared" si="0"/>
        <v>2000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Stone Riprap, Class B5</v>
      </c>
      <c r="C20" s="96" t="str">
        <f>'Tabulation of Bids'!$C10</f>
        <v>Sq Yd</v>
      </c>
      <c r="D20" s="97">
        <f>'Tabulation of Bids'!$D10</f>
        <v>45</v>
      </c>
      <c r="E20" s="241">
        <f>'Tabulation of Bids'!$E10</f>
        <v>100</v>
      </c>
      <c r="F20" s="328">
        <f t="shared" si="0"/>
        <v>4500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Filter Fabric</v>
      </c>
      <c r="C21" s="96" t="str">
        <f>'Tabulation of Bids'!$C11</f>
        <v>Sq Yd</v>
      </c>
      <c r="D21" s="97">
        <f>'Tabulation of Bids'!$D11</f>
        <v>45</v>
      </c>
      <c r="E21" s="241">
        <f>'Tabulation of Bids'!$E11</f>
        <v>5</v>
      </c>
      <c r="F21" s="328">
        <f t="shared" si="0"/>
        <v>225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By-Pass Pumping</v>
      </c>
      <c r="C22" s="96" t="str">
        <f>'Tabulation of Bids'!$C12</f>
        <v>L. Sum</v>
      </c>
      <c r="D22" s="97">
        <f>'Tabulation of Bids'!$D12</f>
        <v>1</v>
      </c>
      <c r="E22" s="241">
        <f>'Tabulation of Bids'!$E12</f>
        <v>1000</v>
      </c>
      <c r="F22" s="328">
        <f t="shared" si="0"/>
        <v>1000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Fill Void with CLSM</v>
      </c>
      <c r="C23" s="96" t="str">
        <f>'Tabulation of Bids'!$C13</f>
        <v>Cu Yd</v>
      </c>
      <c r="D23" s="97">
        <f>'Tabulation of Bids'!$D13</f>
        <v>8</v>
      </c>
      <c r="E23" s="241">
        <f>'Tabulation of Bids'!$E13</f>
        <v>160</v>
      </c>
      <c r="F23" s="328">
        <f t="shared" si="0"/>
        <v>1280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Earth Excavation</v>
      </c>
      <c r="C24" s="96" t="str">
        <f>'Tabulation of Bids'!$C14</f>
        <v>Cu Yd</v>
      </c>
      <c r="D24" s="97">
        <f>'Tabulation of Bids'!$D14</f>
        <v>60</v>
      </c>
      <c r="E24" s="241">
        <f>'Tabulation of Bids'!$E14</f>
        <v>130</v>
      </c>
      <c r="F24" s="328">
        <f t="shared" si="0"/>
        <v>7800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Non-Special Waste Disposal</v>
      </c>
      <c r="C25" s="96" t="str">
        <f>'Tabulation of Bids'!$C15</f>
        <v>Cu Yd</v>
      </c>
      <c r="D25" s="97">
        <f>'Tabulation of Bids'!$D15</f>
        <v>60</v>
      </c>
      <c r="E25" s="241">
        <f>'Tabulation of Bids'!$E15</f>
        <v>115</v>
      </c>
      <c r="F25" s="328">
        <f t="shared" si="0"/>
        <v>6900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Special Waste Disposal</v>
      </c>
      <c r="C26" s="96" t="str">
        <f>'Tabulation of Bids'!$C16</f>
        <v>Cu Yd</v>
      </c>
      <c r="D26" s="97">
        <f>'Tabulation of Bids'!$D16</f>
        <v>60</v>
      </c>
      <c r="E26" s="241">
        <f>'Tabulation of Bids'!$E16</f>
        <v>115</v>
      </c>
      <c r="F26" s="328">
        <f t="shared" si="0"/>
        <v>6900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Special Waste Plans &amp; Reports</v>
      </c>
      <c r="C27" s="96" t="str">
        <f>'Tabulation of Bids'!$C17</f>
        <v>L. Sum</v>
      </c>
      <c r="D27" s="97">
        <f>'Tabulation of Bids'!$D17</f>
        <v>1</v>
      </c>
      <c r="E27" s="241">
        <f>'Tabulation of Bids'!$E17</f>
        <v>3000</v>
      </c>
      <c r="F27" s="328">
        <f t="shared" si="0"/>
        <v>3000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Soil Disposal Analysis</v>
      </c>
      <c r="C28" s="96" t="str">
        <f>'Tabulation of Bids'!$C18</f>
        <v>Each</v>
      </c>
      <c r="D28" s="97">
        <f>'Tabulation of Bids'!$D18</f>
        <v>1</v>
      </c>
      <c r="E28" s="241">
        <f>'Tabulation of Bids'!$E18</f>
        <v>1255</v>
      </c>
      <c r="F28" s="328">
        <f t="shared" si="0"/>
        <v>1255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63606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70">
        <f>E2</f>
        <v>0</v>
      </c>
      <c r="F47" s="371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72" t="str">
        <f>D4</f>
        <v>NW Channel Repair</v>
      </c>
      <c r="E49" s="372"/>
      <c r="F49" s="373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63606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70">
        <f>E47</f>
        <v>0</v>
      </c>
      <c r="F92" s="371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72" t="str">
        <f>D49</f>
        <v>NW Channel Repair</v>
      </c>
      <c r="E94" s="372"/>
      <c r="F94" s="373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63606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70">
        <f>E92</f>
        <v>0</v>
      </c>
      <c r="F137" s="371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72" t="str">
        <f>D94</f>
        <v>NW Channel Repair</v>
      </c>
      <c r="E139" s="372"/>
      <c r="F139" s="373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63606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70">
        <f>E137</f>
        <v>0</v>
      </c>
      <c r="F182" s="371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72" t="str">
        <f>D139</f>
        <v>NW Channel Repair</v>
      </c>
      <c r="E184" s="372"/>
      <c r="F184" s="373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63606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70">
        <f>E182</f>
        <v>0</v>
      </c>
      <c r="F227" s="371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72" t="str">
        <f>D184</f>
        <v>NW Channel Repair</v>
      </c>
      <c r="E229" s="372"/>
      <c r="F229" s="373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63606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6" t="s">
        <v>110</v>
      </c>
      <c r="B267" s="116"/>
      <c r="C267" s="116"/>
      <c r="D267" s="346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70">
        <f>E227</f>
        <v>0</v>
      </c>
      <c r="F272" s="371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72" t="str">
        <f>D229</f>
        <v>NW Channel Repair</v>
      </c>
      <c r="E274" s="372"/>
      <c r="F274" s="373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63606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6" t="s">
        <v>110</v>
      </c>
      <c r="B312" s="116"/>
      <c r="C312" s="116"/>
      <c r="D312" s="346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70">
        <f>E272</f>
        <v>0</v>
      </c>
      <c r="F317" s="371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72" t="str">
        <f>D274</f>
        <v>NW Channel Repair</v>
      </c>
      <c r="E319" s="372"/>
      <c r="F319" s="373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63606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6" t="s">
        <v>110</v>
      </c>
      <c r="B357" s="116"/>
      <c r="C357" s="116"/>
      <c r="D357" s="346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70">
        <f>E317</f>
        <v>0</v>
      </c>
      <c r="F362" s="371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72" t="str">
        <f>D319</f>
        <v>NW Channel Repair</v>
      </c>
      <c r="E364" s="372"/>
      <c r="F364" s="373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63606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6" t="s">
        <v>110</v>
      </c>
      <c r="B402" s="116"/>
      <c r="C402" s="116"/>
      <c r="D402" s="346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70">
        <f>E362</f>
        <v>0</v>
      </c>
      <c r="F407" s="371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72" t="str">
        <f>D364</f>
        <v>NW Channel Repair</v>
      </c>
      <c r="E409" s="372"/>
      <c r="F409" s="373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63606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6" t="s">
        <v>110</v>
      </c>
      <c r="B447" s="116"/>
      <c r="C447" s="116"/>
      <c r="D447" s="346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70">
        <f>E407</f>
        <v>0</v>
      </c>
      <c r="F452" s="371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72" t="str">
        <f>D409</f>
        <v>NW Channel Repair</v>
      </c>
      <c r="E454" s="372"/>
      <c r="F454" s="373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63606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6" t="s">
        <v>110</v>
      </c>
      <c r="B492" s="116"/>
      <c r="C492" s="116"/>
      <c r="D492" s="346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70">
        <f>E452</f>
        <v>0</v>
      </c>
      <c r="F497" s="371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72" t="str">
        <f>D454</f>
        <v>NW Channel Repair</v>
      </c>
      <c r="E499" s="372"/>
      <c r="F499" s="373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63606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6" t="s">
        <v>110</v>
      </c>
      <c r="B537" s="116"/>
      <c r="C537" s="116"/>
      <c r="D537" s="346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182:F182"/>
    <mergeCell ref="D184:F184"/>
    <mergeCell ref="E227:F227"/>
    <mergeCell ref="D229:F229"/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  <mergeCell ref="E272:F272"/>
    <mergeCell ref="D274:F274"/>
    <mergeCell ref="E317:F317"/>
    <mergeCell ref="D319:F319"/>
    <mergeCell ref="E362:F362"/>
    <mergeCell ref="E497:F497"/>
    <mergeCell ref="D499:F499"/>
    <mergeCell ref="D364:F364"/>
    <mergeCell ref="E407:F407"/>
    <mergeCell ref="D409:F409"/>
    <mergeCell ref="E452:F452"/>
    <mergeCell ref="D454:F454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80" t="str">
        <f>IF(A55="",IF(ISNUMBER(J37),"ENGINEER'S PAYMENT ESTIMATE","ENGINEER'S FINAL PAYMENT ESTIMATE"),A49)</f>
        <v>ENGINEER'S FINAL PAYMENT ESTIMATE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>Payable to: DPI Construction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>Address: Pecatonica, IL Bid Bond</v>
      </c>
      <c r="C4" s="12"/>
      <c r="D4" s="12"/>
      <c r="E4" s="12"/>
      <c r="F4" s="12"/>
      <c r="G4" s="12"/>
      <c r="H4" s="14"/>
      <c r="I4" s="379"/>
      <c r="J4" s="379"/>
      <c r="K4" s="379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>
        <f>IF(ISBLANK('Tabulation of Bids'!A6),"",'Tabulation of Bids'!A6)</f>
        <v>1</v>
      </c>
      <c r="B7" s="306" t="str">
        <f>IF(ISBLANK('Tabulation of Bids'!B6),"",'Tabulation of Bids'!B6)</f>
        <v>Remove &amp; Replace Existing Concrete Slope Wall Reinforced, 5"</v>
      </c>
      <c r="C7" s="307">
        <f>IF('Tabulation of Bids'!D6=0,"",'Tabulation of Bids'!D6)</f>
        <v>93</v>
      </c>
      <c r="D7" s="308" t="str">
        <f>IF(ISBLANK('Tabulation of Bids'!C6),"",'Tabulation of Bids'!C6)</f>
        <v>Sq Yd</v>
      </c>
      <c r="E7" s="263">
        <f>IF(J7 = "","",J7*C7)</f>
        <v>23436</v>
      </c>
      <c r="F7" s="264" t="str">
        <f t="shared" ref="F7:F23" si="0">IF((H7&gt;C7),H7-C7,"")</f>
        <v/>
      </c>
      <c r="G7" s="296">
        <f t="shared" ref="G7:G30" si="1">IF($K$48="BLR 6303",IF(C7&gt;H7,C7-H7,""),"")</f>
        <v>93</v>
      </c>
      <c r="H7" s="167"/>
      <c r="I7" s="136" t="str">
        <f>IF(ISBLANK(H7),"",D7)</f>
        <v/>
      </c>
      <c r="J7" s="134">
        <f>IF(ISBLANK('Tabulation of Bids'!G6),"",'Tabulation of Bids'!G6)</f>
        <v>252</v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>
        <f>IF(ISBLANK('Tabulation of Bids'!A7),"",'Tabulation of Bids'!A7)</f>
        <v>2</v>
      </c>
      <c r="B8" s="310" t="str">
        <f>IF(ISBLANK('Tabulation of Bids'!B7),"",'Tabulation of Bids'!B7)</f>
        <v>Porous Granular Embankment</v>
      </c>
      <c r="C8" s="307">
        <f>IF('Tabulation of Bids'!D7=0,"",'Tabulation of Bids'!D7)</f>
        <v>11</v>
      </c>
      <c r="D8" s="311" t="str">
        <f>IF(ISBLANK('Tabulation of Bids'!C7),"",'Tabulation of Bids'!C7)</f>
        <v>Ton</v>
      </c>
      <c r="E8" s="267">
        <f t="shared" ref="E8:E23" si="2">IF(J8 = "","",J8*C8)</f>
        <v>1408</v>
      </c>
      <c r="F8" s="268" t="str">
        <f t="shared" si="0"/>
        <v/>
      </c>
      <c r="G8" s="296">
        <f t="shared" si="1"/>
        <v>11</v>
      </c>
      <c r="H8" s="167"/>
      <c r="I8" s="136" t="str">
        <f t="shared" ref="I8:I23" si="3">IF(ISBLANK(H8),"",D8)</f>
        <v/>
      </c>
      <c r="J8" s="134">
        <f>IF(ISBLANK('Tabulation of Bids'!G7),"",'Tabulation of Bids'!G7)</f>
        <v>128</v>
      </c>
      <c r="K8" s="134" t="str">
        <f t="shared" ref="K8:K23" si="4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>
        <f>IF(ISBLANK('Tabulation of Bids'!A8),"",'Tabulation of Bids'!A8)</f>
        <v>3</v>
      </c>
      <c r="B9" s="310" t="str">
        <f>IF(ISBLANK('Tabulation of Bids'!B8),"",'Tabulation of Bids'!B8)</f>
        <v>Aggregate Base Course, Type B, CA-6, 4"</v>
      </c>
      <c r="C9" s="307">
        <f>IF('Tabulation of Bids'!D8=0,"",'Tabulation of Bids'!D8)</f>
        <v>93</v>
      </c>
      <c r="D9" s="311" t="str">
        <f>IF(ISBLANK('Tabulation of Bids'!C8),"",'Tabulation of Bids'!C8)</f>
        <v>Sq Yd</v>
      </c>
      <c r="E9" s="267">
        <f t="shared" si="2"/>
        <v>4464</v>
      </c>
      <c r="F9" s="268" t="str">
        <f t="shared" si="0"/>
        <v/>
      </c>
      <c r="G9" s="296">
        <f t="shared" si="1"/>
        <v>93</v>
      </c>
      <c r="H9" s="167"/>
      <c r="I9" s="136" t="str">
        <f t="shared" si="3"/>
        <v/>
      </c>
      <c r="J9" s="134">
        <f>IF(ISBLANK('Tabulation of Bids'!G8),"",'Tabulation of Bids'!G8)</f>
        <v>48</v>
      </c>
      <c r="K9" s="134" t="str">
        <f t="shared" si="4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>
        <f>IF(ISBLANK('Tabulation of Bids'!A9),"",'Tabulation of Bids'!A9)</f>
        <v>4</v>
      </c>
      <c r="B10" s="310" t="str">
        <f>IF(ISBLANK('Tabulation of Bids'!B9),"",'Tabulation of Bids'!B9)</f>
        <v>Parkway Restoration</v>
      </c>
      <c r="C10" s="307">
        <f>IF('Tabulation of Bids'!D9=0,"",'Tabulation of Bids'!D9)</f>
        <v>1</v>
      </c>
      <c r="D10" s="311" t="str">
        <f>IF(ISBLANK('Tabulation of Bids'!C9),"",'Tabulation of Bids'!C9)</f>
        <v>L. Sum</v>
      </c>
      <c r="E10" s="267">
        <f t="shared" si="2"/>
        <v>5800</v>
      </c>
      <c r="F10" s="268" t="str">
        <f t="shared" si="0"/>
        <v/>
      </c>
      <c r="G10" s="296">
        <f t="shared" si="1"/>
        <v>1</v>
      </c>
      <c r="H10" s="167"/>
      <c r="I10" s="136" t="str">
        <f t="shared" si="3"/>
        <v/>
      </c>
      <c r="J10" s="134">
        <f>IF(ISBLANK('Tabulation of Bids'!G9),"",'Tabulation of Bids'!G9)</f>
        <v>5800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>
        <f>IF(ISBLANK('Tabulation of Bids'!A10),"",'Tabulation of Bids'!A10)</f>
        <v>5</v>
      </c>
      <c r="B11" s="310" t="str">
        <f>IF(ISBLANK('Tabulation of Bids'!B10),"",'Tabulation of Bids'!B10)</f>
        <v>Stone Riprap, Class B5</v>
      </c>
      <c r="C11" s="307">
        <f>IF('Tabulation of Bids'!D10=0,"",'Tabulation of Bids'!D10)</f>
        <v>45</v>
      </c>
      <c r="D11" s="311" t="str">
        <f>IF(ISBLANK('Tabulation of Bids'!C10),"",'Tabulation of Bids'!C10)</f>
        <v>Sq Yd</v>
      </c>
      <c r="E11" s="267">
        <f t="shared" si="2"/>
        <v>5400</v>
      </c>
      <c r="F11" s="268" t="str">
        <f t="shared" si="0"/>
        <v/>
      </c>
      <c r="G11" s="296">
        <f t="shared" si="1"/>
        <v>45</v>
      </c>
      <c r="H11" s="167"/>
      <c r="I11" s="136" t="str">
        <f t="shared" si="3"/>
        <v/>
      </c>
      <c r="J11" s="134">
        <f>IF(ISBLANK('Tabulation of Bids'!G10),"",'Tabulation of Bids'!G10)</f>
        <v>120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>
        <f>IF(ISBLANK('Tabulation of Bids'!A11),"",'Tabulation of Bids'!A11)</f>
        <v>6</v>
      </c>
      <c r="B12" s="310" t="str">
        <f>IF(ISBLANK('Tabulation of Bids'!B11),"",'Tabulation of Bids'!B11)</f>
        <v>Filter Fabric</v>
      </c>
      <c r="C12" s="307">
        <f>IF('Tabulation of Bids'!D11=0,"",'Tabulation of Bids'!D11)</f>
        <v>45</v>
      </c>
      <c r="D12" s="311" t="str">
        <f>IF(ISBLANK('Tabulation of Bids'!C11),"",'Tabulation of Bids'!C11)</f>
        <v>Sq Yd</v>
      </c>
      <c r="E12" s="267">
        <f t="shared" si="2"/>
        <v>157.5</v>
      </c>
      <c r="F12" s="268" t="str">
        <f t="shared" si="0"/>
        <v/>
      </c>
      <c r="G12" s="296">
        <f t="shared" si="1"/>
        <v>45</v>
      </c>
      <c r="H12" s="167"/>
      <c r="I12" s="136" t="str">
        <f t="shared" si="3"/>
        <v/>
      </c>
      <c r="J12" s="134">
        <f>IF(ISBLANK('Tabulation of Bids'!G11),"",'Tabulation of Bids'!G11)</f>
        <v>3.5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>
        <f>IF(ISBLANK('Tabulation of Bids'!A12),"",'Tabulation of Bids'!A12)</f>
        <v>7</v>
      </c>
      <c r="B13" s="310" t="str">
        <f>IF(ISBLANK('Tabulation of Bids'!B12),"",'Tabulation of Bids'!B12)</f>
        <v>By-Pass Pumping</v>
      </c>
      <c r="C13" s="307">
        <f>IF('Tabulation of Bids'!D12=0,"",'Tabulation of Bids'!D12)</f>
        <v>1</v>
      </c>
      <c r="D13" s="311" t="str">
        <f>IF(ISBLANK('Tabulation of Bids'!C12),"",'Tabulation of Bids'!C12)</f>
        <v>L. Sum</v>
      </c>
      <c r="E13" s="267">
        <f t="shared" si="2"/>
        <v>0.01</v>
      </c>
      <c r="F13" s="268" t="str">
        <f t="shared" si="0"/>
        <v/>
      </c>
      <c r="G13" s="296">
        <f t="shared" si="1"/>
        <v>1</v>
      </c>
      <c r="H13" s="167"/>
      <c r="I13" s="136" t="str">
        <f t="shared" si="3"/>
        <v/>
      </c>
      <c r="J13" s="134">
        <f>IF(ISBLANK('Tabulation of Bids'!G12),"",'Tabulation of Bids'!G12)</f>
        <v>0.01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>
        <f>IF(ISBLANK('Tabulation of Bids'!A13),"",'Tabulation of Bids'!A13)</f>
        <v>8</v>
      </c>
      <c r="B14" s="310" t="str">
        <f>IF(ISBLANK('Tabulation of Bids'!B13),"",'Tabulation of Bids'!B13)</f>
        <v>Fill Void with CLSM</v>
      </c>
      <c r="C14" s="307">
        <f>IF('Tabulation of Bids'!D13=0,"",'Tabulation of Bids'!D13)</f>
        <v>8</v>
      </c>
      <c r="D14" s="311" t="str">
        <f>IF(ISBLANK('Tabulation of Bids'!C13),"",'Tabulation of Bids'!C13)</f>
        <v>Cu Yd</v>
      </c>
      <c r="E14" s="267">
        <f t="shared" si="2"/>
        <v>2000</v>
      </c>
      <c r="F14" s="268" t="str">
        <f t="shared" si="0"/>
        <v/>
      </c>
      <c r="G14" s="296">
        <f t="shared" si="1"/>
        <v>8</v>
      </c>
      <c r="H14" s="167"/>
      <c r="I14" s="136" t="str">
        <f t="shared" si="3"/>
        <v/>
      </c>
      <c r="J14" s="134">
        <f>IF(ISBLANK('Tabulation of Bids'!G13),"",'Tabulation of Bids'!G13)</f>
        <v>250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>
        <f>IF(ISBLANK('Tabulation of Bids'!A14),"",'Tabulation of Bids'!A14)</f>
        <v>9</v>
      </c>
      <c r="B15" s="310" t="str">
        <f>IF(ISBLANK('Tabulation of Bids'!B14),"",'Tabulation of Bids'!B14)</f>
        <v>Earth Excavation</v>
      </c>
      <c r="C15" s="307">
        <f>IF('Tabulation of Bids'!D14=0,"",'Tabulation of Bids'!D14)</f>
        <v>60</v>
      </c>
      <c r="D15" s="311" t="str">
        <f>IF(ISBLANK('Tabulation of Bids'!C14),"",'Tabulation of Bids'!C14)</f>
        <v>Cu Yd</v>
      </c>
      <c r="E15" s="267">
        <f t="shared" si="2"/>
        <v>2880</v>
      </c>
      <c r="F15" s="268" t="str">
        <f t="shared" si="0"/>
        <v/>
      </c>
      <c r="G15" s="296">
        <f t="shared" si="1"/>
        <v>60</v>
      </c>
      <c r="H15" s="167"/>
      <c r="I15" s="136" t="str">
        <f t="shared" si="3"/>
        <v/>
      </c>
      <c r="J15" s="134">
        <f>IF(ISBLANK('Tabulation of Bids'!G14),"",'Tabulation of Bids'!G14)</f>
        <v>48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>
        <f>IF(ISBLANK('Tabulation of Bids'!A15),"",'Tabulation of Bids'!A15)</f>
        <v>10</v>
      </c>
      <c r="B16" s="310" t="str">
        <f>IF(ISBLANK('Tabulation of Bids'!B15),"",'Tabulation of Bids'!B15)</f>
        <v>Non-Special Waste Disposal</v>
      </c>
      <c r="C16" s="307">
        <f>IF('Tabulation of Bids'!D15=0,"",'Tabulation of Bids'!D15)</f>
        <v>60</v>
      </c>
      <c r="D16" s="311" t="str">
        <f>IF(ISBLANK('Tabulation of Bids'!C15),"",'Tabulation of Bids'!C15)</f>
        <v>Cu Yd</v>
      </c>
      <c r="E16" s="267">
        <f t="shared" si="2"/>
        <v>660</v>
      </c>
      <c r="F16" s="268" t="str">
        <f t="shared" si="0"/>
        <v/>
      </c>
      <c r="G16" s="296">
        <f t="shared" si="1"/>
        <v>60</v>
      </c>
      <c r="H16" s="167"/>
      <c r="I16" s="136" t="str">
        <f t="shared" si="3"/>
        <v/>
      </c>
      <c r="J16" s="134">
        <f>IF(ISBLANK('Tabulation of Bids'!G15),"",'Tabulation of Bids'!G15)</f>
        <v>11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>
        <f>IF(ISBLANK('Tabulation of Bids'!A16),"",'Tabulation of Bids'!A16)</f>
        <v>11</v>
      </c>
      <c r="B17" s="310" t="str">
        <f>IF(ISBLANK('Tabulation of Bids'!B16),"",'Tabulation of Bids'!B16)</f>
        <v>Special Waste Disposal</v>
      </c>
      <c r="C17" s="307">
        <f>IF('Tabulation of Bids'!D16=0,"",'Tabulation of Bids'!D16)</f>
        <v>60</v>
      </c>
      <c r="D17" s="311" t="str">
        <f>IF(ISBLANK('Tabulation of Bids'!C16),"",'Tabulation of Bids'!C16)</f>
        <v>Cu Yd</v>
      </c>
      <c r="E17" s="267">
        <f t="shared" si="2"/>
        <v>1860</v>
      </c>
      <c r="F17" s="268" t="str">
        <f t="shared" si="0"/>
        <v/>
      </c>
      <c r="G17" s="296">
        <f t="shared" si="1"/>
        <v>60</v>
      </c>
      <c r="H17" s="167"/>
      <c r="I17" s="136" t="str">
        <f t="shared" si="3"/>
        <v/>
      </c>
      <c r="J17" s="134">
        <f>IF(ISBLANK('Tabulation of Bids'!G16),"",'Tabulation of Bids'!G16)</f>
        <v>31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>
        <f>IF(ISBLANK('Tabulation of Bids'!A17),"",'Tabulation of Bids'!A17)</f>
        <v>12</v>
      </c>
      <c r="B18" s="310" t="str">
        <f>IF(ISBLANK('Tabulation of Bids'!B17),"",'Tabulation of Bids'!B17)</f>
        <v>Special Waste Plans &amp; Reports</v>
      </c>
      <c r="C18" s="307">
        <f>IF('Tabulation of Bids'!D17=0,"",'Tabulation of Bids'!D17)</f>
        <v>1</v>
      </c>
      <c r="D18" s="311" t="str">
        <f>IF(ISBLANK('Tabulation of Bids'!C17),"",'Tabulation of Bids'!C17)</f>
        <v>L. Sum</v>
      </c>
      <c r="E18" s="267">
        <f t="shared" si="2"/>
        <v>2530</v>
      </c>
      <c r="F18" s="268" t="str">
        <f t="shared" si="0"/>
        <v/>
      </c>
      <c r="G18" s="296">
        <f t="shared" si="1"/>
        <v>1</v>
      </c>
      <c r="H18" s="167"/>
      <c r="I18" s="136" t="str">
        <f t="shared" si="3"/>
        <v/>
      </c>
      <c r="J18" s="134">
        <f>IF(ISBLANK('Tabulation of Bids'!G17),"",'Tabulation of Bids'!G17)</f>
        <v>2530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>
        <f>IF(ISBLANK('Tabulation of Bids'!A18),"",'Tabulation of Bids'!A18)</f>
        <v>13</v>
      </c>
      <c r="B19" s="310" t="str">
        <f>IF(ISBLANK('Tabulation of Bids'!B18),"",'Tabulation of Bids'!B18)</f>
        <v>Soil Disposal Analysis</v>
      </c>
      <c r="C19" s="307">
        <f>IF('Tabulation of Bids'!D18=0,"",'Tabulation of Bids'!D18)</f>
        <v>1</v>
      </c>
      <c r="D19" s="311" t="str">
        <f>IF(ISBLANK('Tabulation of Bids'!C18),"",'Tabulation of Bids'!C18)</f>
        <v>Each</v>
      </c>
      <c r="E19" s="267">
        <f t="shared" si="2"/>
        <v>500</v>
      </c>
      <c r="F19" s="268" t="str">
        <f t="shared" si="0"/>
        <v/>
      </c>
      <c r="G19" s="296">
        <f t="shared" si="1"/>
        <v>1</v>
      </c>
      <c r="H19" s="167"/>
      <c r="I19" s="136" t="str">
        <f t="shared" si="3"/>
        <v/>
      </c>
      <c r="J19" s="134">
        <f>IF(ISBLANK('Tabulation of Bids'!G18),"",'Tabulation of Bids'!G18)</f>
        <v>500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2"/>
        <v/>
      </c>
      <c r="F20" s="268" t="str">
        <f t="shared" si="0"/>
        <v/>
      </c>
      <c r="G20" s="296" t="str">
        <f t="shared" si="1"/>
        <v/>
      </c>
      <c r="H20" s="167"/>
      <c r="I20" s="136" t="str">
        <f t="shared" si="3"/>
        <v/>
      </c>
      <c r="J20" s="134" t="str">
        <f>IF(ISBLANK('Tabulation of Bids'!G19),"",'Tabulation of Bids'!G19)</f>
        <v/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2"/>
        <v/>
      </c>
      <c r="F21" s="268" t="str">
        <f t="shared" si="0"/>
        <v/>
      </c>
      <c r="G21" s="296" t="str">
        <f t="shared" si="1"/>
        <v/>
      </c>
      <c r="H21" s="167"/>
      <c r="I21" s="136" t="str">
        <f t="shared" si="3"/>
        <v/>
      </c>
      <c r="J21" s="134" t="str">
        <f>IF(ISBLANK('Tabulation of Bids'!G20),"",'Tabulation of Bids'!G20)</f>
        <v/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2"/>
        <v/>
      </c>
      <c r="F22" s="268" t="str">
        <f t="shared" si="0"/>
        <v/>
      </c>
      <c r="G22" s="296" t="str">
        <f t="shared" si="1"/>
        <v/>
      </c>
      <c r="H22" s="167"/>
      <c r="I22" s="136" t="str">
        <f t="shared" si="3"/>
        <v/>
      </c>
      <c r="J22" s="134" t="str">
        <f>IF(ISBLANK('Tabulation of Bids'!G21),"",'Tabulation of Bids'!G21)</f>
        <v/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2"/>
        <v/>
      </c>
      <c r="F23" s="268" t="str">
        <f t="shared" si="0"/>
        <v/>
      </c>
      <c r="G23" s="296" t="str">
        <f t="shared" si="1"/>
        <v/>
      </c>
      <c r="H23" s="167"/>
      <c r="I23" s="136" t="str">
        <f t="shared" si="3"/>
        <v/>
      </c>
      <c r="J23" s="134" t="str">
        <f>IF(ISBLANK('Tabulation of Bids'!G22),"",'Tabulation of Bids'!G22)</f>
        <v/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5">IF(J24 = "","",J24*C24)</f>
        <v/>
      </c>
      <c r="F24" s="268" t="str">
        <f t="shared" ref="F24:F30" si="6">IF((H24&gt;C24),H24-C24,"")</f>
        <v/>
      </c>
      <c r="G24" s="296" t="str">
        <f t="shared" si="1"/>
        <v/>
      </c>
      <c r="H24" s="167"/>
      <c r="I24" s="136" t="str">
        <f t="shared" ref="I24:I30" si="7">IF(ISBLANK(H24),"",D24)</f>
        <v/>
      </c>
      <c r="J24" s="134" t="str">
        <f>IF(ISBLANK('Tabulation of Bids'!G23),"",'Tabulation of Bids'!G23)</f>
        <v/>
      </c>
      <c r="K24" s="134" t="str">
        <f t="shared" ref="K24:K30" si="8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5"/>
        <v/>
      </c>
      <c r="F25" s="268" t="str">
        <f t="shared" si="6"/>
        <v/>
      </c>
      <c r="G25" s="296" t="str">
        <f t="shared" si="1"/>
        <v/>
      </c>
      <c r="H25" s="167"/>
      <c r="I25" s="136" t="str">
        <f t="shared" si="7"/>
        <v/>
      </c>
      <c r="J25" s="134" t="str">
        <f>IF(ISBLANK('Tabulation of Bids'!G24),"",'Tabulation of Bids'!G24)</f>
        <v/>
      </c>
      <c r="K25" s="134" t="str">
        <f t="shared" si="8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5"/>
        <v/>
      </c>
      <c r="F26" s="268" t="str">
        <f t="shared" si="6"/>
        <v/>
      </c>
      <c r="G26" s="296" t="str">
        <f t="shared" si="1"/>
        <v/>
      </c>
      <c r="H26" s="167"/>
      <c r="I26" s="136" t="str">
        <f t="shared" si="7"/>
        <v/>
      </c>
      <c r="J26" s="134" t="str">
        <f>IF(ISBLANK('Tabulation of Bids'!G25),"",'Tabulation of Bids'!G25)</f>
        <v/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5"/>
        <v/>
      </c>
      <c r="F27" s="268" t="str">
        <f t="shared" si="6"/>
        <v/>
      </c>
      <c r="G27" s="296" t="str">
        <f t="shared" si="1"/>
        <v/>
      </c>
      <c r="H27" s="167"/>
      <c r="I27" s="136" t="str">
        <f t="shared" si="7"/>
        <v/>
      </c>
      <c r="J27" s="134" t="str">
        <f>IF(ISBLANK('Tabulation of Bids'!G26),"",'Tabulation of Bids'!G26)</f>
        <v/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5"/>
        <v/>
      </c>
      <c r="F28" s="268" t="str">
        <f t="shared" si="6"/>
        <v/>
      </c>
      <c r="G28" s="296" t="str">
        <f t="shared" si="1"/>
        <v/>
      </c>
      <c r="H28" s="167"/>
      <c r="I28" s="136" t="str">
        <f t="shared" si="7"/>
        <v/>
      </c>
      <c r="J28" s="134" t="str">
        <f>IF(ISBLANK('Tabulation of Bids'!G27),"",'Tabulation of Bids'!G27)</f>
        <v/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5"/>
        <v/>
      </c>
      <c r="F29" s="268" t="str">
        <f t="shared" si="6"/>
        <v/>
      </c>
      <c r="G29" s="296" t="str">
        <f t="shared" si="1"/>
        <v/>
      </c>
      <c r="H29" s="167"/>
      <c r="I29" s="136" t="str">
        <f t="shared" si="7"/>
        <v/>
      </c>
      <c r="J29" s="134" t="str">
        <f>IF(ISBLANK('Tabulation of Bids'!G28),"",'Tabulation of Bids'!G28)</f>
        <v/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5"/>
        <v/>
      </c>
      <c r="F30" s="270" t="str">
        <f t="shared" si="6"/>
        <v/>
      </c>
      <c r="G30" s="296" t="str">
        <f t="shared" si="1"/>
        <v/>
      </c>
      <c r="H30" s="167"/>
      <c r="I30" s="136" t="str">
        <f t="shared" si="7"/>
        <v/>
      </c>
      <c r="J30" s="134" t="str">
        <f>IF(ISBLANK('Tabulation of Bids'!G29),"",'Tabulation of Bids'!G29)</f>
        <v/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51095.51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80" t="str">
        <f>IF(A104="",IF(ISNUMBER(J86),"ENGINEER'S PAYMENT ESTIMATE","ENGINEER'S FINAL PAYMENT ESTIMATE"),A98)</f>
        <v>ENGINEER'S FINAL PAYMENT ESTIMATE</v>
      </c>
      <c r="B49" s="380"/>
      <c r="C49" s="380"/>
      <c r="D49" s="380"/>
      <c r="E49" s="380"/>
      <c r="F49" s="380"/>
      <c r="G49" s="380"/>
      <c r="H49" s="380"/>
      <c r="I49" s="380"/>
      <c r="J49" s="380"/>
      <c r="K49" s="380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>Payable to: DPI Construction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>Address: Pecatonica, IL Bid Bond</v>
      </c>
      <c r="C52" s="12"/>
      <c r="D52" s="12"/>
      <c r="E52" s="12"/>
      <c r="F52" s="12"/>
      <c r="G52" s="12"/>
      <c r="H52" s="14"/>
      <c r="I52" s="379"/>
      <c r="J52" s="379"/>
      <c r="K52" s="379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9">IF(ISBLANK(H55),"",D55)</f>
        <v/>
      </c>
      <c r="J55" s="134" t="str">
        <f>IF(ISBLANK('Tabulation of Bids'!G32),"",'Tabulation of Bids'!G32)</f>
        <v/>
      </c>
      <c r="K55" s="134" t="str">
        <f t="shared" ref="K55:K78" si="10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1">IF(J56 = "","",J56*C56)</f>
        <v/>
      </c>
      <c r="F56" s="135" t="str">
        <f t="shared" ref="F56:F78" si="12">IF((H56&gt;C56),H56-C56,"")</f>
        <v/>
      </c>
      <c r="G56" s="296" t="str">
        <f t="shared" ref="G56:G78" si="13">IF($K$97="BLR 6303",IF(C56&gt;H56,C56-H56,""),"")</f>
        <v/>
      </c>
      <c r="H56" s="167"/>
      <c r="I56" s="136" t="str">
        <f t="shared" si="9"/>
        <v/>
      </c>
      <c r="J56" s="134" t="str">
        <f>IF(ISBLANK('Tabulation of Bids'!G33),"",'Tabulation of Bids'!G33)</f>
        <v/>
      </c>
      <c r="K56" s="134" t="str">
        <f t="shared" si="10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1"/>
        <v/>
      </c>
      <c r="F57" s="135" t="str">
        <f t="shared" si="12"/>
        <v/>
      </c>
      <c r="G57" s="296" t="str">
        <f t="shared" si="13"/>
        <v/>
      </c>
      <c r="H57" s="167"/>
      <c r="I57" s="136" t="str">
        <f t="shared" si="9"/>
        <v/>
      </c>
      <c r="J57" s="134" t="str">
        <f>IF(ISBLANK('Tabulation of Bids'!G34),"",'Tabulation of Bids'!G34)</f>
        <v/>
      </c>
      <c r="K57" s="134" t="str">
        <f t="shared" si="10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1"/>
        <v/>
      </c>
      <c r="F58" s="135" t="str">
        <f t="shared" si="12"/>
        <v/>
      </c>
      <c r="G58" s="296" t="str">
        <f t="shared" si="13"/>
        <v/>
      </c>
      <c r="H58" s="167"/>
      <c r="I58" s="136" t="str">
        <f t="shared" si="9"/>
        <v/>
      </c>
      <c r="J58" s="134" t="str">
        <f>IF(ISBLANK('Tabulation of Bids'!G35),"",'Tabulation of Bids'!G35)</f>
        <v/>
      </c>
      <c r="K58" s="134" t="str">
        <f t="shared" si="10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1"/>
        <v/>
      </c>
      <c r="F59" s="135" t="str">
        <f t="shared" si="12"/>
        <v/>
      </c>
      <c r="G59" s="296" t="str">
        <f t="shared" si="13"/>
        <v/>
      </c>
      <c r="H59" s="167"/>
      <c r="I59" s="136" t="str">
        <f t="shared" si="9"/>
        <v/>
      </c>
      <c r="J59" s="134" t="str">
        <f>IF(ISBLANK('Tabulation of Bids'!G36),"",'Tabulation of Bids'!G36)</f>
        <v/>
      </c>
      <c r="K59" s="134" t="str">
        <f t="shared" si="10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1"/>
        <v/>
      </c>
      <c r="F60" s="135" t="str">
        <f t="shared" si="12"/>
        <v/>
      </c>
      <c r="G60" s="296" t="str">
        <f t="shared" si="13"/>
        <v/>
      </c>
      <c r="H60" s="167"/>
      <c r="I60" s="136" t="str">
        <f t="shared" si="9"/>
        <v/>
      </c>
      <c r="J60" s="134" t="str">
        <f>IF(ISBLANK('Tabulation of Bids'!G37),"",'Tabulation of Bids'!G37)</f>
        <v/>
      </c>
      <c r="K60" s="134" t="str">
        <f t="shared" si="10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1"/>
        <v/>
      </c>
      <c r="F61" s="135" t="str">
        <f t="shared" si="12"/>
        <v/>
      </c>
      <c r="G61" s="296" t="str">
        <f t="shared" si="13"/>
        <v/>
      </c>
      <c r="H61" s="167"/>
      <c r="I61" s="136" t="str">
        <f t="shared" si="9"/>
        <v/>
      </c>
      <c r="J61" s="134" t="str">
        <f>IF(ISBLANK('Tabulation of Bids'!G38),"",'Tabulation of Bids'!G38)</f>
        <v/>
      </c>
      <c r="K61" s="134" t="str">
        <f t="shared" si="10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1"/>
        <v/>
      </c>
      <c r="F62" s="135" t="str">
        <f t="shared" si="12"/>
        <v/>
      </c>
      <c r="G62" s="296" t="str">
        <f t="shared" si="13"/>
        <v/>
      </c>
      <c r="H62" s="167"/>
      <c r="I62" s="136" t="str">
        <f t="shared" si="9"/>
        <v/>
      </c>
      <c r="J62" s="134" t="str">
        <f>IF(ISBLANK('Tabulation of Bids'!G39),"",'Tabulation of Bids'!G39)</f>
        <v/>
      </c>
      <c r="K62" s="134" t="str">
        <f t="shared" si="10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1"/>
        <v/>
      </c>
      <c r="F63" s="135" t="str">
        <f t="shared" si="12"/>
        <v/>
      </c>
      <c r="G63" s="296" t="str">
        <f t="shared" si="13"/>
        <v/>
      </c>
      <c r="H63" s="167"/>
      <c r="I63" s="136" t="str">
        <f t="shared" si="9"/>
        <v/>
      </c>
      <c r="J63" s="134" t="str">
        <f>IF(ISBLANK('Tabulation of Bids'!G40),"",'Tabulation of Bids'!G40)</f>
        <v/>
      </c>
      <c r="K63" s="134" t="str">
        <f t="shared" si="10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1"/>
        <v/>
      </c>
      <c r="F64" s="135" t="str">
        <f t="shared" si="12"/>
        <v/>
      </c>
      <c r="G64" s="296" t="str">
        <f t="shared" si="13"/>
        <v/>
      </c>
      <c r="H64" s="167"/>
      <c r="I64" s="136" t="str">
        <f t="shared" si="9"/>
        <v/>
      </c>
      <c r="J64" s="134" t="str">
        <f>IF(ISBLANK('Tabulation of Bids'!G41),"",'Tabulation of Bids'!G41)</f>
        <v/>
      </c>
      <c r="K64" s="134" t="str">
        <f t="shared" si="10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1"/>
        <v/>
      </c>
      <c r="F65" s="135" t="str">
        <f t="shared" si="12"/>
        <v/>
      </c>
      <c r="G65" s="296" t="str">
        <f t="shared" si="13"/>
        <v/>
      </c>
      <c r="H65" s="167"/>
      <c r="I65" s="136" t="str">
        <f t="shared" si="9"/>
        <v/>
      </c>
      <c r="J65" s="134" t="str">
        <f>IF(ISBLANK('Tabulation of Bids'!G42),"",'Tabulation of Bids'!G42)</f>
        <v/>
      </c>
      <c r="K65" s="134" t="str">
        <f t="shared" si="10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1"/>
        <v/>
      </c>
      <c r="F66" s="135" t="str">
        <f t="shared" si="12"/>
        <v/>
      </c>
      <c r="G66" s="296" t="str">
        <f t="shared" si="13"/>
        <v/>
      </c>
      <c r="H66" s="167"/>
      <c r="I66" s="136" t="str">
        <f t="shared" si="9"/>
        <v/>
      </c>
      <c r="J66" s="134" t="str">
        <f>IF(ISBLANK('Tabulation of Bids'!G43),"",'Tabulation of Bids'!G43)</f>
        <v/>
      </c>
      <c r="K66" s="134" t="str">
        <f t="shared" si="10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1"/>
        <v/>
      </c>
      <c r="F67" s="135" t="str">
        <f t="shared" si="12"/>
        <v/>
      </c>
      <c r="G67" s="296" t="str">
        <f t="shared" si="13"/>
        <v/>
      </c>
      <c r="H67" s="167"/>
      <c r="I67" s="136" t="str">
        <f t="shared" si="9"/>
        <v/>
      </c>
      <c r="J67" s="134" t="str">
        <f>IF(ISBLANK('Tabulation of Bids'!G44),"",'Tabulation of Bids'!G44)</f>
        <v/>
      </c>
      <c r="K67" s="134" t="str">
        <f t="shared" si="10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1"/>
        <v/>
      </c>
      <c r="F68" s="135" t="str">
        <f t="shared" si="12"/>
        <v/>
      </c>
      <c r="G68" s="296" t="str">
        <f t="shared" si="13"/>
        <v/>
      </c>
      <c r="H68" s="167"/>
      <c r="I68" s="136" t="str">
        <f t="shared" si="9"/>
        <v/>
      </c>
      <c r="J68" s="134" t="str">
        <f>IF(ISBLANK('Tabulation of Bids'!G45),"",'Tabulation of Bids'!G45)</f>
        <v/>
      </c>
      <c r="K68" s="134" t="str">
        <f t="shared" si="10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1"/>
        <v/>
      </c>
      <c r="F69" s="135" t="str">
        <f t="shared" si="12"/>
        <v/>
      </c>
      <c r="G69" s="296" t="str">
        <f t="shared" si="13"/>
        <v/>
      </c>
      <c r="H69" s="167"/>
      <c r="I69" s="136" t="str">
        <f t="shared" si="9"/>
        <v/>
      </c>
      <c r="J69" s="134" t="str">
        <f>IF(ISBLANK('Tabulation of Bids'!G46),"",'Tabulation of Bids'!G46)</f>
        <v/>
      </c>
      <c r="K69" s="134" t="str">
        <f t="shared" si="10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1"/>
        <v/>
      </c>
      <c r="F70" s="135" t="str">
        <f t="shared" si="12"/>
        <v/>
      </c>
      <c r="G70" s="296" t="str">
        <f t="shared" si="13"/>
        <v/>
      </c>
      <c r="H70" s="167"/>
      <c r="I70" s="136" t="str">
        <f t="shared" si="9"/>
        <v/>
      </c>
      <c r="J70" s="134" t="str">
        <f>IF(ISBLANK('Tabulation of Bids'!G47),"",'Tabulation of Bids'!G47)</f>
        <v/>
      </c>
      <c r="K70" s="134" t="str">
        <f t="shared" si="10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1"/>
        <v/>
      </c>
      <c r="F71" s="135" t="str">
        <f t="shared" si="12"/>
        <v/>
      </c>
      <c r="G71" s="296" t="str">
        <f t="shared" si="13"/>
        <v/>
      </c>
      <c r="H71" s="167"/>
      <c r="I71" s="136" t="str">
        <f t="shared" si="9"/>
        <v/>
      </c>
      <c r="J71" s="134" t="str">
        <f>IF(ISBLANK('Tabulation of Bids'!G48),"",'Tabulation of Bids'!G48)</f>
        <v/>
      </c>
      <c r="K71" s="134" t="str">
        <f t="shared" si="10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1"/>
        <v/>
      </c>
      <c r="F72" s="135" t="str">
        <f t="shared" si="12"/>
        <v/>
      </c>
      <c r="G72" s="296" t="str">
        <f t="shared" si="13"/>
        <v/>
      </c>
      <c r="H72" s="167"/>
      <c r="I72" s="136" t="str">
        <f t="shared" si="9"/>
        <v/>
      </c>
      <c r="J72" s="134" t="str">
        <f>IF(ISBLANK('Tabulation of Bids'!G49),"",'Tabulation of Bids'!G49)</f>
        <v/>
      </c>
      <c r="K72" s="134" t="str">
        <f t="shared" si="10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1"/>
        <v/>
      </c>
      <c r="F73" s="135" t="str">
        <f t="shared" si="12"/>
        <v/>
      </c>
      <c r="G73" s="296" t="str">
        <f t="shared" si="13"/>
        <v/>
      </c>
      <c r="H73" s="167"/>
      <c r="I73" s="136" t="str">
        <f t="shared" si="9"/>
        <v/>
      </c>
      <c r="J73" s="134" t="str">
        <f>IF(ISBLANK('Tabulation of Bids'!G50),"",'Tabulation of Bids'!G50)</f>
        <v/>
      </c>
      <c r="K73" s="134" t="str">
        <f t="shared" si="10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1"/>
        <v/>
      </c>
      <c r="F74" s="135" t="str">
        <f t="shared" si="12"/>
        <v/>
      </c>
      <c r="G74" s="296" t="str">
        <f t="shared" si="13"/>
        <v/>
      </c>
      <c r="H74" s="167"/>
      <c r="I74" s="136" t="str">
        <f t="shared" si="9"/>
        <v/>
      </c>
      <c r="J74" s="134" t="str">
        <f>IF(ISBLANK('Tabulation of Bids'!G51),"",'Tabulation of Bids'!G51)</f>
        <v/>
      </c>
      <c r="K74" s="134" t="str">
        <f t="shared" si="10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1"/>
        <v/>
      </c>
      <c r="F75" s="135" t="str">
        <f t="shared" si="12"/>
        <v/>
      </c>
      <c r="G75" s="296" t="str">
        <f t="shared" si="13"/>
        <v/>
      </c>
      <c r="H75" s="167"/>
      <c r="I75" s="136" t="str">
        <f t="shared" si="9"/>
        <v/>
      </c>
      <c r="J75" s="134" t="str">
        <f>IF(ISBLANK('Tabulation of Bids'!G52),"",'Tabulation of Bids'!G52)</f>
        <v/>
      </c>
      <c r="K75" s="134" t="str">
        <f t="shared" si="10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1"/>
        <v/>
      </c>
      <c r="F76" s="135" t="str">
        <f t="shared" si="12"/>
        <v/>
      </c>
      <c r="G76" s="296" t="str">
        <f t="shared" si="13"/>
        <v/>
      </c>
      <c r="H76" s="167"/>
      <c r="I76" s="136" t="str">
        <f t="shared" si="9"/>
        <v/>
      </c>
      <c r="J76" s="134" t="str">
        <f>IF(ISBLANK('Tabulation of Bids'!G53),"",'Tabulation of Bids'!G53)</f>
        <v/>
      </c>
      <c r="K76" s="134" t="str">
        <f t="shared" si="10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1"/>
        <v/>
      </c>
      <c r="F77" s="135" t="str">
        <f t="shared" si="12"/>
        <v/>
      </c>
      <c r="G77" s="296" t="str">
        <f t="shared" si="13"/>
        <v/>
      </c>
      <c r="H77" s="167"/>
      <c r="I77" s="136" t="str">
        <f t="shared" si="9"/>
        <v/>
      </c>
      <c r="J77" s="134" t="str">
        <f>IF(ISBLANK('Tabulation of Bids'!G54),"",'Tabulation of Bids'!G54)</f>
        <v/>
      </c>
      <c r="K77" s="134" t="str">
        <f t="shared" si="10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1"/>
        <v/>
      </c>
      <c r="F78" s="266" t="str">
        <f t="shared" si="12"/>
        <v/>
      </c>
      <c r="G78" s="296" t="str">
        <f t="shared" si="13"/>
        <v/>
      </c>
      <c r="H78" s="167"/>
      <c r="I78" s="136" t="str">
        <f t="shared" si="9"/>
        <v/>
      </c>
      <c r="J78" s="134" t="str">
        <f>IF(ISBLANK('Tabulation of Bids'!G55),"",'Tabulation of Bids'!G55)</f>
        <v/>
      </c>
      <c r="K78" s="134" t="str">
        <f t="shared" si="10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51095.51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8" t="str">
        <f>IF(A153="",IF(ISNUMBER(J135),"ENGINEER'S PAYMENT ESTIMATE","ENGINEER'S FINAL PAYMENT ESTIMATE"),A147)</f>
        <v>ENGINEER'S FINAL PAYMENT ESTIMATE</v>
      </c>
      <c r="B98" s="378"/>
      <c r="C98" s="378"/>
      <c r="D98" s="378"/>
      <c r="E98" s="378"/>
      <c r="F98" s="378"/>
      <c r="G98" s="378"/>
      <c r="H98" s="378"/>
      <c r="I98" s="378"/>
      <c r="J98" s="378"/>
      <c r="K98" s="378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>Payable to: DPI Construction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>Address: Pecatonica, IL Bid Bond</v>
      </c>
      <c r="C101" s="12"/>
      <c r="D101" s="12"/>
      <c r="E101" s="12"/>
      <c r="F101" s="12"/>
      <c r="G101" s="12"/>
      <c r="H101" s="14"/>
      <c r="I101" s="379"/>
      <c r="J101" s="379"/>
      <c r="K101" s="379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4">IF($K$146="BLR 6303",IF(C104&gt;H104,C104-H104,""),"")</f>
        <v/>
      </c>
      <c r="H104" s="167"/>
      <c r="I104" s="136" t="str">
        <f t="shared" ref="I104:I127" si="15">IF(ISBLANK(H104),"",D104)</f>
        <v/>
      </c>
      <c r="J104" s="134" t="str">
        <f>IF(ISBLANK('Tabulation of Bids'!G58),"",'Tabulation of Bids'!G58)</f>
        <v/>
      </c>
      <c r="K104" s="134" t="str">
        <f t="shared" ref="K104:K127" si="16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7">IF(J105 = "","",J105*C105)</f>
        <v/>
      </c>
      <c r="F105" s="268" t="str">
        <f t="shared" ref="F105:F127" si="18">IF((H105&gt;C105),H105-C105,"")</f>
        <v/>
      </c>
      <c r="G105" s="296" t="str">
        <f t="shared" si="14"/>
        <v/>
      </c>
      <c r="H105" s="167"/>
      <c r="I105" s="136" t="str">
        <f t="shared" si="15"/>
        <v/>
      </c>
      <c r="J105" s="134" t="str">
        <f>IF(ISBLANK('Tabulation of Bids'!G59),"",'Tabulation of Bids'!G59)</f>
        <v/>
      </c>
      <c r="K105" s="134" t="str">
        <f t="shared" si="16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7"/>
        <v/>
      </c>
      <c r="F106" s="268" t="str">
        <f t="shared" si="18"/>
        <v/>
      </c>
      <c r="G106" s="296" t="str">
        <f t="shared" si="14"/>
        <v/>
      </c>
      <c r="H106" s="167"/>
      <c r="I106" s="136" t="str">
        <f t="shared" si="15"/>
        <v/>
      </c>
      <c r="J106" s="134" t="str">
        <f>IF(ISBLANK('Tabulation of Bids'!G60),"",'Tabulation of Bids'!G60)</f>
        <v/>
      </c>
      <c r="K106" s="134" t="str">
        <f t="shared" si="16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7"/>
        <v/>
      </c>
      <c r="F107" s="268" t="str">
        <f t="shared" si="18"/>
        <v/>
      </c>
      <c r="G107" s="296" t="str">
        <f t="shared" si="14"/>
        <v/>
      </c>
      <c r="H107" s="167"/>
      <c r="I107" s="136" t="str">
        <f t="shared" si="15"/>
        <v/>
      </c>
      <c r="J107" s="134" t="str">
        <f>IF(ISBLANK('Tabulation of Bids'!G61),"",'Tabulation of Bids'!G61)</f>
        <v/>
      </c>
      <c r="K107" s="134" t="str">
        <f t="shared" si="16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7"/>
        <v/>
      </c>
      <c r="F108" s="268" t="str">
        <f t="shared" si="18"/>
        <v/>
      </c>
      <c r="G108" s="296" t="str">
        <f t="shared" si="14"/>
        <v/>
      </c>
      <c r="H108" s="167"/>
      <c r="I108" s="136" t="str">
        <f t="shared" si="15"/>
        <v/>
      </c>
      <c r="J108" s="134" t="str">
        <f>IF(ISBLANK('Tabulation of Bids'!G62),"",'Tabulation of Bids'!G62)</f>
        <v/>
      </c>
      <c r="K108" s="134" t="str">
        <f t="shared" si="16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7"/>
        <v/>
      </c>
      <c r="F109" s="268" t="str">
        <f t="shared" si="18"/>
        <v/>
      </c>
      <c r="G109" s="296" t="str">
        <f t="shared" si="14"/>
        <v/>
      </c>
      <c r="H109" s="167"/>
      <c r="I109" s="136" t="str">
        <f t="shared" si="15"/>
        <v/>
      </c>
      <c r="J109" s="134" t="str">
        <f>IF(ISBLANK('Tabulation of Bids'!G63),"",'Tabulation of Bids'!G63)</f>
        <v/>
      </c>
      <c r="K109" s="134" t="str">
        <f t="shared" si="16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7"/>
        <v/>
      </c>
      <c r="F110" s="268" t="str">
        <f t="shared" si="18"/>
        <v/>
      </c>
      <c r="G110" s="296" t="str">
        <f t="shared" si="14"/>
        <v/>
      </c>
      <c r="H110" s="167"/>
      <c r="I110" s="136" t="str">
        <f t="shared" si="15"/>
        <v/>
      </c>
      <c r="J110" s="134" t="str">
        <f>IF(ISBLANK('Tabulation of Bids'!G64),"",'Tabulation of Bids'!G64)</f>
        <v/>
      </c>
      <c r="K110" s="134" t="str">
        <f t="shared" si="16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7"/>
        <v/>
      </c>
      <c r="F111" s="268" t="str">
        <f t="shared" si="18"/>
        <v/>
      </c>
      <c r="G111" s="296" t="str">
        <f t="shared" si="14"/>
        <v/>
      </c>
      <c r="H111" s="167"/>
      <c r="I111" s="136" t="str">
        <f t="shared" si="15"/>
        <v/>
      </c>
      <c r="J111" s="134" t="str">
        <f>IF(ISBLANK('Tabulation of Bids'!G65),"",'Tabulation of Bids'!G65)</f>
        <v/>
      </c>
      <c r="K111" s="134" t="str">
        <f t="shared" si="16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7"/>
        <v/>
      </c>
      <c r="F112" s="268" t="str">
        <f t="shared" si="18"/>
        <v/>
      </c>
      <c r="G112" s="296" t="str">
        <f t="shared" si="14"/>
        <v/>
      </c>
      <c r="H112" s="167"/>
      <c r="I112" s="136" t="str">
        <f t="shared" si="15"/>
        <v/>
      </c>
      <c r="J112" s="134" t="str">
        <f>IF(ISBLANK('Tabulation of Bids'!G66),"",'Tabulation of Bids'!G66)</f>
        <v/>
      </c>
      <c r="K112" s="134" t="str">
        <f t="shared" si="16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7"/>
        <v/>
      </c>
      <c r="F113" s="268" t="str">
        <f t="shared" si="18"/>
        <v/>
      </c>
      <c r="G113" s="296" t="str">
        <f t="shared" si="14"/>
        <v/>
      </c>
      <c r="H113" s="167"/>
      <c r="I113" s="136" t="str">
        <f t="shared" si="15"/>
        <v/>
      </c>
      <c r="J113" s="134" t="str">
        <f>IF(ISBLANK('Tabulation of Bids'!G67),"",'Tabulation of Bids'!G67)</f>
        <v/>
      </c>
      <c r="K113" s="134" t="str">
        <f t="shared" si="16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7"/>
        <v/>
      </c>
      <c r="F114" s="268" t="str">
        <f t="shared" si="18"/>
        <v/>
      </c>
      <c r="G114" s="296" t="str">
        <f t="shared" si="14"/>
        <v/>
      </c>
      <c r="H114" s="167"/>
      <c r="I114" s="136" t="str">
        <f t="shared" si="15"/>
        <v/>
      </c>
      <c r="J114" s="134" t="str">
        <f>IF(ISBLANK('Tabulation of Bids'!G68),"",'Tabulation of Bids'!G68)</f>
        <v/>
      </c>
      <c r="K114" s="134" t="str">
        <f t="shared" si="16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7"/>
        <v/>
      </c>
      <c r="F115" s="268" t="str">
        <f t="shared" si="18"/>
        <v/>
      </c>
      <c r="G115" s="296" t="str">
        <f t="shared" si="14"/>
        <v/>
      </c>
      <c r="H115" s="167"/>
      <c r="I115" s="136" t="str">
        <f t="shared" si="15"/>
        <v/>
      </c>
      <c r="J115" s="134" t="str">
        <f>IF(ISBLANK('Tabulation of Bids'!G69),"",'Tabulation of Bids'!G69)</f>
        <v/>
      </c>
      <c r="K115" s="134" t="str">
        <f t="shared" si="16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7"/>
        <v/>
      </c>
      <c r="F116" s="268" t="str">
        <f t="shared" si="18"/>
        <v/>
      </c>
      <c r="G116" s="296" t="str">
        <f t="shared" si="14"/>
        <v/>
      </c>
      <c r="H116" s="167"/>
      <c r="I116" s="136" t="str">
        <f t="shared" si="15"/>
        <v/>
      </c>
      <c r="J116" s="134" t="str">
        <f>IF(ISBLANK('Tabulation of Bids'!G70),"",'Tabulation of Bids'!G70)</f>
        <v/>
      </c>
      <c r="K116" s="134" t="str">
        <f t="shared" si="16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7"/>
        <v/>
      </c>
      <c r="F117" s="268" t="str">
        <f t="shared" si="18"/>
        <v/>
      </c>
      <c r="G117" s="296" t="str">
        <f t="shared" si="14"/>
        <v/>
      </c>
      <c r="H117" s="167"/>
      <c r="I117" s="136" t="str">
        <f t="shared" si="15"/>
        <v/>
      </c>
      <c r="J117" s="134" t="str">
        <f>IF(ISBLANK('Tabulation of Bids'!G71),"",'Tabulation of Bids'!G71)</f>
        <v/>
      </c>
      <c r="K117" s="134" t="str">
        <f t="shared" si="16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7"/>
        <v/>
      </c>
      <c r="F118" s="268" t="str">
        <f t="shared" si="18"/>
        <v/>
      </c>
      <c r="G118" s="296" t="str">
        <f t="shared" si="14"/>
        <v/>
      </c>
      <c r="H118" s="167"/>
      <c r="I118" s="136" t="str">
        <f t="shared" si="15"/>
        <v/>
      </c>
      <c r="J118" s="134" t="str">
        <f>IF(ISBLANK('Tabulation of Bids'!G72),"",'Tabulation of Bids'!G72)</f>
        <v/>
      </c>
      <c r="K118" s="134" t="str">
        <f t="shared" si="16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7"/>
        <v/>
      </c>
      <c r="F119" s="268" t="str">
        <f t="shared" si="18"/>
        <v/>
      </c>
      <c r="G119" s="296" t="str">
        <f t="shared" si="14"/>
        <v/>
      </c>
      <c r="H119" s="167"/>
      <c r="I119" s="136" t="str">
        <f t="shared" si="15"/>
        <v/>
      </c>
      <c r="J119" s="134" t="str">
        <f>IF(ISBLANK('Tabulation of Bids'!G73),"",'Tabulation of Bids'!G73)</f>
        <v/>
      </c>
      <c r="K119" s="134" t="str">
        <f t="shared" si="16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7"/>
        <v/>
      </c>
      <c r="F120" s="268" t="str">
        <f t="shared" si="18"/>
        <v/>
      </c>
      <c r="G120" s="296" t="str">
        <f t="shared" si="14"/>
        <v/>
      </c>
      <c r="H120" s="167"/>
      <c r="I120" s="136" t="str">
        <f t="shared" si="15"/>
        <v/>
      </c>
      <c r="J120" s="134" t="str">
        <f>IF(ISBLANK('Tabulation of Bids'!G74),"",'Tabulation of Bids'!G74)</f>
        <v/>
      </c>
      <c r="K120" s="134" t="str">
        <f t="shared" si="16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7"/>
        <v/>
      </c>
      <c r="F121" s="268" t="str">
        <f t="shared" si="18"/>
        <v/>
      </c>
      <c r="G121" s="296" t="str">
        <f t="shared" si="14"/>
        <v/>
      </c>
      <c r="H121" s="167"/>
      <c r="I121" s="136" t="str">
        <f t="shared" si="15"/>
        <v/>
      </c>
      <c r="J121" s="134" t="str">
        <f>IF(ISBLANK('Tabulation of Bids'!G75),"",'Tabulation of Bids'!G75)</f>
        <v/>
      </c>
      <c r="K121" s="134" t="str">
        <f t="shared" si="16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7"/>
        <v/>
      </c>
      <c r="F122" s="268" t="str">
        <f t="shared" si="18"/>
        <v/>
      </c>
      <c r="G122" s="296" t="str">
        <f t="shared" si="14"/>
        <v/>
      </c>
      <c r="H122" s="167"/>
      <c r="I122" s="136" t="str">
        <f t="shared" si="15"/>
        <v/>
      </c>
      <c r="J122" s="134" t="str">
        <f>IF(ISBLANK('Tabulation of Bids'!G76),"",'Tabulation of Bids'!G76)</f>
        <v/>
      </c>
      <c r="K122" s="134" t="str">
        <f t="shared" si="16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7"/>
        <v/>
      </c>
      <c r="F123" s="268" t="str">
        <f t="shared" si="18"/>
        <v/>
      </c>
      <c r="G123" s="296" t="str">
        <f t="shared" si="14"/>
        <v/>
      </c>
      <c r="H123" s="167"/>
      <c r="I123" s="136" t="str">
        <f t="shared" si="15"/>
        <v/>
      </c>
      <c r="J123" s="134" t="str">
        <f>IF(ISBLANK('Tabulation of Bids'!G77),"",'Tabulation of Bids'!G77)</f>
        <v/>
      </c>
      <c r="K123" s="134" t="str">
        <f t="shared" si="16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7"/>
        <v/>
      </c>
      <c r="F124" s="268" t="str">
        <f t="shared" si="18"/>
        <v/>
      </c>
      <c r="G124" s="296" t="str">
        <f t="shared" si="14"/>
        <v/>
      </c>
      <c r="H124" s="167"/>
      <c r="I124" s="136" t="str">
        <f t="shared" si="15"/>
        <v/>
      </c>
      <c r="J124" s="134" t="str">
        <f>IF(ISBLANK('Tabulation of Bids'!G78),"",'Tabulation of Bids'!G78)</f>
        <v/>
      </c>
      <c r="K124" s="134" t="str">
        <f t="shared" si="16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7"/>
        <v/>
      </c>
      <c r="F125" s="268" t="str">
        <f t="shared" si="18"/>
        <v/>
      </c>
      <c r="G125" s="296" t="str">
        <f t="shared" si="14"/>
        <v/>
      </c>
      <c r="H125" s="167"/>
      <c r="I125" s="136" t="str">
        <f t="shared" si="15"/>
        <v/>
      </c>
      <c r="J125" s="134" t="str">
        <f>IF(ISBLANK('Tabulation of Bids'!G79),"",'Tabulation of Bids'!G79)</f>
        <v/>
      </c>
      <c r="K125" s="134" t="str">
        <f t="shared" si="16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7"/>
        <v/>
      </c>
      <c r="F126" s="268" t="str">
        <f t="shared" si="18"/>
        <v/>
      </c>
      <c r="G126" s="296" t="str">
        <f t="shared" si="14"/>
        <v/>
      </c>
      <c r="H126" s="167"/>
      <c r="I126" s="136" t="str">
        <f t="shared" si="15"/>
        <v/>
      </c>
      <c r="J126" s="134" t="str">
        <f>IF(ISBLANK('Tabulation of Bids'!G80),"",'Tabulation of Bids'!G80)</f>
        <v/>
      </c>
      <c r="K126" s="134" t="str">
        <f t="shared" si="16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7"/>
        <v/>
      </c>
      <c r="F127" s="270" t="str">
        <f t="shared" si="18"/>
        <v/>
      </c>
      <c r="G127" s="296" t="str">
        <f t="shared" si="14"/>
        <v/>
      </c>
      <c r="H127" s="167"/>
      <c r="I127" s="136" t="str">
        <f t="shared" si="15"/>
        <v/>
      </c>
      <c r="J127" s="134" t="str">
        <f>IF(ISBLANK('Tabulation of Bids'!G81),"",'Tabulation of Bids'!G81)</f>
        <v/>
      </c>
      <c r="K127" s="134" t="str">
        <f t="shared" si="16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51095.51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8" t="str">
        <f>IF(A202="",IF(ISNUMBER(J184),"ENGINEER'S PAYMENT ESTIMATE","ENGINEER'S FINAL PAYMENT ESTIMATE"),A196)</f>
        <v>ENGINEER'S FINAL PAYMENT ESTIMATE</v>
      </c>
      <c r="B147" s="378"/>
      <c r="C147" s="378"/>
      <c r="D147" s="378"/>
      <c r="E147" s="378"/>
      <c r="F147" s="378"/>
      <c r="G147" s="378"/>
      <c r="H147" s="378"/>
      <c r="I147" s="378"/>
      <c r="J147" s="378"/>
      <c r="K147" s="378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>Payable to: DPI Construction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>Address: Pecatonica, IL Bid Bond</v>
      </c>
      <c r="C150" s="12"/>
      <c r="D150" s="12"/>
      <c r="E150" s="12"/>
      <c r="F150" s="12"/>
      <c r="G150" s="12"/>
      <c r="H150" s="14"/>
      <c r="I150" s="379"/>
      <c r="J150" s="379"/>
      <c r="K150" s="379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9">IF((H153&gt;C153),H153-C153,"")</f>
        <v/>
      </c>
      <c r="G153" s="296" t="str">
        <f t="shared" ref="G153:G176" si="20">IF($K$195="BLR 6303",IF(C153&gt;H153,C153-H153,""),"")</f>
        <v/>
      </c>
      <c r="H153" s="167"/>
      <c r="I153" s="136" t="str">
        <f t="shared" ref="I153:I176" si="21">IF(ISBLANK(H153),"",D153)</f>
        <v/>
      </c>
      <c r="J153" s="134" t="str">
        <f>IF(ISBLANK('Tabulation of Bids'!G84),"",'Tabulation of Bids'!G84)</f>
        <v/>
      </c>
      <c r="K153" s="134" t="str">
        <f t="shared" ref="K153:K176" si="22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3">IF(J154 = "","",J154*C154)</f>
        <v/>
      </c>
      <c r="F154" s="268" t="str">
        <f t="shared" si="19"/>
        <v/>
      </c>
      <c r="G154" s="296" t="str">
        <f t="shared" si="20"/>
        <v/>
      </c>
      <c r="H154" s="167"/>
      <c r="I154" s="136" t="str">
        <f t="shared" si="21"/>
        <v/>
      </c>
      <c r="J154" s="134" t="str">
        <f>IF(ISBLANK('Tabulation of Bids'!G85),"",'Tabulation of Bids'!G85)</f>
        <v/>
      </c>
      <c r="K154" s="134" t="str">
        <f t="shared" si="22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3"/>
        <v/>
      </c>
      <c r="F155" s="268" t="str">
        <f t="shared" si="19"/>
        <v/>
      </c>
      <c r="G155" s="296" t="str">
        <f t="shared" si="20"/>
        <v/>
      </c>
      <c r="H155" s="167"/>
      <c r="I155" s="136" t="str">
        <f t="shared" si="21"/>
        <v/>
      </c>
      <c r="J155" s="134" t="str">
        <f>IF(ISBLANK('Tabulation of Bids'!G86),"",'Tabulation of Bids'!G86)</f>
        <v/>
      </c>
      <c r="K155" s="134" t="str">
        <f t="shared" si="22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3"/>
        <v/>
      </c>
      <c r="F156" s="268" t="str">
        <f t="shared" si="19"/>
        <v/>
      </c>
      <c r="G156" s="296" t="str">
        <f t="shared" si="20"/>
        <v/>
      </c>
      <c r="H156" s="167"/>
      <c r="I156" s="136" t="str">
        <f t="shared" si="21"/>
        <v/>
      </c>
      <c r="J156" s="134" t="str">
        <f>IF(ISBLANK('Tabulation of Bids'!G87),"",'Tabulation of Bids'!G87)</f>
        <v/>
      </c>
      <c r="K156" s="134" t="str">
        <f t="shared" si="22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3"/>
        <v/>
      </c>
      <c r="F157" s="268" t="str">
        <f t="shared" si="19"/>
        <v/>
      </c>
      <c r="G157" s="296" t="str">
        <f t="shared" si="20"/>
        <v/>
      </c>
      <c r="H157" s="167"/>
      <c r="I157" s="136" t="str">
        <f t="shared" si="21"/>
        <v/>
      </c>
      <c r="J157" s="134" t="str">
        <f>IF(ISBLANK('Tabulation of Bids'!G88),"",'Tabulation of Bids'!G88)</f>
        <v/>
      </c>
      <c r="K157" s="134" t="str">
        <f t="shared" si="22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3"/>
        <v/>
      </c>
      <c r="F158" s="268" t="str">
        <f t="shared" si="19"/>
        <v/>
      </c>
      <c r="G158" s="296" t="str">
        <f t="shared" si="20"/>
        <v/>
      </c>
      <c r="H158" s="167"/>
      <c r="I158" s="136" t="str">
        <f t="shared" si="21"/>
        <v/>
      </c>
      <c r="J158" s="134" t="str">
        <f>IF(ISBLANK('Tabulation of Bids'!G89),"",'Tabulation of Bids'!G89)</f>
        <v/>
      </c>
      <c r="K158" s="134" t="str">
        <f t="shared" si="22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3"/>
        <v/>
      </c>
      <c r="F159" s="268" t="str">
        <f t="shared" si="19"/>
        <v/>
      </c>
      <c r="G159" s="296" t="str">
        <f t="shared" si="20"/>
        <v/>
      </c>
      <c r="H159" s="167"/>
      <c r="I159" s="136" t="str">
        <f t="shared" si="21"/>
        <v/>
      </c>
      <c r="J159" s="134" t="str">
        <f>IF(ISBLANK('Tabulation of Bids'!G90),"",'Tabulation of Bids'!G90)</f>
        <v/>
      </c>
      <c r="K159" s="134" t="str">
        <f t="shared" si="22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3"/>
        <v/>
      </c>
      <c r="F160" s="268" t="str">
        <f t="shared" si="19"/>
        <v/>
      </c>
      <c r="G160" s="296" t="str">
        <f t="shared" si="20"/>
        <v/>
      </c>
      <c r="H160" s="167"/>
      <c r="I160" s="136" t="str">
        <f t="shared" si="21"/>
        <v/>
      </c>
      <c r="J160" s="134" t="str">
        <f>IF(ISBLANK('Tabulation of Bids'!G91),"",'Tabulation of Bids'!G91)</f>
        <v/>
      </c>
      <c r="K160" s="134" t="str">
        <f t="shared" si="22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3"/>
        <v/>
      </c>
      <c r="F161" s="268" t="str">
        <f t="shared" si="19"/>
        <v/>
      </c>
      <c r="G161" s="296" t="str">
        <f t="shared" si="20"/>
        <v/>
      </c>
      <c r="H161" s="167"/>
      <c r="I161" s="136" t="str">
        <f t="shared" si="21"/>
        <v/>
      </c>
      <c r="J161" s="134" t="str">
        <f>IF(ISBLANK('Tabulation of Bids'!G92),"",'Tabulation of Bids'!G92)</f>
        <v/>
      </c>
      <c r="K161" s="134" t="str">
        <f t="shared" si="22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3"/>
        <v/>
      </c>
      <c r="F162" s="268" t="str">
        <f t="shared" si="19"/>
        <v/>
      </c>
      <c r="G162" s="296" t="str">
        <f t="shared" si="20"/>
        <v/>
      </c>
      <c r="H162" s="167"/>
      <c r="I162" s="136" t="str">
        <f t="shared" si="21"/>
        <v/>
      </c>
      <c r="J162" s="134" t="str">
        <f>IF(ISBLANK('Tabulation of Bids'!G93),"",'Tabulation of Bids'!G93)</f>
        <v/>
      </c>
      <c r="K162" s="134" t="str">
        <f t="shared" si="22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3"/>
        <v/>
      </c>
      <c r="F163" s="268" t="str">
        <f t="shared" si="19"/>
        <v/>
      </c>
      <c r="G163" s="296" t="str">
        <f t="shared" si="20"/>
        <v/>
      </c>
      <c r="H163" s="167"/>
      <c r="I163" s="136" t="str">
        <f t="shared" si="21"/>
        <v/>
      </c>
      <c r="J163" s="134" t="str">
        <f>IF(ISBLANK('Tabulation of Bids'!G94),"",'Tabulation of Bids'!G94)</f>
        <v/>
      </c>
      <c r="K163" s="134" t="str">
        <f t="shared" si="22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3"/>
        <v/>
      </c>
      <c r="F164" s="268" t="str">
        <f t="shared" si="19"/>
        <v/>
      </c>
      <c r="G164" s="296" t="str">
        <f t="shared" si="20"/>
        <v/>
      </c>
      <c r="H164" s="167"/>
      <c r="I164" s="136" t="str">
        <f t="shared" si="21"/>
        <v/>
      </c>
      <c r="J164" s="134" t="str">
        <f>IF(ISBLANK('Tabulation of Bids'!G95),"",'Tabulation of Bids'!G95)</f>
        <v/>
      </c>
      <c r="K164" s="134" t="str">
        <f t="shared" si="22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3"/>
        <v/>
      </c>
      <c r="F165" s="268" t="str">
        <f t="shared" si="19"/>
        <v/>
      </c>
      <c r="G165" s="296" t="str">
        <f t="shared" si="20"/>
        <v/>
      </c>
      <c r="H165" s="167"/>
      <c r="I165" s="136" t="str">
        <f t="shared" si="21"/>
        <v/>
      </c>
      <c r="J165" s="134" t="str">
        <f>IF(ISBLANK('Tabulation of Bids'!G96),"",'Tabulation of Bids'!G96)</f>
        <v/>
      </c>
      <c r="K165" s="134" t="str">
        <f t="shared" si="22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3"/>
        <v/>
      </c>
      <c r="F166" s="268" t="str">
        <f t="shared" si="19"/>
        <v/>
      </c>
      <c r="G166" s="296" t="str">
        <f t="shared" si="20"/>
        <v/>
      </c>
      <c r="H166" s="167"/>
      <c r="I166" s="136" t="str">
        <f t="shared" si="21"/>
        <v/>
      </c>
      <c r="J166" s="134" t="str">
        <f>IF(ISBLANK('Tabulation of Bids'!G97),"",'Tabulation of Bids'!G97)</f>
        <v/>
      </c>
      <c r="K166" s="134" t="str">
        <f t="shared" si="22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3"/>
        <v/>
      </c>
      <c r="F167" s="268" t="str">
        <f t="shared" si="19"/>
        <v/>
      </c>
      <c r="G167" s="296" t="str">
        <f t="shared" si="20"/>
        <v/>
      </c>
      <c r="H167" s="167"/>
      <c r="I167" s="136" t="str">
        <f t="shared" si="21"/>
        <v/>
      </c>
      <c r="J167" s="134" t="str">
        <f>IF(ISBLANK('Tabulation of Bids'!G98),"",'Tabulation of Bids'!G98)</f>
        <v/>
      </c>
      <c r="K167" s="134" t="str">
        <f t="shared" si="22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3"/>
        <v/>
      </c>
      <c r="F168" s="268" t="str">
        <f t="shared" si="19"/>
        <v/>
      </c>
      <c r="G168" s="296" t="str">
        <f t="shared" si="20"/>
        <v/>
      </c>
      <c r="H168" s="167"/>
      <c r="I168" s="136" t="str">
        <f t="shared" si="21"/>
        <v/>
      </c>
      <c r="J168" s="134" t="str">
        <f>IF(ISBLANK('Tabulation of Bids'!G99),"",'Tabulation of Bids'!G99)</f>
        <v/>
      </c>
      <c r="K168" s="134" t="str">
        <f t="shared" si="22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3"/>
        <v/>
      </c>
      <c r="F169" s="268" t="str">
        <f t="shared" si="19"/>
        <v/>
      </c>
      <c r="G169" s="296" t="str">
        <f t="shared" si="20"/>
        <v/>
      </c>
      <c r="H169" s="167"/>
      <c r="I169" s="136" t="str">
        <f t="shared" si="21"/>
        <v/>
      </c>
      <c r="J169" s="134" t="str">
        <f>IF(ISBLANK('Tabulation of Bids'!G100),"",'Tabulation of Bids'!G100)</f>
        <v/>
      </c>
      <c r="K169" s="134" t="str">
        <f t="shared" si="22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3"/>
        <v/>
      </c>
      <c r="F170" s="268" t="str">
        <f t="shared" si="19"/>
        <v/>
      </c>
      <c r="G170" s="296" t="str">
        <f t="shared" si="20"/>
        <v/>
      </c>
      <c r="H170" s="167"/>
      <c r="I170" s="136" t="str">
        <f t="shared" si="21"/>
        <v/>
      </c>
      <c r="J170" s="134" t="str">
        <f>IF(ISBLANK('Tabulation of Bids'!G101),"",'Tabulation of Bids'!G101)</f>
        <v/>
      </c>
      <c r="K170" s="134" t="str">
        <f t="shared" si="22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3"/>
        <v/>
      </c>
      <c r="F171" s="268" t="str">
        <f t="shared" si="19"/>
        <v/>
      </c>
      <c r="G171" s="296" t="str">
        <f t="shared" si="20"/>
        <v/>
      </c>
      <c r="H171" s="167"/>
      <c r="I171" s="136" t="str">
        <f t="shared" si="21"/>
        <v/>
      </c>
      <c r="J171" s="134" t="str">
        <f>IF(ISBLANK('Tabulation of Bids'!G102),"",'Tabulation of Bids'!G102)</f>
        <v/>
      </c>
      <c r="K171" s="134" t="str">
        <f t="shared" si="22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3"/>
        <v/>
      </c>
      <c r="F172" s="268" t="str">
        <f t="shared" si="19"/>
        <v/>
      </c>
      <c r="G172" s="296" t="str">
        <f t="shared" si="20"/>
        <v/>
      </c>
      <c r="H172" s="167"/>
      <c r="I172" s="136" t="str">
        <f t="shared" si="21"/>
        <v/>
      </c>
      <c r="J172" s="134" t="str">
        <f>IF(ISBLANK('Tabulation of Bids'!G103),"",'Tabulation of Bids'!G103)</f>
        <v/>
      </c>
      <c r="K172" s="134" t="str">
        <f t="shared" si="22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3"/>
        <v/>
      </c>
      <c r="F173" s="268" t="str">
        <f t="shared" si="19"/>
        <v/>
      </c>
      <c r="G173" s="296" t="str">
        <f t="shared" si="20"/>
        <v/>
      </c>
      <c r="H173" s="167"/>
      <c r="I173" s="136" t="str">
        <f t="shared" si="21"/>
        <v/>
      </c>
      <c r="J173" s="134" t="str">
        <f>IF(ISBLANK('Tabulation of Bids'!G104),"",'Tabulation of Bids'!G104)</f>
        <v/>
      </c>
      <c r="K173" s="134" t="str">
        <f t="shared" si="22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3"/>
        <v/>
      </c>
      <c r="F174" s="268" t="str">
        <f t="shared" si="19"/>
        <v/>
      </c>
      <c r="G174" s="296" t="str">
        <f t="shared" si="20"/>
        <v/>
      </c>
      <c r="H174" s="167"/>
      <c r="I174" s="136" t="str">
        <f t="shared" si="21"/>
        <v/>
      </c>
      <c r="J174" s="134" t="str">
        <f>IF(ISBLANK('Tabulation of Bids'!G105),"",'Tabulation of Bids'!G105)</f>
        <v/>
      </c>
      <c r="K174" s="134" t="str">
        <f t="shared" si="22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3"/>
        <v/>
      </c>
      <c r="F175" s="268" t="str">
        <f t="shared" si="19"/>
        <v/>
      </c>
      <c r="G175" s="296" t="str">
        <f t="shared" si="20"/>
        <v/>
      </c>
      <c r="H175" s="167"/>
      <c r="I175" s="136" t="str">
        <f t="shared" si="21"/>
        <v/>
      </c>
      <c r="J175" s="134" t="str">
        <f>IF(ISBLANK('Tabulation of Bids'!G106),"",'Tabulation of Bids'!G106)</f>
        <v/>
      </c>
      <c r="K175" s="134" t="str">
        <f t="shared" si="22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3"/>
        <v/>
      </c>
      <c r="F176" s="270" t="str">
        <f t="shared" si="19"/>
        <v/>
      </c>
      <c r="G176" s="296" t="str">
        <f t="shared" si="20"/>
        <v/>
      </c>
      <c r="H176" s="167"/>
      <c r="I176" s="136" t="str">
        <f t="shared" si="21"/>
        <v/>
      </c>
      <c r="J176" s="134" t="str">
        <f>IF(ISBLANK('Tabulation of Bids'!G107),"",'Tabulation of Bids'!G107)</f>
        <v/>
      </c>
      <c r="K176" s="134" t="str">
        <f t="shared" si="22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51095.51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8" t="str">
        <f>IF(A251="",IF(ISNUMBER(J233),"ENGINEER'S PAYMENT ESTIMATE","ENGINEER'S FINAL PAYMENT ESTIMATE"),A245)</f>
        <v>ENGINEER'S FINAL PAYMENT ESTIMATE</v>
      </c>
      <c r="B196" s="378"/>
      <c r="C196" s="378"/>
      <c r="D196" s="378"/>
      <c r="E196" s="378"/>
      <c r="F196" s="378"/>
      <c r="G196" s="378"/>
      <c r="H196" s="378"/>
      <c r="I196" s="378"/>
      <c r="J196" s="378"/>
      <c r="K196" s="378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>Payable to: DPI Construction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>Address: Pecatonica, IL Bid Bond</v>
      </c>
      <c r="C199" s="12"/>
      <c r="D199" s="12"/>
      <c r="E199" s="12"/>
      <c r="F199" s="12"/>
      <c r="G199" s="12"/>
      <c r="H199" s="14"/>
      <c r="I199" s="379"/>
      <c r="J199" s="379"/>
      <c r="K199" s="379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4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5">IF(ISBLANK(H202),"",D202)</f>
        <v/>
      </c>
      <c r="J202" s="134" t="str">
        <f>IF(ISBLANK('Tabulation of Bids'!G110),"",'Tabulation of Bids'!G110)</f>
        <v/>
      </c>
      <c r="K202" s="134" t="str">
        <f t="shared" ref="K202:K203" si="26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7">IF(J203 = "","",J203*C203)</f>
        <v/>
      </c>
      <c r="F203" s="268" t="str">
        <f t="shared" si="24"/>
        <v/>
      </c>
      <c r="G203" s="296" t="str">
        <f t="shared" ref="G203" si="28">IF($K$195="BLR 6303",IF(C203&gt;H203,C203-H203,""),"")</f>
        <v/>
      </c>
      <c r="H203" s="167"/>
      <c r="I203" s="136" t="str">
        <f t="shared" si="25"/>
        <v/>
      </c>
      <c r="J203" s="134" t="str">
        <f>IF(ISBLANK('Tabulation of Bids'!G111),"",'Tabulation of Bids'!G111)</f>
        <v/>
      </c>
      <c r="K203" s="134" t="str">
        <f t="shared" si="26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9">IF(J204 = "","",J204*C204)</f>
        <v/>
      </c>
      <c r="F204" s="268" t="str">
        <f t="shared" ref="F204:F225" si="30">IF((H204&gt;C204),H204-C204,"")</f>
        <v/>
      </c>
      <c r="G204" s="296" t="str">
        <f t="shared" ref="G204:G225" si="31">IF($K$195="BLR 6303",IF(C204&gt;H204,C204-H204,""),"")</f>
        <v/>
      </c>
      <c r="H204" s="167"/>
      <c r="I204" s="136" t="str">
        <f t="shared" ref="I204:I225" si="32">IF(ISBLANK(H204),"",D204)</f>
        <v/>
      </c>
      <c r="J204" s="134" t="str">
        <f>IF(ISBLANK('Tabulation of Bids'!G112),"",'Tabulation of Bids'!G112)</f>
        <v/>
      </c>
      <c r="K204" s="134" t="str">
        <f t="shared" ref="K204:K225" si="33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9"/>
        <v/>
      </c>
      <c r="F205" s="268" t="str">
        <f t="shared" si="30"/>
        <v/>
      </c>
      <c r="G205" s="296" t="str">
        <f t="shared" si="31"/>
        <v/>
      </c>
      <c r="H205" s="167"/>
      <c r="I205" s="136" t="str">
        <f t="shared" si="32"/>
        <v/>
      </c>
      <c r="J205" s="134" t="str">
        <f>IF(ISBLANK('Tabulation of Bids'!G113),"",'Tabulation of Bids'!G113)</f>
        <v/>
      </c>
      <c r="K205" s="134" t="str">
        <f t="shared" si="33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9"/>
        <v/>
      </c>
      <c r="F206" s="268" t="str">
        <f t="shared" si="30"/>
        <v/>
      </c>
      <c r="G206" s="296" t="str">
        <f t="shared" si="31"/>
        <v/>
      </c>
      <c r="H206" s="167"/>
      <c r="I206" s="136" t="str">
        <f t="shared" si="32"/>
        <v/>
      </c>
      <c r="J206" s="134" t="str">
        <f>IF(ISBLANK('Tabulation of Bids'!G114),"",'Tabulation of Bids'!G114)</f>
        <v/>
      </c>
      <c r="K206" s="134" t="str">
        <f t="shared" si="33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9"/>
        <v/>
      </c>
      <c r="F207" s="268" t="str">
        <f t="shared" si="30"/>
        <v/>
      </c>
      <c r="G207" s="296" t="str">
        <f t="shared" si="31"/>
        <v/>
      </c>
      <c r="H207" s="167"/>
      <c r="I207" s="136" t="str">
        <f t="shared" si="32"/>
        <v/>
      </c>
      <c r="J207" s="134" t="str">
        <f>IF(ISBLANK('Tabulation of Bids'!G115),"",'Tabulation of Bids'!G115)</f>
        <v/>
      </c>
      <c r="K207" s="134" t="str">
        <f t="shared" si="33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9"/>
        <v/>
      </c>
      <c r="F208" s="268" t="str">
        <f t="shared" si="30"/>
        <v/>
      </c>
      <c r="G208" s="296" t="str">
        <f t="shared" si="31"/>
        <v/>
      </c>
      <c r="H208" s="167"/>
      <c r="I208" s="136" t="str">
        <f t="shared" si="32"/>
        <v/>
      </c>
      <c r="J208" s="134" t="str">
        <f>IF(ISBLANK('Tabulation of Bids'!G116),"",'Tabulation of Bids'!G116)</f>
        <v/>
      </c>
      <c r="K208" s="134" t="str">
        <f t="shared" si="33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9"/>
        <v/>
      </c>
      <c r="F209" s="268" t="str">
        <f t="shared" si="30"/>
        <v/>
      </c>
      <c r="G209" s="296" t="str">
        <f t="shared" si="31"/>
        <v/>
      </c>
      <c r="H209" s="167"/>
      <c r="I209" s="136" t="str">
        <f t="shared" si="32"/>
        <v/>
      </c>
      <c r="J209" s="134" t="str">
        <f>IF(ISBLANK('Tabulation of Bids'!G117),"",'Tabulation of Bids'!G117)</f>
        <v/>
      </c>
      <c r="K209" s="134" t="str">
        <f t="shared" si="33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9"/>
        <v/>
      </c>
      <c r="F210" s="268" t="str">
        <f t="shared" si="30"/>
        <v/>
      </c>
      <c r="G210" s="296" t="str">
        <f t="shared" si="31"/>
        <v/>
      </c>
      <c r="H210" s="167"/>
      <c r="I210" s="136" t="str">
        <f t="shared" si="32"/>
        <v/>
      </c>
      <c r="J210" s="134" t="str">
        <f>IF(ISBLANK('Tabulation of Bids'!G118),"",'Tabulation of Bids'!G118)</f>
        <v/>
      </c>
      <c r="K210" s="134" t="str">
        <f t="shared" si="33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9"/>
        <v/>
      </c>
      <c r="F211" s="268" t="str">
        <f t="shared" si="30"/>
        <v/>
      </c>
      <c r="G211" s="296" t="str">
        <f t="shared" si="31"/>
        <v/>
      </c>
      <c r="H211" s="167"/>
      <c r="I211" s="136" t="str">
        <f t="shared" si="32"/>
        <v/>
      </c>
      <c r="J211" s="134" t="str">
        <f>IF(ISBLANK('Tabulation of Bids'!G119),"",'Tabulation of Bids'!G119)</f>
        <v/>
      </c>
      <c r="K211" s="134" t="str">
        <f t="shared" si="33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9"/>
        <v/>
      </c>
      <c r="F212" s="268" t="str">
        <f t="shared" si="30"/>
        <v/>
      </c>
      <c r="G212" s="296" t="str">
        <f t="shared" si="31"/>
        <v/>
      </c>
      <c r="H212" s="167"/>
      <c r="I212" s="136" t="str">
        <f t="shared" si="32"/>
        <v/>
      </c>
      <c r="J212" s="134" t="str">
        <f>IF(ISBLANK('Tabulation of Bids'!G120),"",'Tabulation of Bids'!G120)</f>
        <v/>
      </c>
      <c r="K212" s="134" t="str">
        <f t="shared" si="33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9"/>
        <v/>
      </c>
      <c r="F213" s="268" t="str">
        <f t="shared" si="30"/>
        <v/>
      </c>
      <c r="G213" s="296" t="str">
        <f t="shared" si="31"/>
        <v/>
      </c>
      <c r="H213" s="167"/>
      <c r="I213" s="136" t="str">
        <f t="shared" si="32"/>
        <v/>
      </c>
      <c r="J213" s="134" t="str">
        <f>IF(ISBLANK('Tabulation of Bids'!G121),"",'Tabulation of Bids'!G121)</f>
        <v/>
      </c>
      <c r="K213" s="134" t="str">
        <f t="shared" si="33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9"/>
        <v/>
      </c>
      <c r="F214" s="268" t="str">
        <f t="shared" si="30"/>
        <v/>
      </c>
      <c r="G214" s="296" t="str">
        <f t="shared" si="31"/>
        <v/>
      </c>
      <c r="H214" s="167"/>
      <c r="I214" s="136" t="str">
        <f t="shared" si="32"/>
        <v/>
      </c>
      <c r="J214" s="134" t="str">
        <f>IF(ISBLANK('Tabulation of Bids'!G122),"",'Tabulation of Bids'!G122)</f>
        <v/>
      </c>
      <c r="K214" s="134" t="str">
        <f t="shared" si="33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9"/>
        <v/>
      </c>
      <c r="F215" s="268" t="str">
        <f t="shared" si="30"/>
        <v/>
      </c>
      <c r="G215" s="296" t="str">
        <f t="shared" si="31"/>
        <v/>
      </c>
      <c r="H215" s="167"/>
      <c r="I215" s="136" t="str">
        <f t="shared" si="32"/>
        <v/>
      </c>
      <c r="J215" s="134" t="str">
        <f>IF(ISBLANK('Tabulation of Bids'!G123),"",'Tabulation of Bids'!G123)</f>
        <v/>
      </c>
      <c r="K215" s="134" t="str">
        <f t="shared" si="33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9"/>
        <v/>
      </c>
      <c r="F216" s="268" t="str">
        <f t="shared" si="30"/>
        <v/>
      </c>
      <c r="G216" s="296" t="str">
        <f t="shared" si="31"/>
        <v/>
      </c>
      <c r="H216" s="167"/>
      <c r="I216" s="136" t="str">
        <f t="shared" si="32"/>
        <v/>
      </c>
      <c r="J216" s="134" t="str">
        <f>IF(ISBLANK('Tabulation of Bids'!G124),"",'Tabulation of Bids'!G124)</f>
        <v/>
      </c>
      <c r="K216" s="134" t="str">
        <f t="shared" si="33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9"/>
        <v/>
      </c>
      <c r="F217" s="268" t="str">
        <f t="shared" si="30"/>
        <v/>
      </c>
      <c r="G217" s="296" t="str">
        <f t="shared" si="31"/>
        <v/>
      </c>
      <c r="H217" s="167"/>
      <c r="I217" s="136" t="str">
        <f t="shared" si="32"/>
        <v/>
      </c>
      <c r="J217" s="134" t="str">
        <f>IF(ISBLANK('Tabulation of Bids'!G125),"",'Tabulation of Bids'!G125)</f>
        <v/>
      </c>
      <c r="K217" s="134" t="str">
        <f t="shared" si="33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9"/>
        <v/>
      </c>
      <c r="F218" s="268" t="str">
        <f t="shared" si="30"/>
        <v/>
      </c>
      <c r="G218" s="296" t="str">
        <f t="shared" si="31"/>
        <v/>
      </c>
      <c r="H218" s="167"/>
      <c r="I218" s="136" t="str">
        <f t="shared" si="32"/>
        <v/>
      </c>
      <c r="J218" s="134" t="str">
        <f>IF(ISBLANK('Tabulation of Bids'!G126),"",'Tabulation of Bids'!G126)</f>
        <v/>
      </c>
      <c r="K218" s="134" t="str">
        <f t="shared" si="33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9"/>
        <v/>
      </c>
      <c r="F219" s="268" t="str">
        <f t="shared" si="30"/>
        <v/>
      </c>
      <c r="G219" s="296" t="str">
        <f t="shared" si="31"/>
        <v/>
      </c>
      <c r="H219" s="167"/>
      <c r="I219" s="136" t="str">
        <f t="shared" si="32"/>
        <v/>
      </c>
      <c r="J219" s="134" t="str">
        <f>IF(ISBLANK('Tabulation of Bids'!G127),"",'Tabulation of Bids'!G127)</f>
        <v/>
      </c>
      <c r="K219" s="134" t="str">
        <f t="shared" si="33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9"/>
        <v/>
      </c>
      <c r="F220" s="268" t="str">
        <f t="shared" si="30"/>
        <v/>
      </c>
      <c r="G220" s="296" t="str">
        <f t="shared" si="31"/>
        <v/>
      </c>
      <c r="H220" s="167"/>
      <c r="I220" s="136" t="str">
        <f t="shared" si="32"/>
        <v/>
      </c>
      <c r="J220" s="134" t="str">
        <f>IF(ISBLANK('Tabulation of Bids'!G128),"",'Tabulation of Bids'!G128)</f>
        <v/>
      </c>
      <c r="K220" s="134" t="str">
        <f t="shared" si="33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9"/>
        <v/>
      </c>
      <c r="F221" s="268" t="str">
        <f t="shared" si="30"/>
        <v/>
      </c>
      <c r="G221" s="296" t="str">
        <f t="shared" si="31"/>
        <v/>
      </c>
      <c r="H221" s="167"/>
      <c r="I221" s="136" t="str">
        <f t="shared" si="32"/>
        <v/>
      </c>
      <c r="J221" s="134" t="str">
        <f>IF(ISBLANK('Tabulation of Bids'!G129),"",'Tabulation of Bids'!G129)</f>
        <v/>
      </c>
      <c r="K221" s="134" t="str">
        <f t="shared" si="33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9"/>
        <v/>
      </c>
      <c r="F222" s="268" t="str">
        <f t="shared" si="30"/>
        <v/>
      </c>
      <c r="G222" s="296" t="str">
        <f t="shared" si="31"/>
        <v/>
      </c>
      <c r="H222" s="167"/>
      <c r="I222" s="136" t="str">
        <f t="shared" si="32"/>
        <v/>
      </c>
      <c r="J222" s="134" t="str">
        <f>IF(ISBLANK('Tabulation of Bids'!G130),"",'Tabulation of Bids'!G130)</f>
        <v/>
      </c>
      <c r="K222" s="134" t="str">
        <f t="shared" si="33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9"/>
        <v/>
      </c>
      <c r="F223" s="268" t="str">
        <f t="shared" si="30"/>
        <v/>
      </c>
      <c r="G223" s="296" t="str">
        <f t="shared" si="31"/>
        <v/>
      </c>
      <c r="H223" s="167"/>
      <c r="I223" s="136" t="str">
        <f t="shared" si="32"/>
        <v/>
      </c>
      <c r="J223" s="134" t="str">
        <f>IF(ISBLANK('Tabulation of Bids'!G131),"",'Tabulation of Bids'!G131)</f>
        <v/>
      </c>
      <c r="K223" s="134" t="str">
        <f t="shared" si="33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9"/>
        <v/>
      </c>
      <c r="F224" s="268" t="str">
        <f t="shared" si="30"/>
        <v/>
      </c>
      <c r="G224" s="296" t="str">
        <f t="shared" si="31"/>
        <v/>
      </c>
      <c r="H224" s="167"/>
      <c r="I224" s="136" t="str">
        <f t="shared" si="32"/>
        <v/>
      </c>
      <c r="J224" s="134" t="str">
        <f>IF(ISBLANK('Tabulation of Bids'!G132),"",'Tabulation of Bids'!G132)</f>
        <v/>
      </c>
      <c r="K224" s="134" t="str">
        <f t="shared" si="33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9"/>
        <v/>
      </c>
      <c r="F225" s="268" t="str">
        <f t="shared" si="30"/>
        <v/>
      </c>
      <c r="G225" s="296" t="str">
        <f t="shared" si="31"/>
        <v/>
      </c>
      <c r="H225" s="167"/>
      <c r="I225" s="136" t="str">
        <f t="shared" si="32"/>
        <v/>
      </c>
      <c r="J225" s="134" t="str">
        <f>IF(ISBLANK('Tabulation of Bids'!G133),"",'Tabulation of Bids'!G133)</f>
        <v/>
      </c>
      <c r="K225" s="134" t="str">
        <f t="shared" si="33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153286.53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8" t="str">
        <f>IF(A300="",IF(ISNUMBER(J282),"ENGINEER'S PAYMENT ESTIMATE","ENGINEER'S FINAL PAYMENT ESTIMATE"),A294)</f>
        <v>ENGINEER'S FINAL PAYMENT ESTIMATE</v>
      </c>
      <c r="B245" s="378"/>
      <c r="C245" s="378"/>
      <c r="D245" s="378"/>
      <c r="E245" s="378"/>
      <c r="F245" s="378"/>
      <c r="G245" s="378"/>
      <c r="H245" s="378"/>
      <c r="I245" s="378"/>
      <c r="J245" s="378"/>
      <c r="K245" s="378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>Payable to: DPI Construction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>Address: Pecatonica, IL Bid Bond</v>
      </c>
      <c r="C248" s="12"/>
      <c r="D248" s="12"/>
      <c r="E248" s="12"/>
      <c r="F248" s="12"/>
      <c r="G248" s="12"/>
      <c r="H248" s="14"/>
      <c r="I248" s="379"/>
      <c r="J248" s="379"/>
      <c r="K248" s="379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4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5">IF(ISBLANK(H251),"",D251)</f>
        <v/>
      </c>
      <c r="J251" s="134" t="str">
        <f>IF(ISBLANK('Tabulation of Bids'!G136),"",'Tabulation of Bids'!G136)</f>
        <v/>
      </c>
      <c r="K251" s="134" t="str">
        <f t="shared" ref="K251:K252" si="36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7">IF(J252 = "","",J252*C252)</f>
        <v/>
      </c>
      <c r="F252" s="268" t="str">
        <f t="shared" si="34"/>
        <v/>
      </c>
      <c r="G252" s="296" t="str">
        <f t="shared" ref="G252" si="38">IF($K$195="BLR 6303",IF(C252&gt;H252,C252-H252,""),"")</f>
        <v/>
      </c>
      <c r="H252" s="167"/>
      <c r="I252" s="136" t="str">
        <f t="shared" si="35"/>
        <v/>
      </c>
      <c r="J252" s="134" t="str">
        <f>IF(ISBLANK('Tabulation of Bids'!G137),"",'Tabulation of Bids'!G137)</f>
        <v/>
      </c>
      <c r="K252" s="134" t="str">
        <f t="shared" si="36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9">IF(J253 = "","",J253*C253)</f>
        <v/>
      </c>
      <c r="F253" s="268" t="str">
        <f t="shared" ref="F253:F274" si="40">IF((H253&gt;C253),H253-C253,"")</f>
        <v/>
      </c>
      <c r="G253" s="296" t="str">
        <f t="shared" ref="G253:G274" si="41">IF($K$195="BLR 6303",IF(C253&gt;H253,C253-H253,""),"")</f>
        <v/>
      </c>
      <c r="H253" s="167"/>
      <c r="I253" s="136" t="str">
        <f t="shared" ref="I253:I274" si="42">IF(ISBLANK(H253),"",D253)</f>
        <v/>
      </c>
      <c r="J253" s="134" t="str">
        <f>IF(ISBLANK('Tabulation of Bids'!G138),"",'Tabulation of Bids'!G138)</f>
        <v/>
      </c>
      <c r="K253" s="134" t="str">
        <f t="shared" ref="K253:K274" si="43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9"/>
        <v/>
      </c>
      <c r="F254" s="268" t="str">
        <f t="shared" si="40"/>
        <v/>
      </c>
      <c r="G254" s="296" t="str">
        <f t="shared" si="41"/>
        <v/>
      </c>
      <c r="H254" s="167"/>
      <c r="I254" s="136" t="str">
        <f t="shared" si="42"/>
        <v/>
      </c>
      <c r="J254" s="134" t="str">
        <f>IF(ISBLANK('Tabulation of Bids'!G139),"",'Tabulation of Bids'!G139)</f>
        <v/>
      </c>
      <c r="K254" s="134" t="str">
        <f t="shared" si="43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9"/>
        <v/>
      </c>
      <c r="F255" s="268" t="str">
        <f t="shared" si="40"/>
        <v/>
      </c>
      <c r="G255" s="296" t="str">
        <f t="shared" si="41"/>
        <v/>
      </c>
      <c r="H255" s="167"/>
      <c r="I255" s="136" t="str">
        <f t="shared" si="42"/>
        <v/>
      </c>
      <c r="J255" s="134" t="str">
        <f>IF(ISBLANK('Tabulation of Bids'!G140),"",'Tabulation of Bids'!G140)</f>
        <v/>
      </c>
      <c r="K255" s="134" t="str">
        <f t="shared" si="43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9"/>
        <v/>
      </c>
      <c r="F256" s="268" t="str">
        <f t="shared" si="40"/>
        <v/>
      </c>
      <c r="G256" s="296" t="str">
        <f t="shared" si="41"/>
        <v/>
      </c>
      <c r="H256" s="167"/>
      <c r="I256" s="136" t="str">
        <f t="shared" si="42"/>
        <v/>
      </c>
      <c r="J256" s="134" t="str">
        <f>IF(ISBLANK('Tabulation of Bids'!G141),"",'Tabulation of Bids'!G141)</f>
        <v/>
      </c>
      <c r="K256" s="134" t="str">
        <f t="shared" si="43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9"/>
        <v/>
      </c>
      <c r="F257" s="268" t="str">
        <f t="shared" si="40"/>
        <v/>
      </c>
      <c r="G257" s="296" t="str">
        <f t="shared" si="41"/>
        <v/>
      </c>
      <c r="H257" s="167"/>
      <c r="I257" s="136" t="str">
        <f t="shared" si="42"/>
        <v/>
      </c>
      <c r="J257" s="134" t="str">
        <f>IF(ISBLANK('Tabulation of Bids'!G142),"",'Tabulation of Bids'!G142)</f>
        <v/>
      </c>
      <c r="K257" s="134" t="str">
        <f t="shared" si="43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9"/>
        <v/>
      </c>
      <c r="F258" s="268" t="str">
        <f t="shared" si="40"/>
        <v/>
      </c>
      <c r="G258" s="296" t="str">
        <f t="shared" si="41"/>
        <v/>
      </c>
      <c r="H258" s="167"/>
      <c r="I258" s="136" t="str">
        <f t="shared" si="42"/>
        <v/>
      </c>
      <c r="J258" s="134" t="str">
        <f>IF(ISBLANK('Tabulation of Bids'!G143),"",'Tabulation of Bids'!G143)</f>
        <v/>
      </c>
      <c r="K258" s="134" t="str">
        <f t="shared" si="43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9"/>
        <v/>
      </c>
      <c r="F259" s="268" t="str">
        <f t="shared" si="40"/>
        <v/>
      </c>
      <c r="G259" s="296" t="str">
        <f t="shared" si="41"/>
        <v/>
      </c>
      <c r="H259" s="167"/>
      <c r="I259" s="136" t="str">
        <f t="shared" si="42"/>
        <v/>
      </c>
      <c r="J259" s="134" t="str">
        <f>IF(ISBLANK('Tabulation of Bids'!G144),"",'Tabulation of Bids'!G144)</f>
        <v/>
      </c>
      <c r="K259" s="134" t="str">
        <f t="shared" si="43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9"/>
        <v/>
      </c>
      <c r="F260" s="268" t="str">
        <f t="shared" si="40"/>
        <v/>
      </c>
      <c r="G260" s="296" t="str">
        <f t="shared" si="41"/>
        <v/>
      </c>
      <c r="H260" s="167"/>
      <c r="I260" s="136" t="str">
        <f t="shared" si="42"/>
        <v/>
      </c>
      <c r="J260" s="134" t="str">
        <f>IF(ISBLANK('Tabulation of Bids'!G145),"",'Tabulation of Bids'!G145)</f>
        <v/>
      </c>
      <c r="K260" s="134" t="str">
        <f t="shared" si="43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9"/>
        <v/>
      </c>
      <c r="F261" s="268" t="str">
        <f t="shared" si="40"/>
        <v/>
      </c>
      <c r="G261" s="296" t="str">
        <f t="shared" si="41"/>
        <v/>
      </c>
      <c r="H261" s="167"/>
      <c r="I261" s="136" t="str">
        <f t="shared" si="42"/>
        <v/>
      </c>
      <c r="J261" s="134" t="str">
        <f>IF(ISBLANK('Tabulation of Bids'!G146),"",'Tabulation of Bids'!G146)</f>
        <v/>
      </c>
      <c r="K261" s="134" t="str">
        <f t="shared" si="43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9"/>
        <v/>
      </c>
      <c r="F262" s="268" t="str">
        <f t="shared" si="40"/>
        <v/>
      </c>
      <c r="G262" s="296" t="str">
        <f t="shared" si="41"/>
        <v/>
      </c>
      <c r="H262" s="167"/>
      <c r="I262" s="136" t="str">
        <f t="shared" si="42"/>
        <v/>
      </c>
      <c r="J262" s="134" t="str">
        <f>IF(ISBLANK('Tabulation of Bids'!G147),"",'Tabulation of Bids'!G147)</f>
        <v/>
      </c>
      <c r="K262" s="134" t="str">
        <f t="shared" si="43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9"/>
        <v/>
      </c>
      <c r="F263" s="268" t="str">
        <f t="shared" si="40"/>
        <v/>
      </c>
      <c r="G263" s="296" t="str">
        <f t="shared" si="41"/>
        <v/>
      </c>
      <c r="H263" s="167"/>
      <c r="I263" s="136" t="str">
        <f t="shared" si="42"/>
        <v/>
      </c>
      <c r="J263" s="134" t="str">
        <f>IF(ISBLANK('Tabulation of Bids'!G148),"",'Tabulation of Bids'!G148)</f>
        <v/>
      </c>
      <c r="K263" s="134" t="str">
        <f t="shared" si="43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9"/>
        <v/>
      </c>
      <c r="F264" s="268" t="str">
        <f t="shared" si="40"/>
        <v/>
      </c>
      <c r="G264" s="296" t="str">
        <f t="shared" si="41"/>
        <v/>
      </c>
      <c r="H264" s="167"/>
      <c r="I264" s="136" t="str">
        <f t="shared" si="42"/>
        <v/>
      </c>
      <c r="J264" s="134" t="str">
        <f>IF(ISBLANK('Tabulation of Bids'!G149),"",'Tabulation of Bids'!G149)</f>
        <v/>
      </c>
      <c r="K264" s="134" t="str">
        <f t="shared" si="43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9"/>
        <v/>
      </c>
      <c r="F265" s="268" t="str">
        <f t="shared" si="40"/>
        <v/>
      </c>
      <c r="G265" s="296" t="str">
        <f t="shared" si="41"/>
        <v/>
      </c>
      <c r="H265" s="167"/>
      <c r="I265" s="136" t="str">
        <f t="shared" si="42"/>
        <v/>
      </c>
      <c r="J265" s="134" t="str">
        <f>IF(ISBLANK('Tabulation of Bids'!G150),"",'Tabulation of Bids'!G150)</f>
        <v/>
      </c>
      <c r="K265" s="134" t="str">
        <f t="shared" si="43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9"/>
        <v/>
      </c>
      <c r="F266" s="268" t="str">
        <f t="shared" si="40"/>
        <v/>
      </c>
      <c r="G266" s="296" t="str">
        <f t="shared" si="41"/>
        <v/>
      </c>
      <c r="H266" s="167"/>
      <c r="I266" s="136" t="str">
        <f t="shared" si="42"/>
        <v/>
      </c>
      <c r="J266" s="134" t="str">
        <f>IF(ISBLANK('Tabulation of Bids'!G151),"",'Tabulation of Bids'!G151)</f>
        <v/>
      </c>
      <c r="K266" s="134" t="str">
        <f t="shared" si="43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9"/>
        <v/>
      </c>
      <c r="F267" s="268" t="str">
        <f t="shared" si="40"/>
        <v/>
      </c>
      <c r="G267" s="296" t="str">
        <f t="shared" si="41"/>
        <v/>
      </c>
      <c r="H267" s="167"/>
      <c r="I267" s="136" t="str">
        <f t="shared" si="42"/>
        <v/>
      </c>
      <c r="J267" s="134" t="str">
        <f>IF(ISBLANK('Tabulation of Bids'!G152),"",'Tabulation of Bids'!G152)</f>
        <v/>
      </c>
      <c r="K267" s="134" t="str">
        <f t="shared" si="43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9"/>
        <v/>
      </c>
      <c r="F268" s="268" t="str">
        <f t="shared" si="40"/>
        <v/>
      </c>
      <c r="G268" s="296" t="str">
        <f t="shared" si="41"/>
        <v/>
      </c>
      <c r="H268" s="167"/>
      <c r="I268" s="136" t="str">
        <f t="shared" si="42"/>
        <v/>
      </c>
      <c r="J268" s="134" t="str">
        <f>IF(ISBLANK('Tabulation of Bids'!G153),"",'Tabulation of Bids'!G153)</f>
        <v/>
      </c>
      <c r="K268" s="134" t="str">
        <f t="shared" si="43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9"/>
        <v/>
      </c>
      <c r="F269" s="268" t="str">
        <f t="shared" si="40"/>
        <v/>
      </c>
      <c r="G269" s="296" t="str">
        <f t="shared" si="41"/>
        <v/>
      </c>
      <c r="H269" s="167"/>
      <c r="I269" s="136" t="str">
        <f t="shared" si="42"/>
        <v/>
      </c>
      <c r="J269" s="134" t="str">
        <f>IF(ISBLANK('Tabulation of Bids'!G154),"",'Tabulation of Bids'!G154)</f>
        <v/>
      </c>
      <c r="K269" s="134" t="str">
        <f t="shared" si="43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9"/>
        <v/>
      </c>
      <c r="F270" s="268" t="str">
        <f t="shared" si="40"/>
        <v/>
      </c>
      <c r="G270" s="296" t="str">
        <f t="shared" si="41"/>
        <v/>
      </c>
      <c r="H270" s="167"/>
      <c r="I270" s="136" t="str">
        <f t="shared" si="42"/>
        <v/>
      </c>
      <c r="J270" s="134" t="str">
        <f>IF(ISBLANK('Tabulation of Bids'!G155),"",'Tabulation of Bids'!G155)</f>
        <v/>
      </c>
      <c r="K270" s="134" t="str">
        <f t="shared" si="43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9"/>
        <v/>
      </c>
      <c r="F271" s="268" t="str">
        <f t="shared" si="40"/>
        <v/>
      </c>
      <c r="G271" s="296" t="str">
        <f t="shared" si="41"/>
        <v/>
      </c>
      <c r="H271" s="167"/>
      <c r="I271" s="136" t="str">
        <f t="shared" si="42"/>
        <v/>
      </c>
      <c r="J271" s="134" t="str">
        <f>IF(ISBLANK('Tabulation of Bids'!G156),"",'Tabulation of Bids'!G156)</f>
        <v/>
      </c>
      <c r="K271" s="134" t="str">
        <f t="shared" si="43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9"/>
        <v/>
      </c>
      <c r="F272" s="268" t="str">
        <f t="shared" si="40"/>
        <v/>
      </c>
      <c r="G272" s="296" t="str">
        <f t="shared" si="41"/>
        <v/>
      </c>
      <c r="H272" s="167"/>
      <c r="I272" s="136" t="str">
        <f t="shared" si="42"/>
        <v/>
      </c>
      <c r="J272" s="134" t="str">
        <f>IF(ISBLANK('Tabulation of Bids'!G157),"",'Tabulation of Bids'!G157)</f>
        <v/>
      </c>
      <c r="K272" s="134" t="str">
        <f t="shared" si="43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9"/>
        <v/>
      </c>
      <c r="F273" s="268" t="str">
        <f t="shared" si="40"/>
        <v/>
      </c>
      <c r="G273" s="296" t="str">
        <f t="shared" si="41"/>
        <v/>
      </c>
      <c r="H273" s="167"/>
      <c r="I273" s="136" t="str">
        <f t="shared" si="42"/>
        <v/>
      </c>
      <c r="J273" s="134" t="str">
        <f>IF(ISBLANK('Tabulation of Bids'!G158),"",'Tabulation of Bids'!G158)</f>
        <v/>
      </c>
      <c r="K273" s="134" t="str">
        <f t="shared" si="43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9"/>
        <v/>
      </c>
      <c r="F274" s="268" t="str">
        <f t="shared" si="40"/>
        <v/>
      </c>
      <c r="G274" s="296" t="str">
        <f t="shared" si="41"/>
        <v/>
      </c>
      <c r="H274" s="167"/>
      <c r="I274" s="136" t="str">
        <f t="shared" si="42"/>
        <v/>
      </c>
      <c r="J274" s="134" t="str">
        <f>IF(ISBLANK('Tabulation of Bids'!G159),"",'Tabulation of Bids'!G159)</f>
        <v/>
      </c>
      <c r="K274" s="134" t="str">
        <f t="shared" si="43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255477.55000000002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8" t="str">
        <f>IF(A349="",IF(ISNUMBER(J331),"ENGINEER'S PAYMENT ESTIMATE","ENGINEER'S FINAL PAYMENT ESTIMATE"),A343)</f>
        <v>ENGINEER'S FINAL PAYMENT ESTIMATE</v>
      </c>
      <c r="B294" s="378"/>
      <c r="C294" s="378"/>
      <c r="D294" s="378"/>
      <c r="E294" s="378"/>
      <c r="F294" s="378"/>
      <c r="G294" s="378"/>
      <c r="H294" s="378"/>
      <c r="I294" s="378"/>
      <c r="J294" s="378"/>
      <c r="K294" s="378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>Payable to: DPI Construction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>Address: Pecatonica, IL Bid Bond</v>
      </c>
      <c r="C297" s="12"/>
      <c r="D297" s="12"/>
      <c r="E297" s="12"/>
      <c r="F297" s="12"/>
      <c r="G297" s="12"/>
      <c r="H297" s="14"/>
      <c r="I297" s="379"/>
      <c r="J297" s="379"/>
      <c r="K297" s="379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4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5">IF(ISBLANK(H300),"",D300)</f>
        <v/>
      </c>
      <c r="J300" s="134" t="str">
        <f>IF(ISBLANK('Tabulation of Bids'!G186),"",'Tabulation of Bids'!G186)</f>
        <v/>
      </c>
      <c r="K300" s="134" t="str">
        <f t="shared" ref="K300:K323" si="46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7">IF(J301 = "","",J301*C301)</f>
        <v/>
      </c>
      <c r="F301" s="268" t="str">
        <f t="shared" si="44"/>
        <v/>
      </c>
      <c r="G301" s="296" t="str">
        <f t="shared" ref="G301:G323" si="48">IF($K$195="BLR 6303",IF(C301&gt;H301,C301-H301,""),"")</f>
        <v/>
      </c>
      <c r="H301" s="167"/>
      <c r="I301" s="136" t="str">
        <f t="shared" si="45"/>
        <v/>
      </c>
      <c r="J301" s="134" t="str">
        <f>IF(ISBLANK('Tabulation of Bids'!G187),"",'Tabulation of Bids'!G187)</f>
        <v/>
      </c>
      <c r="K301" s="134" t="str">
        <f t="shared" si="46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7"/>
        <v/>
      </c>
      <c r="F302" s="268" t="str">
        <f t="shared" si="44"/>
        <v/>
      </c>
      <c r="G302" s="296" t="str">
        <f t="shared" si="48"/>
        <v/>
      </c>
      <c r="H302" s="167"/>
      <c r="I302" s="136" t="str">
        <f t="shared" si="45"/>
        <v/>
      </c>
      <c r="J302" s="134" t="str">
        <f>IF(ISBLANK('Tabulation of Bids'!G188),"",'Tabulation of Bids'!G188)</f>
        <v/>
      </c>
      <c r="K302" s="134" t="str">
        <f t="shared" si="46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7"/>
        <v/>
      </c>
      <c r="F303" s="268" t="str">
        <f t="shared" si="44"/>
        <v/>
      </c>
      <c r="G303" s="296" t="str">
        <f t="shared" si="48"/>
        <v/>
      </c>
      <c r="H303" s="167"/>
      <c r="I303" s="136" t="str">
        <f t="shared" si="45"/>
        <v/>
      </c>
      <c r="J303" s="134" t="str">
        <f>IF(ISBLANK('Tabulation of Bids'!G189),"",'Tabulation of Bids'!G189)</f>
        <v/>
      </c>
      <c r="K303" s="134" t="str">
        <f t="shared" si="46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7"/>
        <v/>
      </c>
      <c r="F304" s="268" t="str">
        <f t="shared" si="44"/>
        <v/>
      </c>
      <c r="G304" s="296" t="str">
        <f t="shared" si="48"/>
        <v/>
      </c>
      <c r="H304" s="167"/>
      <c r="I304" s="136" t="str">
        <f t="shared" si="45"/>
        <v/>
      </c>
      <c r="J304" s="134" t="str">
        <f>IF(ISBLANK('Tabulation of Bids'!G190),"",'Tabulation of Bids'!G190)</f>
        <v/>
      </c>
      <c r="K304" s="134" t="str">
        <f t="shared" si="46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7"/>
        <v/>
      </c>
      <c r="F305" s="268" t="str">
        <f t="shared" si="44"/>
        <v/>
      </c>
      <c r="G305" s="296" t="str">
        <f t="shared" si="48"/>
        <v/>
      </c>
      <c r="H305" s="167"/>
      <c r="I305" s="136" t="str">
        <f t="shared" si="45"/>
        <v/>
      </c>
      <c r="J305" s="134" t="str">
        <f>IF(ISBLANK('Tabulation of Bids'!G191),"",'Tabulation of Bids'!G191)</f>
        <v/>
      </c>
      <c r="K305" s="134" t="str">
        <f t="shared" si="46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7"/>
        <v/>
      </c>
      <c r="F306" s="268" t="str">
        <f t="shared" si="44"/>
        <v/>
      </c>
      <c r="G306" s="296" t="str">
        <f t="shared" si="48"/>
        <v/>
      </c>
      <c r="H306" s="167"/>
      <c r="I306" s="136" t="str">
        <f t="shared" si="45"/>
        <v/>
      </c>
      <c r="J306" s="134" t="str">
        <f>IF(ISBLANK('Tabulation of Bids'!G192),"",'Tabulation of Bids'!G192)</f>
        <v/>
      </c>
      <c r="K306" s="134" t="str">
        <f t="shared" si="46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7"/>
        <v/>
      </c>
      <c r="F307" s="268" t="str">
        <f t="shared" si="44"/>
        <v/>
      </c>
      <c r="G307" s="296" t="str">
        <f t="shared" si="48"/>
        <v/>
      </c>
      <c r="H307" s="167"/>
      <c r="I307" s="136" t="str">
        <f t="shared" si="45"/>
        <v/>
      </c>
      <c r="J307" s="134" t="str">
        <f>IF(ISBLANK('Tabulation of Bids'!G193),"",'Tabulation of Bids'!G193)</f>
        <v/>
      </c>
      <c r="K307" s="134" t="str">
        <f t="shared" si="46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7"/>
        <v/>
      </c>
      <c r="F308" s="268" t="str">
        <f t="shared" si="44"/>
        <v/>
      </c>
      <c r="G308" s="296" t="str">
        <f t="shared" si="48"/>
        <v/>
      </c>
      <c r="H308" s="167"/>
      <c r="I308" s="136" t="str">
        <f t="shared" si="45"/>
        <v/>
      </c>
      <c r="J308" s="134" t="str">
        <f>IF(ISBLANK('Tabulation of Bids'!G194),"",'Tabulation of Bids'!G194)</f>
        <v/>
      </c>
      <c r="K308" s="134" t="str">
        <f t="shared" si="46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7"/>
        <v/>
      </c>
      <c r="F309" s="268" t="str">
        <f t="shared" si="44"/>
        <v/>
      </c>
      <c r="G309" s="296" t="str">
        <f t="shared" si="48"/>
        <v/>
      </c>
      <c r="H309" s="167"/>
      <c r="I309" s="136" t="str">
        <f t="shared" si="45"/>
        <v/>
      </c>
      <c r="J309" s="134" t="str">
        <f>IF(ISBLANK('Tabulation of Bids'!G195),"",'Tabulation of Bids'!G195)</f>
        <v/>
      </c>
      <c r="K309" s="134" t="str">
        <f t="shared" si="46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7"/>
        <v/>
      </c>
      <c r="F310" s="268" t="str">
        <f t="shared" si="44"/>
        <v/>
      </c>
      <c r="G310" s="296" t="str">
        <f t="shared" si="48"/>
        <v/>
      </c>
      <c r="H310" s="167"/>
      <c r="I310" s="136" t="str">
        <f t="shared" si="45"/>
        <v/>
      </c>
      <c r="J310" s="134" t="str">
        <f>IF(ISBLANK('Tabulation of Bids'!G196),"",'Tabulation of Bids'!G196)</f>
        <v/>
      </c>
      <c r="K310" s="134" t="str">
        <f t="shared" si="46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7"/>
        <v/>
      </c>
      <c r="F311" s="268" t="str">
        <f t="shared" si="44"/>
        <v/>
      </c>
      <c r="G311" s="296" t="str">
        <f t="shared" si="48"/>
        <v/>
      </c>
      <c r="H311" s="167"/>
      <c r="I311" s="136" t="str">
        <f t="shared" si="45"/>
        <v/>
      </c>
      <c r="J311" s="134" t="str">
        <f>IF(ISBLANK('Tabulation of Bids'!G197),"",'Tabulation of Bids'!G197)</f>
        <v/>
      </c>
      <c r="K311" s="134" t="str">
        <f t="shared" si="46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7"/>
        <v/>
      </c>
      <c r="F312" s="268" t="str">
        <f t="shared" si="44"/>
        <v/>
      </c>
      <c r="G312" s="296" t="str">
        <f t="shared" si="48"/>
        <v/>
      </c>
      <c r="H312" s="167"/>
      <c r="I312" s="136" t="str">
        <f t="shared" si="45"/>
        <v/>
      </c>
      <c r="J312" s="134" t="str">
        <f>IF(ISBLANK('Tabulation of Bids'!G198),"",'Tabulation of Bids'!G198)</f>
        <v/>
      </c>
      <c r="K312" s="134" t="str">
        <f t="shared" si="46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7"/>
        <v/>
      </c>
      <c r="F313" s="268" t="str">
        <f t="shared" si="44"/>
        <v/>
      </c>
      <c r="G313" s="296" t="str">
        <f t="shared" si="48"/>
        <v/>
      </c>
      <c r="H313" s="167"/>
      <c r="I313" s="136" t="str">
        <f t="shared" si="45"/>
        <v/>
      </c>
      <c r="J313" s="134" t="str">
        <f>IF(ISBLANK('Tabulation of Bids'!G199),"",'Tabulation of Bids'!G199)</f>
        <v/>
      </c>
      <c r="K313" s="134" t="str">
        <f t="shared" si="46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7"/>
        <v/>
      </c>
      <c r="F314" s="268" t="str">
        <f t="shared" si="44"/>
        <v/>
      </c>
      <c r="G314" s="296" t="str">
        <f t="shared" si="48"/>
        <v/>
      </c>
      <c r="H314" s="167"/>
      <c r="I314" s="136" t="str">
        <f t="shared" si="45"/>
        <v/>
      </c>
      <c r="J314" s="134" t="str">
        <f>IF(ISBLANK('Tabulation of Bids'!G200),"",'Tabulation of Bids'!G200)</f>
        <v/>
      </c>
      <c r="K314" s="134" t="str">
        <f t="shared" si="46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7"/>
        <v/>
      </c>
      <c r="F315" s="268" t="str">
        <f t="shared" si="44"/>
        <v/>
      </c>
      <c r="G315" s="296" t="str">
        <f t="shared" si="48"/>
        <v/>
      </c>
      <c r="H315" s="167"/>
      <c r="I315" s="136" t="str">
        <f t="shared" si="45"/>
        <v/>
      </c>
      <c r="J315" s="134" t="str">
        <f>IF(ISBLANK('Tabulation of Bids'!G201),"",'Tabulation of Bids'!G201)</f>
        <v/>
      </c>
      <c r="K315" s="134" t="str">
        <f t="shared" si="46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7"/>
        <v/>
      </c>
      <c r="F316" s="268" t="str">
        <f t="shared" si="44"/>
        <v/>
      </c>
      <c r="G316" s="296" t="str">
        <f t="shared" si="48"/>
        <v/>
      </c>
      <c r="H316" s="167"/>
      <c r="I316" s="136" t="str">
        <f t="shared" si="45"/>
        <v/>
      </c>
      <c r="J316" s="134" t="str">
        <f>IF(ISBLANK('Tabulation of Bids'!G202),"",'Tabulation of Bids'!G202)</f>
        <v/>
      </c>
      <c r="K316" s="134" t="str">
        <f t="shared" si="46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7"/>
        <v/>
      </c>
      <c r="F317" s="268" t="str">
        <f t="shared" si="44"/>
        <v/>
      </c>
      <c r="G317" s="296" t="str">
        <f t="shared" si="48"/>
        <v/>
      </c>
      <c r="H317" s="167"/>
      <c r="I317" s="136" t="str">
        <f t="shared" si="45"/>
        <v/>
      </c>
      <c r="J317" s="134" t="str">
        <f>IF(ISBLANK('Tabulation of Bids'!G203),"",'Tabulation of Bids'!G203)</f>
        <v/>
      </c>
      <c r="K317" s="134" t="str">
        <f t="shared" si="46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7"/>
        <v/>
      </c>
      <c r="F318" s="268" t="str">
        <f t="shared" si="44"/>
        <v/>
      </c>
      <c r="G318" s="296" t="str">
        <f t="shared" si="48"/>
        <v/>
      </c>
      <c r="H318" s="167"/>
      <c r="I318" s="136" t="str">
        <f t="shared" si="45"/>
        <v/>
      </c>
      <c r="J318" s="134" t="str">
        <f>IF(ISBLANK('Tabulation of Bids'!G204),"",'Tabulation of Bids'!G204)</f>
        <v/>
      </c>
      <c r="K318" s="134" t="str">
        <f t="shared" si="46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7"/>
        <v/>
      </c>
      <c r="F319" s="268" t="str">
        <f t="shared" si="44"/>
        <v/>
      </c>
      <c r="G319" s="296" t="str">
        <f t="shared" si="48"/>
        <v/>
      </c>
      <c r="H319" s="167"/>
      <c r="I319" s="136" t="str">
        <f t="shared" si="45"/>
        <v/>
      </c>
      <c r="J319" s="134" t="str">
        <f>IF(ISBLANK('Tabulation of Bids'!G205),"",'Tabulation of Bids'!G205)</f>
        <v/>
      </c>
      <c r="K319" s="134" t="str">
        <f t="shared" si="46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7"/>
        <v/>
      </c>
      <c r="F320" s="268" t="str">
        <f t="shared" si="44"/>
        <v/>
      </c>
      <c r="G320" s="296" t="str">
        <f t="shared" si="48"/>
        <v/>
      </c>
      <c r="H320" s="167"/>
      <c r="I320" s="136" t="str">
        <f t="shared" si="45"/>
        <v/>
      </c>
      <c r="J320" s="134" t="str">
        <f>IF(ISBLANK('Tabulation of Bids'!G206),"",'Tabulation of Bids'!G206)</f>
        <v/>
      </c>
      <c r="K320" s="134" t="str">
        <f t="shared" si="46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7"/>
        <v/>
      </c>
      <c r="F321" s="268" t="str">
        <f t="shared" si="44"/>
        <v/>
      </c>
      <c r="G321" s="296" t="str">
        <f t="shared" si="48"/>
        <v/>
      </c>
      <c r="H321" s="167"/>
      <c r="I321" s="136" t="str">
        <f t="shared" si="45"/>
        <v/>
      </c>
      <c r="J321" s="134" t="str">
        <f>IF(ISBLANK('Tabulation of Bids'!G207),"",'Tabulation of Bids'!G207)</f>
        <v/>
      </c>
      <c r="K321" s="134" t="str">
        <f t="shared" si="46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7"/>
        <v/>
      </c>
      <c r="F322" s="268" t="str">
        <f t="shared" si="44"/>
        <v/>
      </c>
      <c r="G322" s="296" t="str">
        <f t="shared" si="48"/>
        <v/>
      </c>
      <c r="H322" s="167"/>
      <c r="I322" s="136" t="str">
        <f t="shared" si="45"/>
        <v/>
      </c>
      <c r="J322" s="134" t="str">
        <f>IF(ISBLANK('Tabulation of Bids'!G208),"",'Tabulation of Bids'!G208)</f>
        <v/>
      </c>
      <c r="K322" s="134" t="str">
        <f t="shared" si="46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7"/>
        <v/>
      </c>
      <c r="F323" s="268" t="str">
        <f t="shared" si="44"/>
        <v/>
      </c>
      <c r="G323" s="296" t="str">
        <f t="shared" si="48"/>
        <v/>
      </c>
      <c r="H323" s="167"/>
      <c r="I323" s="136" t="str">
        <f t="shared" si="45"/>
        <v/>
      </c>
      <c r="J323" s="134" t="str">
        <f>IF(ISBLANK('Tabulation of Bids'!G209),"",'Tabulation of Bids'!G209)</f>
        <v/>
      </c>
      <c r="K323" s="134" t="str">
        <f t="shared" si="46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459859.59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8" t="str">
        <f>IF(A398="",IF(ISNUMBER(J380),"ENGINEER'S PAYMENT ESTIMATE","ENGINEER'S FINAL PAYMENT ESTIMATE"),A392)</f>
        <v>ENGINEER'S FINAL PAYMENT ESTIMATE</v>
      </c>
      <c r="B343" s="378"/>
      <c r="C343" s="378"/>
      <c r="D343" s="378"/>
      <c r="E343" s="378"/>
      <c r="F343" s="378"/>
      <c r="G343" s="378"/>
      <c r="H343" s="378"/>
      <c r="I343" s="378"/>
      <c r="J343" s="378"/>
      <c r="K343" s="378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>Payable to: DPI Construction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>Address: Pecatonica, IL Bid Bond</v>
      </c>
      <c r="C346" s="12"/>
      <c r="D346" s="12"/>
      <c r="E346" s="12"/>
      <c r="F346" s="12"/>
      <c r="G346" s="12"/>
      <c r="H346" s="14"/>
      <c r="I346" s="379"/>
      <c r="J346" s="379"/>
      <c r="K346" s="379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9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50">IF(ISBLANK(H349),"",D349)</f>
        <v/>
      </c>
      <c r="J349" s="134" t="str">
        <f>IF(ISBLANK('Tabulation of Bids'!G236),"",'Tabulation of Bids'!G236)</f>
        <v/>
      </c>
      <c r="K349" s="134" t="str">
        <f t="shared" ref="K349:K372" si="51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2">IF(J350 = "","",J350*C350)</f>
        <v/>
      </c>
      <c r="F350" s="268" t="str">
        <f t="shared" si="49"/>
        <v/>
      </c>
      <c r="G350" s="296" t="str">
        <f t="shared" ref="G350:G372" si="53">IF($K$195="BLR 6303",IF(C350&gt;H350,C350-H350,""),"")</f>
        <v/>
      </c>
      <c r="H350" s="167"/>
      <c r="I350" s="136" t="str">
        <f t="shared" si="50"/>
        <v/>
      </c>
      <c r="J350" s="134" t="str">
        <f>IF(ISBLANK('Tabulation of Bids'!G237),"",'Tabulation of Bids'!G237)</f>
        <v/>
      </c>
      <c r="K350" s="134" t="str">
        <f t="shared" si="51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2"/>
        <v/>
      </c>
      <c r="F351" s="268" t="str">
        <f t="shared" si="49"/>
        <v/>
      </c>
      <c r="G351" s="296" t="str">
        <f t="shared" si="53"/>
        <v/>
      </c>
      <c r="H351" s="167"/>
      <c r="I351" s="136" t="str">
        <f t="shared" si="50"/>
        <v/>
      </c>
      <c r="J351" s="134" t="str">
        <f>IF(ISBLANK('Tabulation of Bids'!G238),"",'Tabulation of Bids'!G238)</f>
        <v/>
      </c>
      <c r="K351" s="134" t="str">
        <f t="shared" si="51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2"/>
        <v/>
      </c>
      <c r="F352" s="268" t="str">
        <f t="shared" si="49"/>
        <v/>
      </c>
      <c r="G352" s="296" t="str">
        <f t="shared" si="53"/>
        <v/>
      </c>
      <c r="H352" s="167"/>
      <c r="I352" s="136" t="str">
        <f t="shared" si="50"/>
        <v/>
      </c>
      <c r="J352" s="134" t="str">
        <f>IF(ISBLANK('Tabulation of Bids'!G239),"",'Tabulation of Bids'!G239)</f>
        <v/>
      </c>
      <c r="K352" s="134" t="str">
        <f t="shared" si="51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2"/>
        <v/>
      </c>
      <c r="F353" s="268" t="str">
        <f t="shared" si="49"/>
        <v/>
      </c>
      <c r="G353" s="296" t="str">
        <f t="shared" si="53"/>
        <v/>
      </c>
      <c r="H353" s="167"/>
      <c r="I353" s="136" t="str">
        <f t="shared" si="50"/>
        <v/>
      </c>
      <c r="J353" s="134" t="str">
        <f>IF(ISBLANK('Tabulation of Bids'!G240),"",'Tabulation of Bids'!G240)</f>
        <v/>
      </c>
      <c r="K353" s="134" t="str">
        <f t="shared" si="51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2"/>
        <v/>
      </c>
      <c r="F354" s="268" t="str">
        <f t="shared" si="49"/>
        <v/>
      </c>
      <c r="G354" s="296" t="str">
        <f t="shared" si="53"/>
        <v/>
      </c>
      <c r="H354" s="167"/>
      <c r="I354" s="136" t="str">
        <f t="shared" si="50"/>
        <v/>
      </c>
      <c r="J354" s="134" t="str">
        <f>IF(ISBLANK('Tabulation of Bids'!G241),"",'Tabulation of Bids'!G241)</f>
        <v/>
      </c>
      <c r="K354" s="134" t="str">
        <f t="shared" si="51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2"/>
        <v/>
      </c>
      <c r="F355" s="268" t="str">
        <f t="shared" si="49"/>
        <v/>
      </c>
      <c r="G355" s="296" t="str">
        <f t="shared" si="53"/>
        <v/>
      </c>
      <c r="H355" s="167"/>
      <c r="I355" s="136" t="str">
        <f t="shared" si="50"/>
        <v/>
      </c>
      <c r="J355" s="134" t="str">
        <f>IF(ISBLANK('Tabulation of Bids'!G242),"",'Tabulation of Bids'!G242)</f>
        <v/>
      </c>
      <c r="K355" s="134" t="str">
        <f t="shared" si="51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2"/>
        <v/>
      </c>
      <c r="F356" s="268" t="str">
        <f t="shared" si="49"/>
        <v/>
      </c>
      <c r="G356" s="296" t="str">
        <f t="shared" si="53"/>
        <v/>
      </c>
      <c r="H356" s="167"/>
      <c r="I356" s="136" t="str">
        <f t="shared" si="50"/>
        <v/>
      </c>
      <c r="J356" s="134" t="str">
        <f>IF(ISBLANK('Tabulation of Bids'!G243),"",'Tabulation of Bids'!G243)</f>
        <v/>
      </c>
      <c r="K356" s="134" t="str">
        <f t="shared" si="51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2"/>
        <v/>
      </c>
      <c r="F357" s="268" t="str">
        <f t="shared" si="49"/>
        <v/>
      </c>
      <c r="G357" s="296" t="str">
        <f t="shared" si="53"/>
        <v/>
      </c>
      <c r="H357" s="167"/>
      <c r="I357" s="136" t="str">
        <f t="shared" si="50"/>
        <v/>
      </c>
      <c r="J357" s="134" t="str">
        <f>IF(ISBLANK('Tabulation of Bids'!G244),"",'Tabulation of Bids'!G244)</f>
        <v/>
      </c>
      <c r="K357" s="134" t="str">
        <f t="shared" si="51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2"/>
        <v/>
      </c>
      <c r="F358" s="268" t="str">
        <f t="shared" si="49"/>
        <v/>
      </c>
      <c r="G358" s="296" t="str">
        <f t="shared" si="53"/>
        <v/>
      </c>
      <c r="H358" s="167"/>
      <c r="I358" s="136" t="str">
        <f t="shared" si="50"/>
        <v/>
      </c>
      <c r="J358" s="134" t="str">
        <f>IF(ISBLANK('Tabulation of Bids'!G245),"",'Tabulation of Bids'!G245)</f>
        <v/>
      </c>
      <c r="K358" s="134" t="str">
        <f t="shared" si="51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2"/>
        <v/>
      </c>
      <c r="F359" s="268" t="str">
        <f t="shared" si="49"/>
        <v/>
      </c>
      <c r="G359" s="296" t="str">
        <f t="shared" si="53"/>
        <v/>
      </c>
      <c r="H359" s="167"/>
      <c r="I359" s="136" t="str">
        <f t="shared" si="50"/>
        <v/>
      </c>
      <c r="J359" s="134" t="str">
        <f>IF(ISBLANK('Tabulation of Bids'!G246),"",'Tabulation of Bids'!G246)</f>
        <v/>
      </c>
      <c r="K359" s="134" t="str">
        <f t="shared" si="51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2"/>
        <v/>
      </c>
      <c r="F360" s="268" t="str">
        <f t="shared" si="49"/>
        <v/>
      </c>
      <c r="G360" s="296" t="str">
        <f t="shared" si="53"/>
        <v/>
      </c>
      <c r="H360" s="167"/>
      <c r="I360" s="136" t="str">
        <f t="shared" si="50"/>
        <v/>
      </c>
      <c r="J360" s="134" t="str">
        <f>IF(ISBLANK('Tabulation of Bids'!G247),"",'Tabulation of Bids'!G247)</f>
        <v/>
      </c>
      <c r="K360" s="134" t="str">
        <f t="shared" si="51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2"/>
        <v/>
      </c>
      <c r="F361" s="268" t="str">
        <f t="shared" si="49"/>
        <v/>
      </c>
      <c r="G361" s="296" t="str">
        <f t="shared" si="53"/>
        <v/>
      </c>
      <c r="H361" s="167"/>
      <c r="I361" s="136" t="str">
        <f t="shared" si="50"/>
        <v/>
      </c>
      <c r="J361" s="134" t="str">
        <f>IF(ISBLANK('Tabulation of Bids'!G248),"",'Tabulation of Bids'!G248)</f>
        <v/>
      </c>
      <c r="K361" s="134" t="str">
        <f t="shared" si="51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2"/>
        <v/>
      </c>
      <c r="F362" s="268" t="str">
        <f t="shared" si="49"/>
        <v/>
      </c>
      <c r="G362" s="296" t="str">
        <f t="shared" si="53"/>
        <v/>
      </c>
      <c r="H362" s="167"/>
      <c r="I362" s="136" t="str">
        <f t="shared" si="50"/>
        <v/>
      </c>
      <c r="J362" s="134" t="str">
        <f>IF(ISBLANK('Tabulation of Bids'!G249),"",'Tabulation of Bids'!G249)</f>
        <v/>
      </c>
      <c r="K362" s="134" t="str">
        <f t="shared" si="51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2"/>
        <v/>
      </c>
      <c r="F363" s="268" t="str">
        <f t="shared" si="49"/>
        <v/>
      </c>
      <c r="G363" s="296" t="str">
        <f t="shared" si="53"/>
        <v/>
      </c>
      <c r="H363" s="167"/>
      <c r="I363" s="136" t="str">
        <f t="shared" si="50"/>
        <v/>
      </c>
      <c r="J363" s="134" t="str">
        <f>IF(ISBLANK('Tabulation of Bids'!G250),"",'Tabulation of Bids'!G250)</f>
        <v/>
      </c>
      <c r="K363" s="134" t="str">
        <f t="shared" si="51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2"/>
        <v/>
      </c>
      <c r="F364" s="268" t="str">
        <f t="shared" si="49"/>
        <v/>
      </c>
      <c r="G364" s="296" t="str">
        <f t="shared" si="53"/>
        <v/>
      </c>
      <c r="H364" s="167"/>
      <c r="I364" s="136" t="str">
        <f t="shared" si="50"/>
        <v/>
      </c>
      <c r="J364" s="134" t="str">
        <f>IF(ISBLANK('Tabulation of Bids'!G251),"",'Tabulation of Bids'!G251)</f>
        <v/>
      </c>
      <c r="K364" s="134" t="str">
        <f t="shared" si="51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2"/>
        <v/>
      </c>
      <c r="F365" s="268" t="str">
        <f t="shared" si="49"/>
        <v/>
      </c>
      <c r="G365" s="296" t="str">
        <f t="shared" si="53"/>
        <v/>
      </c>
      <c r="H365" s="167"/>
      <c r="I365" s="136" t="str">
        <f t="shared" si="50"/>
        <v/>
      </c>
      <c r="J365" s="134" t="str">
        <f>IF(ISBLANK('Tabulation of Bids'!G252),"",'Tabulation of Bids'!G252)</f>
        <v/>
      </c>
      <c r="K365" s="134" t="str">
        <f t="shared" si="51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2"/>
        <v/>
      </c>
      <c r="F366" s="268" t="str">
        <f t="shared" si="49"/>
        <v/>
      </c>
      <c r="G366" s="296" t="str">
        <f t="shared" si="53"/>
        <v/>
      </c>
      <c r="H366" s="167"/>
      <c r="I366" s="136" t="str">
        <f t="shared" si="50"/>
        <v/>
      </c>
      <c r="J366" s="134" t="str">
        <f>IF(ISBLANK('Tabulation of Bids'!G253),"",'Tabulation of Bids'!G253)</f>
        <v/>
      </c>
      <c r="K366" s="134" t="str">
        <f t="shared" si="51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2"/>
        <v/>
      </c>
      <c r="F367" s="268" t="str">
        <f t="shared" si="49"/>
        <v/>
      </c>
      <c r="G367" s="296" t="str">
        <f t="shared" si="53"/>
        <v/>
      </c>
      <c r="H367" s="167"/>
      <c r="I367" s="136" t="str">
        <f t="shared" si="50"/>
        <v/>
      </c>
      <c r="J367" s="134" t="str">
        <f>IF(ISBLANK('Tabulation of Bids'!G254),"",'Tabulation of Bids'!G254)</f>
        <v/>
      </c>
      <c r="K367" s="134" t="str">
        <f t="shared" si="51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2"/>
        <v/>
      </c>
      <c r="F368" s="268" t="str">
        <f t="shared" si="49"/>
        <v/>
      </c>
      <c r="G368" s="296" t="str">
        <f t="shared" si="53"/>
        <v/>
      </c>
      <c r="H368" s="167"/>
      <c r="I368" s="136" t="str">
        <f t="shared" si="50"/>
        <v/>
      </c>
      <c r="J368" s="134" t="str">
        <f>IF(ISBLANK('Tabulation of Bids'!G255),"",'Tabulation of Bids'!G255)</f>
        <v/>
      </c>
      <c r="K368" s="134" t="str">
        <f t="shared" si="51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2"/>
        <v/>
      </c>
      <c r="F369" s="268" t="str">
        <f t="shared" si="49"/>
        <v/>
      </c>
      <c r="G369" s="296" t="str">
        <f t="shared" si="53"/>
        <v/>
      </c>
      <c r="H369" s="167"/>
      <c r="I369" s="136" t="str">
        <f t="shared" si="50"/>
        <v/>
      </c>
      <c r="J369" s="134" t="str">
        <f>IF(ISBLANK('Tabulation of Bids'!G256),"",'Tabulation of Bids'!G256)</f>
        <v/>
      </c>
      <c r="K369" s="134" t="str">
        <f t="shared" si="51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2"/>
        <v/>
      </c>
      <c r="F370" s="268" t="str">
        <f t="shared" si="49"/>
        <v/>
      </c>
      <c r="G370" s="296" t="str">
        <f t="shared" si="53"/>
        <v/>
      </c>
      <c r="H370" s="167"/>
      <c r="I370" s="136" t="str">
        <f t="shared" si="50"/>
        <v/>
      </c>
      <c r="J370" s="134" t="str">
        <f>IF(ISBLANK('Tabulation of Bids'!G257),"",'Tabulation of Bids'!G257)</f>
        <v/>
      </c>
      <c r="K370" s="134" t="str">
        <f t="shared" si="51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2"/>
        <v/>
      </c>
      <c r="F371" s="268" t="str">
        <f t="shared" si="49"/>
        <v/>
      </c>
      <c r="G371" s="296" t="str">
        <f t="shared" si="53"/>
        <v/>
      </c>
      <c r="H371" s="167"/>
      <c r="I371" s="136" t="str">
        <f t="shared" si="50"/>
        <v/>
      </c>
      <c r="J371" s="134" t="str">
        <f>IF(ISBLANK('Tabulation of Bids'!G258),"",'Tabulation of Bids'!G258)</f>
        <v/>
      </c>
      <c r="K371" s="134" t="str">
        <f t="shared" si="51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2"/>
        <v/>
      </c>
      <c r="F372" s="268" t="str">
        <f t="shared" si="49"/>
        <v/>
      </c>
      <c r="G372" s="296" t="str">
        <f t="shared" si="53"/>
        <v/>
      </c>
      <c r="H372" s="167"/>
      <c r="I372" s="136" t="str">
        <f t="shared" si="50"/>
        <v/>
      </c>
      <c r="J372" s="134" t="str">
        <f>IF(ISBLANK('Tabulation of Bids'!G259),"",'Tabulation of Bids'!G259)</f>
        <v/>
      </c>
      <c r="K372" s="134" t="str">
        <f t="shared" si="51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868623.67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8" t="str">
        <f>IF(A447="",IF(ISNUMBER(J429),"ENGINEER'S PAYMENT ESTIMATE","ENGINEER'S FINAL PAYMENT ESTIMATE"),A441)</f>
        <v>ENGINEER'S FINAL PAYMENT ESTIMATE</v>
      </c>
      <c r="B392" s="378"/>
      <c r="C392" s="378"/>
      <c r="D392" s="378"/>
      <c r="E392" s="378"/>
      <c r="F392" s="378"/>
      <c r="G392" s="378"/>
      <c r="H392" s="378"/>
      <c r="I392" s="378"/>
      <c r="J392" s="378"/>
      <c r="K392" s="378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>Payable to: DPI Construction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>Address: Pecatonica, IL Bid Bond</v>
      </c>
      <c r="C395" s="12"/>
      <c r="D395" s="12"/>
      <c r="E395" s="12"/>
      <c r="F395" s="12"/>
      <c r="G395" s="12"/>
      <c r="H395" s="14"/>
      <c r="I395" s="379"/>
      <c r="J395" s="379"/>
      <c r="K395" s="379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4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5">IF(ISBLANK(H398),"",D398)</f>
        <v/>
      </c>
      <c r="J398" s="134" t="str">
        <f>IF(ISBLANK('Tabulation of Bids'!G286),"",'Tabulation of Bids'!G286)</f>
        <v/>
      </c>
      <c r="K398" s="134" t="str">
        <f t="shared" ref="K398:K421" si="56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7">IF(J399 = "","",J399*C399)</f>
        <v/>
      </c>
      <c r="F399" s="268" t="str">
        <f t="shared" si="54"/>
        <v/>
      </c>
      <c r="G399" s="296" t="str">
        <f t="shared" ref="G399:G421" si="58">IF($K$195="BLR 6303",IF(C399&gt;H399,C399-H399,""),"")</f>
        <v/>
      </c>
      <c r="H399" s="167"/>
      <c r="I399" s="136" t="str">
        <f t="shared" si="55"/>
        <v/>
      </c>
      <c r="J399" s="134" t="str">
        <f>IF(ISBLANK('Tabulation of Bids'!G287),"",'Tabulation of Bids'!G287)</f>
        <v/>
      </c>
      <c r="K399" s="134" t="str">
        <f t="shared" si="56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7"/>
        <v/>
      </c>
      <c r="F400" s="268" t="str">
        <f t="shared" si="54"/>
        <v/>
      </c>
      <c r="G400" s="296" t="str">
        <f t="shared" si="58"/>
        <v/>
      </c>
      <c r="H400" s="167"/>
      <c r="I400" s="136" t="str">
        <f t="shared" si="55"/>
        <v/>
      </c>
      <c r="J400" s="134" t="str">
        <f>IF(ISBLANK('Tabulation of Bids'!G288),"",'Tabulation of Bids'!G288)</f>
        <v/>
      </c>
      <c r="K400" s="134" t="str">
        <f t="shared" si="56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7"/>
        <v/>
      </c>
      <c r="F401" s="268" t="str">
        <f t="shared" si="54"/>
        <v/>
      </c>
      <c r="G401" s="296" t="str">
        <f t="shared" si="58"/>
        <v/>
      </c>
      <c r="H401" s="167"/>
      <c r="I401" s="136" t="str">
        <f t="shared" si="55"/>
        <v/>
      </c>
      <c r="J401" s="134" t="str">
        <f>IF(ISBLANK('Tabulation of Bids'!G289),"",'Tabulation of Bids'!G289)</f>
        <v/>
      </c>
      <c r="K401" s="134" t="str">
        <f t="shared" si="56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7"/>
        <v/>
      </c>
      <c r="F402" s="268" t="str">
        <f t="shared" si="54"/>
        <v/>
      </c>
      <c r="G402" s="296" t="str">
        <f t="shared" si="58"/>
        <v/>
      </c>
      <c r="H402" s="167"/>
      <c r="I402" s="136" t="str">
        <f t="shared" si="55"/>
        <v/>
      </c>
      <c r="J402" s="134" t="str">
        <f>IF(ISBLANK('Tabulation of Bids'!G290),"",'Tabulation of Bids'!G290)</f>
        <v/>
      </c>
      <c r="K402" s="134" t="str">
        <f t="shared" si="56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7"/>
        <v/>
      </c>
      <c r="F403" s="268" t="str">
        <f t="shared" si="54"/>
        <v/>
      </c>
      <c r="G403" s="296" t="str">
        <f t="shared" si="58"/>
        <v/>
      </c>
      <c r="H403" s="167"/>
      <c r="I403" s="136" t="str">
        <f t="shared" si="55"/>
        <v/>
      </c>
      <c r="J403" s="134" t="str">
        <f>IF(ISBLANK('Tabulation of Bids'!G291),"",'Tabulation of Bids'!G291)</f>
        <v/>
      </c>
      <c r="K403" s="134" t="str">
        <f t="shared" si="56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7"/>
        <v/>
      </c>
      <c r="F404" s="268" t="str">
        <f t="shared" si="54"/>
        <v/>
      </c>
      <c r="G404" s="296" t="str">
        <f t="shared" si="58"/>
        <v/>
      </c>
      <c r="H404" s="167"/>
      <c r="I404" s="136" t="str">
        <f t="shared" si="55"/>
        <v/>
      </c>
      <c r="J404" s="134" t="str">
        <f>IF(ISBLANK('Tabulation of Bids'!G292),"",'Tabulation of Bids'!G292)</f>
        <v/>
      </c>
      <c r="K404" s="134" t="str">
        <f t="shared" si="56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7"/>
        <v/>
      </c>
      <c r="F405" s="268" t="str">
        <f t="shared" si="54"/>
        <v/>
      </c>
      <c r="G405" s="296" t="str">
        <f t="shared" si="58"/>
        <v/>
      </c>
      <c r="H405" s="167"/>
      <c r="I405" s="136" t="str">
        <f t="shared" si="55"/>
        <v/>
      </c>
      <c r="J405" s="134" t="str">
        <f>IF(ISBLANK('Tabulation of Bids'!G293),"",'Tabulation of Bids'!G293)</f>
        <v/>
      </c>
      <c r="K405" s="134" t="str">
        <f t="shared" si="56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7"/>
        <v/>
      </c>
      <c r="F406" s="268" t="str">
        <f t="shared" si="54"/>
        <v/>
      </c>
      <c r="G406" s="296" t="str">
        <f t="shared" si="58"/>
        <v/>
      </c>
      <c r="H406" s="167"/>
      <c r="I406" s="136" t="str">
        <f t="shared" si="55"/>
        <v/>
      </c>
      <c r="J406" s="134" t="str">
        <f>IF(ISBLANK('Tabulation of Bids'!G294),"",'Tabulation of Bids'!G294)</f>
        <v/>
      </c>
      <c r="K406" s="134" t="str">
        <f t="shared" si="56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7"/>
        <v/>
      </c>
      <c r="F407" s="268" t="str">
        <f t="shared" si="54"/>
        <v/>
      </c>
      <c r="G407" s="296" t="str">
        <f t="shared" si="58"/>
        <v/>
      </c>
      <c r="H407" s="167"/>
      <c r="I407" s="136" t="str">
        <f t="shared" si="55"/>
        <v/>
      </c>
      <c r="J407" s="134" t="str">
        <f>IF(ISBLANK('Tabulation of Bids'!G295),"",'Tabulation of Bids'!G295)</f>
        <v/>
      </c>
      <c r="K407" s="134" t="str">
        <f t="shared" si="56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7"/>
        <v/>
      </c>
      <c r="F408" s="268" t="str">
        <f t="shared" si="54"/>
        <v/>
      </c>
      <c r="G408" s="296" t="str">
        <f t="shared" si="58"/>
        <v/>
      </c>
      <c r="H408" s="167"/>
      <c r="I408" s="136" t="str">
        <f t="shared" si="55"/>
        <v/>
      </c>
      <c r="J408" s="134" t="str">
        <f>IF(ISBLANK('Tabulation of Bids'!G296),"",'Tabulation of Bids'!G296)</f>
        <v/>
      </c>
      <c r="K408" s="134" t="str">
        <f t="shared" si="56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7"/>
        <v/>
      </c>
      <c r="F409" s="268" t="str">
        <f t="shared" si="54"/>
        <v/>
      </c>
      <c r="G409" s="296" t="str">
        <f t="shared" si="58"/>
        <v/>
      </c>
      <c r="H409" s="167"/>
      <c r="I409" s="136" t="str">
        <f t="shared" si="55"/>
        <v/>
      </c>
      <c r="J409" s="134" t="str">
        <f>IF(ISBLANK('Tabulation of Bids'!G297),"",'Tabulation of Bids'!G297)</f>
        <v/>
      </c>
      <c r="K409" s="134" t="str">
        <f t="shared" si="56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7"/>
        <v/>
      </c>
      <c r="F410" s="268" t="str">
        <f t="shared" si="54"/>
        <v/>
      </c>
      <c r="G410" s="296" t="str">
        <f t="shared" si="58"/>
        <v/>
      </c>
      <c r="H410" s="167"/>
      <c r="I410" s="136" t="str">
        <f t="shared" si="55"/>
        <v/>
      </c>
      <c r="J410" s="134" t="str">
        <f>IF(ISBLANK('Tabulation of Bids'!G298),"",'Tabulation of Bids'!G298)</f>
        <v/>
      </c>
      <c r="K410" s="134" t="str">
        <f t="shared" si="56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7"/>
        <v/>
      </c>
      <c r="F411" s="268" t="str">
        <f t="shared" si="54"/>
        <v/>
      </c>
      <c r="G411" s="296" t="str">
        <f t="shared" si="58"/>
        <v/>
      </c>
      <c r="H411" s="167"/>
      <c r="I411" s="136" t="str">
        <f t="shared" si="55"/>
        <v/>
      </c>
      <c r="J411" s="134" t="str">
        <f>IF(ISBLANK('Tabulation of Bids'!G299),"",'Tabulation of Bids'!G299)</f>
        <v/>
      </c>
      <c r="K411" s="134" t="str">
        <f t="shared" si="56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7"/>
        <v/>
      </c>
      <c r="F412" s="268" t="str">
        <f t="shared" si="54"/>
        <v/>
      </c>
      <c r="G412" s="296" t="str">
        <f t="shared" si="58"/>
        <v/>
      </c>
      <c r="H412" s="167"/>
      <c r="I412" s="136" t="str">
        <f t="shared" si="55"/>
        <v/>
      </c>
      <c r="J412" s="134" t="str">
        <f>IF(ISBLANK('Tabulation of Bids'!G300),"",'Tabulation of Bids'!G300)</f>
        <v/>
      </c>
      <c r="K412" s="134" t="str">
        <f t="shared" si="56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7"/>
        <v/>
      </c>
      <c r="F413" s="268" t="str">
        <f t="shared" si="54"/>
        <v/>
      </c>
      <c r="G413" s="296" t="str">
        <f t="shared" si="58"/>
        <v/>
      </c>
      <c r="H413" s="167"/>
      <c r="I413" s="136" t="str">
        <f t="shared" si="55"/>
        <v/>
      </c>
      <c r="J413" s="134" t="str">
        <f>IF(ISBLANK('Tabulation of Bids'!G301),"",'Tabulation of Bids'!G301)</f>
        <v/>
      </c>
      <c r="K413" s="134" t="str">
        <f t="shared" si="56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7"/>
        <v/>
      </c>
      <c r="F414" s="268" t="str">
        <f t="shared" si="54"/>
        <v/>
      </c>
      <c r="G414" s="296" t="str">
        <f t="shared" si="58"/>
        <v/>
      </c>
      <c r="H414" s="167"/>
      <c r="I414" s="136" t="str">
        <f t="shared" si="55"/>
        <v/>
      </c>
      <c r="J414" s="134" t="str">
        <f>IF(ISBLANK('Tabulation of Bids'!G302),"",'Tabulation of Bids'!G302)</f>
        <v/>
      </c>
      <c r="K414" s="134" t="str">
        <f t="shared" si="56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7"/>
        <v/>
      </c>
      <c r="F415" s="268" t="str">
        <f t="shared" si="54"/>
        <v/>
      </c>
      <c r="G415" s="296" t="str">
        <f t="shared" si="58"/>
        <v/>
      </c>
      <c r="H415" s="167"/>
      <c r="I415" s="136" t="str">
        <f t="shared" si="55"/>
        <v/>
      </c>
      <c r="J415" s="134" t="str">
        <f>IF(ISBLANK('Tabulation of Bids'!G303),"",'Tabulation of Bids'!G303)</f>
        <v/>
      </c>
      <c r="K415" s="134" t="str">
        <f t="shared" si="56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7"/>
        <v/>
      </c>
      <c r="F416" s="268" t="str">
        <f t="shared" si="54"/>
        <v/>
      </c>
      <c r="G416" s="296" t="str">
        <f t="shared" si="58"/>
        <v/>
      </c>
      <c r="H416" s="167"/>
      <c r="I416" s="136" t="str">
        <f t="shared" si="55"/>
        <v/>
      </c>
      <c r="J416" s="134" t="str">
        <f>IF(ISBLANK('Tabulation of Bids'!G304),"",'Tabulation of Bids'!G304)</f>
        <v/>
      </c>
      <c r="K416" s="134" t="str">
        <f t="shared" si="56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7"/>
        <v/>
      </c>
      <c r="F417" s="268" t="str">
        <f t="shared" si="54"/>
        <v/>
      </c>
      <c r="G417" s="296" t="str">
        <f t="shared" si="58"/>
        <v/>
      </c>
      <c r="H417" s="167"/>
      <c r="I417" s="136" t="str">
        <f t="shared" si="55"/>
        <v/>
      </c>
      <c r="J417" s="134" t="str">
        <f>IF(ISBLANK('Tabulation of Bids'!G305),"",'Tabulation of Bids'!G305)</f>
        <v/>
      </c>
      <c r="K417" s="134" t="str">
        <f t="shared" si="56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7"/>
        <v/>
      </c>
      <c r="F418" s="268" t="str">
        <f t="shared" si="54"/>
        <v/>
      </c>
      <c r="G418" s="296" t="str">
        <f t="shared" si="58"/>
        <v/>
      </c>
      <c r="H418" s="167"/>
      <c r="I418" s="136" t="str">
        <f t="shared" si="55"/>
        <v/>
      </c>
      <c r="J418" s="134" t="str">
        <f>IF(ISBLANK('Tabulation of Bids'!G306),"",'Tabulation of Bids'!G306)</f>
        <v/>
      </c>
      <c r="K418" s="134" t="str">
        <f t="shared" si="56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7"/>
        <v/>
      </c>
      <c r="F419" s="268" t="str">
        <f t="shared" si="54"/>
        <v/>
      </c>
      <c r="G419" s="296" t="str">
        <f t="shared" si="58"/>
        <v/>
      </c>
      <c r="H419" s="167"/>
      <c r="I419" s="136" t="str">
        <f t="shared" si="55"/>
        <v/>
      </c>
      <c r="J419" s="134" t="str">
        <f>IF(ISBLANK('Tabulation of Bids'!G307),"",'Tabulation of Bids'!G307)</f>
        <v/>
      </c>
      <c r="K419" s="134" t="str">
        <f t="shared" si="56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7"/>
        <v/>
      </c>
      <c r="F420" s="268" t="str">
        <f t="shared" si="54"/>
        <v/>
      </c>
      <c r="G420" s="296" t="str">
        <f t="shared" si="58"/>
        <v/>
      </c>
      <c r="H420" s="167"/>
      <c r="I420" s="136" t="str">
        <f t="shared" si="55"/>
        <v/>
      </c>
      <c r="J420" s="134" t="str">
        <f>IF(ISBLANK('Tabulation of Bids'!G308),"",'Tabulation of Bids'!G308)</f>
        <v/>
      </c>
      <c r="K420" s="134" t="str">
        <f t="shared" si="56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7"/>
        <v/>
      </c>
      <c r="F421" s="268" t="str">
        <f t="shared" si="54"/>
        <v/>
      </c>
      <c r="G421" s="296" t="str">
        <f t="shared" si="58"/>
        <v/>
      </c>
      <c r="H421" s="167"/>
      <c r="I421" s="136" t="str">
        <f t="shared" si="55"/>
        <v/>
      </c>
      <c r="J421" s="134" t="str">
        <f>IF(ISBLANK('Tabulation of Bids'!G309),"",'Tabulation of Bids'!G309)</f>
        <v/>
      </c>
      <c r="K421" s="134" t="str">
        <f t="shared" si="56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1583960.81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8" t="str">
        <f>IF(A496="",IF(ISNUMBER(J478),"ENGINEER'S PAYMENT ESTIMATE","ENGINEER'S FINAL PAYMENT ESTIMATE"),A490)</f>
        <v>ENGINEER'S FINAL PAYMENT ESTIMATE</v>
      </c>
      <c r="B441" s="378"/>
      <c r="C441" s="378"/>
      <c r="D441" s="378"/>
      <c r="E441" s="378"/>
      <c r="F441" s="378"/>
      <c r="G441" s="378"/>
      <c r="H441" s="378"/>
      <c r="I441" s="378"/>
      <c r="J441" s="378"/>
      <c r="K441" s="378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>Payable to: DPI Construction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>Address: Pecatonica, IL Bid Bond</v>
      </c>
      <c r="C444" s="12"/>
      <c r="D444" s="12"/>
      <c r="E444" s="12"/>
      <c r="F444" s="12"/>
      <c r="G444" s="12"/>
      <c r="H444" s="14"/>
      <c r="I444" s="379"/>
      <c r="J444" s="379"/>
      <c r="K444" s="379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9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60">IF(ISBLANK(H447),"",D447)</f>
        <v/>
      </c>
      <c r="J447" s="134" t="str">
        <f>IF(ISBLANK('Tabulation of Bids'!G336),"",'Tabulation of Bids'!G336)</f>
        <v/>
      </c>
      <c r="K447" s="134" t="str">
        <f t="shared" ref="K447:K470" si="61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2">IF(J448 = "","",J448*C448)</f>
        <v/>
      </c>
      <c r="F448" s="268" t="str">
        <f t="shared" si="59"/>
        <v/>
      </c>
      <c r="G448" s="296" t="str">
        <f t="shared" ref="G448:G470" si="63">IF($K$195="BLR 6303",IF(C448&gt;H448,C448-H448,""),"")</f>
        <v/>
      </c>
      <c r="H448" s="167"/>
      <c r="I448" s="136" t="str">
        <f t="shared" si="60"/>
        <v/>
      </c>
      <c r="J448" s="134" t="str">
        <f>IF(ISBLANK('Tabulation of Bids'!G337),"",'Tabulation of Bids'!G337)</f>
        <v/>
      </c>
      <c r="K448" s="134" t="str">
        <f t="shared" si="61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2"/>
        <v/>
      </c>
      <c r="F449" s="268" t="str">
        <f t="shared" si="59"/>
        <v/>
      </c>
      <c r="G449" s="296" t="str">
        <f t="shared" si="63"/>
        <v/>
      </c>
      <c r="H449" s="167"/>
      <c r="I449" s="136" t="str">
        <f t="shared" si="60"/>
        <v/>
      </c>
      <c r="J449" s="134" t="str">
        <f>IF(ISBLANK('Tabulation of Bids'!G338),"",'Tabulation of Bids'!G338)</f>
        <v/>
      </c>
      <c r="K449" s="134" t="str">
        <f t="shared" si="61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2"/>
        <v/>
      </c>
      <c r="F450" s="268" t="str">
        <f t="shared" si="59"/>
        <v/>
      </c>
      <c r="G450" s="296" t="str">
        <f t="shared" si="63"/>
        <v/>
      </c>
      <c r="H450" s="167"/>
      <c r="I450" s="136" t="str">
        <f t="shared" si="60"/>
        <v/>
      </c>
      <c r="J450" s="134" t="str">
        <f>IF(ISBLANK('Tabulation of Bids'!G339),"",'Tabulation of Bids'!G339)</f>
        <v/>
      </c>
      <c r="K450" s="134" t="str">
        <f t="shared" si="61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2"/>
        <v/>
      </c>
      <c r="F451" s="268" t="str">
        <f t="shared" si="59"/>
        <v/>
      </c>
      <c r="G451" s="296" t="str">
        <f t="shared" si="63"/>
        <v/>
      </c>
      <c r="H451" s="167"/>
      <c r="I451" s="136" t="str">
        <f t="shared" si="60"/>
        <v/>
      </c>
      <c r="J451" s="134" t="str">
        <f>IF(ISBLANK('Tabulation of Bids'!G340),"",'Tabulation of Bids'!G340)</f>
        <v/>
      </c>
      <c r="K451" s="134" t="str">
        <f t="shared" si="61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2"/>
        <v/>
      </c>
      <c r="F452" s="268" t="str">
        <f t="shared" si="59"/>
        <v/>
      </c>
      <c r="G452" s="296" t="str">
        <f t="shared" si="63"/>
        <v/>
      </c>
      <c r="H452" s="167"/>
      <c r="I452" s="136" t="str">
        <f t="shared" si="60"/>
        <v/>
      </c>
      <c r="J452" s="134" t="str">
        <f>IF(ISBLANK('Tabulation of Bids'!G341),"",'Tabulation of Bids'!G341)</f>
        <v/>
      </c>
      <c r="K452" s="134" t="str">
        <f t="shared" si="61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2"/>
        <v/>
      </c>
      <c r="F453" s="268" t="str">
        <f t="shared" si="59"/>
        <v/>
      </c>
      <c r="G453" s="296" t="str">
        <f t="shared" si="63"/>
        <v/>
      </c>
      <c r="H453" s="167"/>
      <c r="I453" s="136" t="str">
        <f t="shared" si="60"/>
        <v/>
      </c>
      <c r="J453" s="134" t="str">
        <f>IF(ISBLANK('Tabulation of Bids'!G342),"",'Tabulation of Bids'!G342)</f>
        <v/>
      </c>
      <c r="K453" s="134" t="str">
        <f t="shared" si="61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2"/>
        <v/>
      </c>
      <c r="F454" s="268" t="str">
        <f t="shared" si="59"/>
        <v/>
      </c>
      <c r="G454" s="296" t="str">
        <f t="shared" si="63"/>
        <v/>
      </c>
      <c r="H454" s="167"/>
      <c r="I454" s="136" t="str">
        <f t="shared" si="60"/>
        <v/>
      </c>
      <c r="J454" s="134" t="str">
        <f>IF(ISBLANK('Tabulation of Bids'!G343),"",'Tabulation of Bids'!G343)</f>
        <v/>
      </c>
      <c r="K454" s="134" t="str">
        <f t="shared" si="61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2"/>
        <v/>
      </c>
      <c r="F455" s="268" t="str">
        <f t="shared" si="59"/>
        <v/>
      </c>
      <c r="G455" s="296" t="str">
        <f t="shared" si="63"/>
        <v/>
      </c>
      <c r="H455" s="167"/>
      <c r="I455" s="136" t="str">
        <f t="shared" si="60"/>
        <v/>
      </c>
      <c r="J455" s="134" t="str">
        <f>IF(ISBLANK('Tabulation of Bids'!G344),"",'Tabulation of Bids'!G344)</f>
        <v/>
      </c>
      <c r="K455" s="134" t="str">
        <f t="shared" si="61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2"/>
        <v/>
      </c>
      <c r="F456" s="268" t="str">
        <f t="shared" si="59"/>
        <v/>
      </c>
      <c r="G456" s="296" t="str">
        <f t="shared" si="63"/>
        <v/>
      </c>
      <c r="H456" s="167"/>
      <c r="I456" s="136" t="str">
        <f t="shared" si="60"/>
        <v/>
      </c>
      <c r="J456" s="134" t="str">
        <f>IF(ISBLANK('Tabulation of Bids'!G345),"",'Tabulation of Bids'!G345)</f>
        <v/>
      </c>
      <c r="K456" s="134" t="str">
        <f t="shared" si="61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2"/>
        <v/>
      </c>
      <c r="F457" s="268" t="str">
        <f t="shared" si="59"/>
        <v/>
      </c>
      <c r="G457" s="296" t="str">
        <f t="shared" si="63"/>
        <v/>
      </c>
      <c r="H457" s="167"/>
      <c r="I457" s="136" t="str">
        <f t="shared" si="60"/>
        <v/>
      </c>
      <c r="J457" s="134" t="str">
        <f>IF(ISBLANK('Tabulation of Bids'!G346),"",'Tabulation of Bids'!G346)</f>
        <v/>
      </c>
      <c r="K457" s="134" t="str">
        <f t="shared" si="61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2"/>
        <v/>
      </c>
      <c r="F458" s="268" t="str">
        <f t="shared" si="59"/>
        <v/>
      </c>
      <c r="G458" s="296" t="str">
        <f t="shared" si="63"/>
        <v/>
      </c>
      <c r="H458" s="167"/>
      <c r="I458" s="136" t="str">
        <f t="shared" si="60"/>
        <v/>
      </c>
      <c r="J458" s="134" t="str">
        <f>IF(ISBLANK('Tabulation of Bids'!G347),"",'Tabulation of Bids'!G347)</f>
        <v/>
      </c>
      <c r="K458" s="134" t="str">
        <f t="shared" si="61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2"/>
        <v/>
      </c>
      <c r="F459" s="268" t="str">
        <f t="shared" si="59"/>
        <v/>
      </c>
      <c r="G459" s="296" t="str">
        <f t="shared" si="63"/>
        <v/>
      </c>
      <c r="H459" s="167"/>
      <c r="I459" s="136" t="str">
        <f t="shared" si="60"/>
        <v/>
      </c>
      <c r="J459" s="134" t="str">
        <f>IF(ISBLANK('Tabulation of Bids'!G348),"",'Tabulation of Bids'!G348)</f>
        <v/>
      </c>
      <c r="K459" s="134" t="str">
        <f t="shared" si="61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2"/>
        <v/>
      </c>
      <c r="F460" s="268" t="str">
        <f t="shared" si="59"/>
        <v/>
      </c>
      <c r="G460" s="296" t="str">
        <f t="shared" si="63"/>
        <v/>
      </c>
      <c r="H460" s="167"/>
      <c r="I460" s="136" t="str">
        <f t="shared" si="60"/>
        <v/>
      </c>
      <c r="J460" s="134" t="str">
        <f>IF(ISBLANK('Tabulation of Bids'!G349),"",'Tabulation of Bids'!G349)</f>
        <v/>
      </c>
      <c r="K460" s="134" t="str">
        <f t="shared" si="61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2"/>
        <v/>
      </c>
      <c r="F461" s="268" t="str">
        <f t="shared" si="59"/>
        <v/>
      </c>
      <c r="G461" s="296" t="str">
        <f t="shared" si="63"/>
        <v/>
      </c>
      <c r="H461" s="167"/>
      <c r="I461" s="136" t="str">
        <f t="shared" si="60"/>
        <v/>
      </c>
      <c r="J461" s="134" t="str">
        <f>IF(ISBLANK('Tabulation of Bids'!G350),"",'Tabulation of Bids'!G350)</f>
        <v/>
      </c>
      <c r="K461" s="134" t="str">
        <f t="shared" si="61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2"/>
        <v/>
      </c>
      <c r="F462" s="268" t="str">
        <f t="shared" si="59"/>
        <v/>
      </c>
      <c r="G462" s="296" t="str">
        <f t="shared" si="63"/>
        <v/>
      </c>
      <c r="H462" s="167"/>
      <c r="I462" s="136" t="str">
        <f t="shared" si="60"/>
        <v/>
      </c>
      <c r="J462" s="134" t="str">
        <f>IF(ISBLANK('Tabulation of Bids'!G351),"",'Tabulation of Bids'!G351)</f>
        <v/>
      </c>
      <c r="K462" s="134" t="str">
        <f t="shared" si="61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2"/>
        <v/>
      </c>
      <c r="F463" s="268" t="str">
        <f t="shared" si="59"/>
        <v/>
      </c>
      <c r="G463" s="296" t="str">
        <f t="shared" si="63"/>
        <v/>
      </c>
      <c r="H463" s="167"/>
      <c r="I463" s="136" t="str">
        <f t="shared" si="60"/>
        <v/>
      </c>
      <c r="J463" s="134" t="str">
        <f>IF(ISBLANK('Tabulation of Bids'!G352),"",'Tabulation of Bids'!G352)</f>
        <v/>
      </c>
      <c r="K463" s="134" t="str">
        <f t="shared" si="61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2"/>
        <v/>
      </c>
      <c r="F464" s="268" t="str">
        <f t="shared" si="59"/>
        <v/>
      </c>
      <c r="G464" s="296" t="str">
        <f t="shared" si="63"/>
        <v/>
      </c>
      <c r="H464" s="167"/>
      <c r="I464" s="136" t="str">
        <f t="shared" si="60"/>
        <v/>
      </c>
      <c r="J464" s="134" t="str">
        <f>IF(ISBLANK('Tabulation of Bids'!G353),"",'Tabulation of Bids'!G353)</f>
        <v/>
      </c>
      <c r="K464" s="134" t="str">
        <f t="shared" si="61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2"/>
        <v/>
      </c>
      <c r="F465" s="268" t="str">
        <f t="shared" si="59"/>
        <v/>
      </c>
      <c r="G465" s="296" t="str">
        <f t="shared" si="63"/>
        <v/>
      </c>
      <c r="H465" s="167"/>
      <c r="I465" s="136" t="str">
        <f t="shared" si="60"/>
        <v/>
      </c>
      <c r="J465" s="134" t="str">
        <f>IF(ISBLANK('Tabulation of Bids'!G354),"",'Tabulation of Bids'!G354)</f>
        <v/>
      </c>
      <c r="K465" s="134" t="str">
        <f t="shared" si="61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2"/>
        <v/>
      </c>
      <c r="F466" s="268" t="str">
        <f t="shared" si="59"/>
        <v/>
      </c>
      <c r="G466" s="296" t="str">
        <f t="shared" si="63"/>
        <v/>
      </c>
      <c r="H466" s="167"/>
      <c r="I466" s="136" t="str">
        <f t="shared" si="60"/>
        <v/>
      </c>
      <c r="J466" s="134" t="str">
        <f>IF(ISBLANK('Tabulation of Bids'!G355),"",'Tabulation of Bids'!G355)</f>
        <v/>
      </c>
      <c r="K466" s="134" t="str">
        <f t="shared" si="61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2"/>
        <v/>
      </c>
      <c r="F467" s="268" t="str">
        <f t="shared" si="59"/>
        <v/>
      </c>
      <c r="G467" s="296" t="str">
        <f t="shared" si="63"/>
        <v/>
      </c>
      <c r="H467" s="167"/>
      <c r="I467" s="136" t="str">
        <f t="shared" si="60"/>
        <v/>
      </c>
      <c r="J467" s="134" t="str">
        <f>IF(ISBLANK('Tabulation of Bids'!G356),"",'Tabulation of Bids'!G356)</f>
        <v/>
      </c>
      <c r="K467" s="134" t="str">
        <f t="shared" si="61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2"/>
        <v/>
      </c>
      <c r="F468" s="268" t="str">
        <f t="shared" si="59"/>
        <v/>
      </c>
      <c r="G468" s="296" t="str">
        <f t="shared" si="63"/>
        <v/>
      </c>
      <c r="H468" s="167"/>
      <c r="I468" s="136" t="str">
        <f t="shared" si="60"/>
        <v/>
      </c>
      <c r="J468" s="134" t="str">
        <f>IF(ISBLANK('Tabulation of Bids'!G357),"",'Tabulation of Bids'!G357)</f>
        <v/>
      </c>
      <c r="K468" s="134" t="str">
        <f t="shared" si="61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2"/>
        <v/>
      </c>
      <c r="F469" s="268" t="str">
        <f t="shared" si="59"/>
        <v/>
      </c>
      <c r="G469" s="296" t="str">
        <f t="shared" si="63"/>
        <v/>
      </c>
      <c r="H469" s="167"/>
      <c r="I469" s="136" t="str">
        <f t="shared" si="60"/>
        <v/>
      </c>
      <c r="J469" s="134" t="str">
        <f>IF(ISBLANK('Tabulation of Bids'!G358),"",'Tabulation of Bids'!G358)</f>
        <v/>
      </c>
      <c r="K469" s="134" t="str">
        <f t="shared" si="61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2"/>
        <v/>
      </c>
      <c r="F470" s="268" t="str">
        <f t="shared" si="59"/>
        <v/>
      </c>
      <c r="G470" s="296" t="str">
        <f t="shared" si="63"/>
        <v/>
      </c>
      <c r="H470" s="167"/>
      <c r="I470" s="136" t="str">
        <f t="shared" si="60"/>
        <v/>
      </c>
      <c r="J470" s="134" t="str">
        <f>IF(ISBLANK('Tabulation of Bids'!G359),"",'Tabulation of Bids'!G359)</f>
        <v/>
      </c>
      <c r="K470" s="134" t="str">
        <f t="shared" si="61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2912444.07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8" t="str">
        <f>IF(A545="",IF(ISNUMBER(J527),"ENGINEER'S PAYMENT ESTIMATE","ENGINEER'S FINAL PAYMENT ESTIMATE"),A539)</f>
        <v>ENGINEER'S FINAL PAYMENT ESTIMATE</v>
      </c>
      <c r="B490" s="378"/>
      <c r="C490" s="378"/>
      <c r="D490" s="378"/>
      <c r="E490" s="378"/>
      <c r="F490" s="378"/>
      <c r="G490" s="378"/>
      <c r="H490" s="378"/>
      <c r="I490" s="378"/>
      <c r="J490" s="378"/>
      <c r="K490" s="378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>Payable to: DPI Construction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>Address: Pecatonica, IL Bid Bond</v>
      </c>
      <c r="C493" s="12"/>
      <c r="D493" s="12"/>
      <c r="E493" s="12"/>
      <c r="F493" s="12"/>
      <c r="G493" s="12"/>
      <c r="H493" s="14"/>
      <c r="I493" s="379"/>
      <c r="J493" s="379"/>
      <c r="K493" s="379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4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5">IF(ISBLANK(H496),"",D496)</f>
        <v/>
      </c>
      <c r="J496" s="134" t="str">
        <f>IF(ISBLANK('Tabulation of Bids'!G386),"",'Tabulation of Bids'!G386)</f>
        <v/>
      </c>
      <c r="K496" s="134" t="str">
        <f t="shared" ref="K496:K519" si="66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7">IF(J497 = "","",J497*C497)</f>
        <v/>
      </c>
      <c r="F497" s="268" t="str">
        <f t="shared" si="64"/>
        <v/>
      </c>
      <c r="G497" s="296" t="str">
        <f t="shared" ref="G497:G519" si="68">IF($K$195="BLR 6303",IF(C497&gt;H497,C497-H497,""),"")</f>
        <v/>
      </c>
      <c r="H497" s="167"/>
      <c r="I497" s="136" t="str">
        <f t="shared" si="65"/>
        <v/>
      </c>
      <c r="J497" s="134" t="str">
        <f>IF(ISBLANK('Tabulation of Bids'!G387),"",'Tabulation of Bids'!G387)</f>
        <v/>
      </c>
      <c r="K497" s="134" t="str">
        <f t="shared" si="66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7"/>
        <v/>
      </c>
      <c r="F498" s="268" t="str">
        <f t="shared" si="64"/>
        <v/>
      </c>
      <c r="G498" s="296" t="str">
        <f t="shared" si="68"/>
        <v/>
      </c>
      <c r="H498" s="167"/>
      <c r="I498" s="136" t="str">
        <f t="shared" si="65"/>
        <v/>
      </c>
      <c r="J498" s="134" t="str">
        <f>IF(ISBLANK('Tabulation of Bids'!G388),"",'Tabulation of Bids'!G388)</f>
        <v/>
      </c>
      <c r="K498" s="134" t="str">
        <f t="shared" si="66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7"/>
        <v/>
      </c>
      <c r="F499" s="268" t="str">
        <f t="shared" si="64"/>
        <v/>
      </c>
      <c r="G499" s="296" t="str">
        <f t="shared" si="68"/>
        <v/>
      </c>
      <c r="H499" s="167"/>
      <c r="I499" s="136" t="str">
        <f t="shared" si="65"/>
        <v/>
      </c>
      <c r="J499" s="134" t="str">
        <f>IF(ISBLANK('Tabulation of Bids'!G389),"",'Tabulation of Bids'!G389)</f>
        <v/>
      </c>
      <c r="K499" s="134" t="str">
        <f t="shared" si="66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7"/>
        <v/>
      </c>
      <c r="F500" s="268" t="str">
        <f t="shared" si="64"/>
        <v/>
      </c>
      <c r="G500" s="296" t="str">
        <f t="shared" si="68"/>
        <v/>
      </c>
      <c r="H500" s="167"/>
      <c r="I500" s="136" t="str">
        <f t="shared" si="65"/>
        <v/>
      </c>
      <c r="J500" s="134" t="str">
        <f>IF(ISBLANK('Tabulation of Bids'!G390),"",'Tabulation of Bids'!G390)</f>
        <v/>
      </c>
      <c r="K500" s="134" t="str">
        <f t="shared" si="66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7"/>
        <v/>
      </c>
      <c r="F501" s="268" t="str">
        <f t="shared" si="64"/>
        <v/>
      </c>
      <c r="G501" s="296" t="str">
        <f t="shared" si="68"/>
        <v/>
      </c>
      <c r="H501" s="167"/>
      <c r="I501" s="136" t="str">
        <f t="shared" si="65"/>
        <v/>
      </c>
      <c r="J501" s="134" t="str">
        <f>IF(ISBLANK('Tabulation of Bids'!G391),"",'Tabulation of Bids'!G391)</f>
        <v/>
      </c>
      <c r="K501" s="134" t="str">
        <f t="shared" si="66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7"/>
        <v/>
      </c>
      <c r="F502" s="268" t="str">
        <f t="shared" si="64"/>
        <v/>
      </c>
      <c r="G502" s="296" t="str">
        <f t="shared" si="68"/>
        <v/>
      </c>
      <c r="H502" s="167"/>
      <c r="I502" s="136" t="str">
        <f t="shared" si="65"/>
        <v/>
      </c>
      <c r="J502" s="134" t="str">
        <f>IF(ISBLANK('Tabulation of Bids'!G392),"",'Tabulation of Bids'!G392)</f>
        <v/>
      </c>
      <c r="K502" s="134" t="str">
        <f t="shared" si="66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7"/>
        <v/>
      </c>
      <c r="F503" s="268" t="str">
        <f t="shared" si="64"/>
        <v/>
      </c>
      <c r="G503" s="296" t="str">
        <f t="shared" si="68"/>
        <v/>
      </c>
      <c r="H503" s="167"/>
      <c r="I503" s="136" t="str">
        <f t="shared" si="65"/>
        <v/>
      </c>
      <c r="J503" s="134" t="str">
        <f>IF(ISBLANK('Tabulation of Bids'!G393),"",'Tabulation of Bids'!G393)</f>
        <v/>
      </c>
      <c r="K503" s="134" t="str">
        <f t="shared" si="66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7"/>
        <v/>
      </c>
      <c r="F504" s="268" t="str">
        <f t="shared" si="64"/>
        <v/>
      </c>
      <c r="G504" s="296" t="str">
        <f t="shared" si="68"/>
        <v/>
      </c>
      <c r="H504" s="167"/>
      <c r="I504" s="136" t="str">
        <f t="shared" si="65"/>
        <v/>
      </c>
      <c r="J504" s="134" t="str">
        <f>IF(ISBLANK('Tabulation of Bids'!G394),"",'Tabulation of Bids'!G394)</f>
        <v/>
      </c>
      <c r="K504" s="134" t="str">
        <f t="shared" si="66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7"/>
        <v/>
      </c>
      <c r="F505" s="268" t="str">
        <f t="shared" si="64"/>
        <v/>
      </c>
      <c r="G505" s="296" t="str">
        <f t="shared" si="68"/>
        <v/>
      </c>
      <c r="H505" s="167"/>
      <c r="I505" s="136" t="str">
        <f t="shared" si="65"/>
        <v/>
      </c>
      <c r="J505" s="134" t="str">
        <f>IF(ISBLANK('Tabulation of Bids'!G395),"",'Tabulation of Bids'!G395)</f>
        <v/>
      </c>
      <c r="K505" s="134" t="str">
        <f t="shared" si="66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7"/>
        <v/>
      </c>
      <c r="F506" s="268" t="str">
        <f t="shared" si="64"/>
        <v/>
      </c>
      <c r="G506" s="296" t="str">
        <f t="shared" si="68"/>
        <v/>
      </c>
      <c r="H506" s="167"/>
      <c r="I506" s="136" t="str">
        <f t="shared" si="65"/>
        <v/>
      </c>
      <c r="J506" s="134" t="str">
        <f>IF(ISBLANK('Tabulation of Bids'!G396),"",'Tabulation of Bids'!G396)</f>
        <v/>
      </c>
      <c r="K506" s="134" t="str">
        <f t="shared" si="66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7"/>
        <v/>
      </c>
      <c r="F507" s="268" t="str">
        <f t="shared" si="64"/>
        <v/>
      </c>
      <c r="G507" s="296" t="str">
        <f t="shared" si="68"/>
        <v/>
      </c>
      <c r="H507" s="167"/>
      <c r="I507" s="136" t="str">
        <f t="shared" si="65"/>
        <v/>
      </c>
      <c r="J507" s="134" t="str">
        <f>IF(ISBLANK('Tabulation of Bids'!G397),"",'Tabulation of Bids'!G397)</f>
        <v/>
      </c>
      <c r="K507" s="134" t="str">
        <f t="shared" si="66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7"/>
        <v/>
      </c>
      <c r="F508" s="268" t="str">
        <f t="shared" si="64"/>
        <v/>
      </c>
      <c r="G508" s="296" t="str">
        <f t="shared" si="68"/>
        <v/>
      </c>
      <c r="H508" s="167"/>
      <c r="I508" s="136" t="str">
        <f t="shared" si="65"/>
        <v/>
      </c>
      <c r="J508" s="134" t="str">
        <f>IF(ISBLANK('Tabulation of Bids'!G398),"",'Tabulation of Bids'!G398)</f>
        <v/>
      </c>
      <c r="K508" s="134" t="str">
        <f t="shared" si="66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7"/>
        <v/>
      </c>
      <c r="F509" s="268" t="str">
        <f t="shared" si="64"/>
        <v/>
      </c>
      <c r="G509" s="296" t="str">
        <f t="shared" si="68"/>
        <v/>
      </c>
      <c r="H509" s="167"/>
      <c r="I509" s="136" t="str">
        <f t="shared" si="65"/>
        <v/>
      </c>
      <c r="J509" s="134" t="str">
        <f>IF(ISBLANK('Tabulation of Bids'!G399),"",'Tabulation of Bids'!G399)</f>
        <v/>
      </c>
      <c r="K509" s="134" t="str">
        <f t="shared" si="66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7"/>
        <v/>
      </c>
      <c r="F510" s="268" t="str">
        <f t="shared" si="64"/>
        <v/>
      </c>
      <c r="G510" s="296" t="str">
        <f t="shared" si="68"/>
        <v/>
      </c>
      <c r="H510" s="167"/>
      <c r="I510" s="136" t="str">
        <f t="shared" si="65"/>
        <v/>
      </c>
      <c r="J510" s="134" t="str">
        <f>IF(ISBLANK('Tabulation of Bids'!G400),"",'Tabulation of Bids'!G400)</f>
        <v/>
      </c>
      <c r="K510" s="134" t="str">
        <f t="shared" si="66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7"/>
        <v/>
      </c>
      <c r="F511" s="268" t="str">
        <f t="shared" si="64"/>
        <v/>
      </c>
      <c r="G511" s="296" t="str">
        <f t="shared" si="68"/>
        <v/>
      </c>
      <c r="H511" s="167"/>
      <c r="I511" s="136" t="str">
        <f t="shared" si="65"/>
        <v/>
      </c>
      <c r="J511" s="134" t="str">
        <f>IF(ISBLANK('Tabulation of Bids'!G401),"",'Tabulation of Bids'!G401)</f>
        <v/>
      </c>
      <c r="K511" s="134" t="str">
        <f t="shared" si="66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7"/>
        <v/>
      </c>
      <c r="F512" s="268" t="str">
        <f t="shared" si="64"/>
        <v/>
      </c>
      <c r="G512" s="296" t="str">
        <f t="shared" si="68"/>
        <v/>
      </c>
      <c r="H512" s="167"/>
      <c r="I512" s="136" t="str">
        <f t="shared" si="65"/>
        <v/>
      </c>
      <c r="J512" s="134" t="str">
        <f>IF(ISBLANK('Tabulation of Bids'!G402),"",'Tabulation of Bids'!G402)</f>
        <v/>
      </c>
      <c r="K512" s="134" t="str">
        <f t="shared" si="66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7"/>
        <v/>
      </c>
      <c r="F513" s="268" t="str">
        <f t="shared" si="64"/>
        <v/>
      </c>
      <c r="G513" s="296" t="str">
        <f t="shared" si="68"/>
        <v/>
      </c>
      <c r="H513" s="167"/>
      <c r="I513" s="136" t="str">
        <f t="shared" si="65"/>
        <v/>
      </c>
      <c r="J513" s="134" t="str">
        <f>IF(ISBLANK('Tabulation of Bids'!G403),"",'Tabulation of Bids'!G403)</f>
        <v/>
      </c>
      <c r="K513" s="134" t="str">
        <f t="shared" si="66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7"/>
        <v/>
      </c>
      <c r="F514" s="268" t="str">
        <f t="shared" si="64"/>
        <v/>
      </c>
      <c r="G514" s="296" t="str">
        <f t="shared" si="68"/>
        <v/>
      </c>
      <c r="H514" s="167"/>
      <c r="I514" s="136" t="str">
        <f t="shared" si="65"/>
        <v/>
      </c>
      <c r="J514" s="134" t="str">
        <f>IF(ISBLANK('Tabulation of Bids'!G404),"",'Tabulation of Bids'!G404)</f>
        <v/>
      </c>
      <c r="K514" s="134" t="str">
        <f t="shared" si="66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7"/>
        <v/>
      </c>
      <c r="F515" s="268" t="str">
        <f t="shared" si="64"/>
        <v/>
      </c>
      <c r="G515" s="296" t="str">
        <f t="shared" si="68"/>
        <v/>
      </c>
      <c r="H515" s="167"/>
      <c r="I515" s="136" t="str">
        <f t="shared" si="65"/>
        <v/>
      </c>
      <c r="J515" s="134" t="str">
        <f>IF(ISBLANK('Tabulation of Bids'!G405),"",'Tabulation of Bids'!G405)</f>
        <v/>
      </c>
      <c r="K515" s="134" t="str">
        <f t="shared" si="66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7"/>
        <v/>
      </c>
      <c r="F516" s="268" t="str">
        <f t="shared" si="64"/>
        <v/>
      </c>
      <c r="G516" s="296" t="str">
        <f t="shared" si="68"/>
        <v/>
      </c>
      <c r="H516" s="167"/>
      <c r="I516" s="136" t="str">
        <f t="shared" si="65"/>
        <v/>
      </c>
      <c r="J516" s="134" t="str">
        <f>IF(ISBLANK('Tabulation of Bids'!G406),"",'Tabulation of Bids'!G406)</f>
        <v/>
      </c>
      <c r="K516" s="134" t="str">
        <f t="shared" si="66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7"/>
        <v/>
      </c>
      <c r="F517" s="268" t="str">
        <f t="shared" si="64"/>
        <v/>
      </c>
      <c r="G517" s="296" t="str">
        <f t="shared" si="68"/>
        <v/>
      </c>
      <c r="H517" s="167"/>
      <c r="I517" s="136" t="str">
        <f t="shared" si="65"/>
        <v/>
      </c>
      <c r="J517" s="134" t="str">
        <f>IF(ISBLANK('Tabulation of Bids'!G407),"",'Tabulation of Bids'!G407)</f>
        <v/>
      </c>
      <c r="K517" s="134" t="str">
        <f t="shared" si="66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7"/>
        <v/>
      </c>
      <c r="F518" s="268" t="str">
        <f t="shared" si="64"/>
        <v/>
      </c>
      <c r="G518" s="296" t="str">
        <f t="shared" si="68"/>
        <v/>
      </c>
      <c r="H518" s="167"/>
      <c r="I518" s="136" t="str">
        <f t="shared" si="65"/>
        <v/>
      </c>
      <c r="J518" s="134" t="str">
        <f>IF(ISBLANK('Tabulation of Bids'!G408),"",'Tabulation of Bids'!G408)</f>
        <v/>
      </c>
      <c r="K518" s="134" t="str">
        <f t="shared" si="66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7"/>
        <v/>
      </c>
      <c r="F519" s="268" t="str">
        <f t="shared" si="64"/>
        <v/>
      </c>
      <c r="G519" s="296" t="str">
        <f t="shared" si="68"/>
        <v/>
      </c>
      <c r="H519" s="167"/>
      <c r="I519" s="136" t="str">
        <f t="shared" si="65"/>
        <v/>
      </c>
      <c r="J519" s="134" t="str">
        <f>IF(ISBLANK('Tabulation of Bids'!G409),"",'Tabulation of Bids'!G409)</f>
        <v/>
      </c>
      <c r="K519" s="134" t="str">
        <f t="shared" si="66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5365028.55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8" t="str">
        <f>IF(A594="",IF(ISNUMBER(J576),"ENGINEER'S PAYMENT ESTIMATE","ENGINEER'S FINAL PAYMENT ESTIMATE"),A588)</f>
        <v>ENGINEER'S FINAL PAYMENT ESTIMATE</v>
      </c>
      <c r="B539" s="378"/>
      <c r="C539" s="378"/>
      <c r="D539" s="378"/>
      <c r="E539" s="378"/>
      <c r="F539" s="378"/>
      <c r="G539" s="378"/>
      <c r="H539" s="378"/>
      <c r="I539" s="378"/>
      <c r="J539" s="378"/>
      <c r="K539" s="378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>Payable to: DPI Construction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>Address: Pecatonica, IL Bid Bond</v>
      </c>
      <c r="C542" s="12"/>
      <c r="D542" s="12"/>
      <c r="E542" s="12"/>
      <c r="F542" s="12"/>
      <c r="G542" s="12"/>
      <c r="H542" s="14"/>
      <c r="I542" s="379"/>
      <c r="J542" s="379"/>
      <c r="K542" s="379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9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70">IF(ISBLANK(H545),"",D545)</f>
        <v/>
      </c>
      <c r="J545" s="134" t="str">
        <f>IF(ISBLANK('Tabulation of Bids'!G436),"",'Tabulation of Bids'!G436)</f>
        <v/>
      </c>
      <c r="K545" s="134" t="str">
        <f t="shared" ref="K545:K568" si="71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2">IF(J546 = "","",J546*C546)</f>
        <v/>
      </c>
      <c r="F546" s="268" t="str">
        <f t="shared" si="69"/>
        <v/>
      </c>
      <c r="G546" s="296" t="str">
        <f t="shared" ref="G546:G568" si="73">IF($K$195="BLR 6303",IF(C546&gt;H546,C546-H546,""),"")</f>
        <v/>
      </c>
      <c r="H546" s="167"/>
      <c r="I546" s="136" t="str">
        <f t="shared" si="70"/>
        <v/>
      </c>
      <c r="J546" s="134" t="str">
        <f>IF(ISBLANK('Tabulation of Bids'!G437),"",'Tabulation of Bids'!G437)</f>
        <v/>
      </c>
      <c r="K546" s="134" t="str">
        <f t="shared" si="71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2"/>
        <v/>
      </c>
      <c r="F547" s="268" t="str">
        <f t="shared" si="69"/>
        <v/>
      </c>
      <c r="G547" s="296" t="str">
        <f t="shared" si="73"/>
        <v/>
      </c>
      <c r="H547" s="167"/>
      <c r="I547" s="136" t="str">
        <f t="shared" si="70"/>
        <v/>
      </c>
      <c r="J547" s="134" t="str">
        <f>IF(ISBLANK('Tabulation of Bids'!G438),"",'Tabulation of Bids'!G438)</f>
        <v/>
      </c>
      <c r="K547" s="134" t="str">
        <f t="shared" si="71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2"/>
        <v/>
      </c>
      <c r="F548" s="268" t="str">
        <f t="shared" si="69"/>
        <v/>
      </c>
      <c r="G548" s="296" t="str">
        <f t="shared" si="73"/>
        <v/>
      </c>
      <c r="H548" s="167"/>
      <c r="I548" s="136" t="str">
        <f t="shared" si="70"/>
        <v/>
      </c>
      <c r="J548" s="134" t="str">
        <f>IF(ISBLANK('Tabulation of Bids'!G439),"",'Tabulation of Bids'!G439)</f>
        <v/>
      </c>
      <c r="K548" s="134" t="str">
        <f t="shared" si="71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2"/>
        <v/>
      </c>
      <c r="F549" s="268" t="str">
        <f t="shared" si="69"/>
        <v/>
      </c>
      <c r="G549" s="296" t="str">
        <f t="shared" si="73"/>
        <v/>
      </c>
      <c r="H549" s="167"/>
      <c r="I549" s="136" t="str">
        <f t="shared" si="70"/>
        <v/>
      </c>
      <c r="J549" s="134" t="str">
        <f>IF(ISBLANK('Tabulation of Bids'!G440),"",'Tabulation of Bids'!G440)</f>
        <v/>
      </c>
      <c r="K549" s="134" t="str">
        <f t="shared" si="71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2"/>
        <v/>
      </c>
      <c r="F550" s="268" t="str">
        <f t="shared" si="69"/>
        <v/>
      </c>
      <c r="G550" s="296" t="str">
        <f t="shared" si="73"/>
        <v/>
      </c>
      <c r="H550" s="167"/>
      <c r="I550" s="136" t="str">
        <f t="shared" si="70"/>
        <v/>
      </c>
      <c r="J550" s="134" t="str">
        <f>IF(ISBLANK('Tabulation of Bids'!G441),"",'Tabulation of Bids'!G441)</f>
        <v/>
      </c>
      <c r="K550" s="134" t="str">
        <f t="shared" si="71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2"/>
        <v/>
      </c>
      <c r="F551" s="268" t="str">
        <f t="shared" si="69"/>
        <v/>
      </c>
      <c r="G551" s="296" t="str">
        <f t="shared" si="73"/>
        <v/>
      </c>
      <c r="H551" s="167"/>
      <c r="I551" s="136" t="str">
        <f t="shared" si="70"/>
        <v/>
      </c>
      <c r="J551" s="134" t="str">
        <f>IF(ISBLANK('Tabulation of Bids'!G442),"",'Tabulation of Bids'!G442)</f>
        <v/>
      </c>
      <c r="K551" s="134" t="str">
        <f t="shared" si="71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2"/>
        <v/>
      </c>
      <c r="F552" s="268" t="str">
        <f t="shared" si="69"/>
        <v/>
      </c>
      <c r="G552" s="296" t="str">
        <f t="shared" si="73"/>
        <v/>
      </c>
      <c r="H552" s="167"/>
      <c r="I552" s="136" t="str">
        <f t="shared" si="70"/>
        <v/>
      </c>
      <c r="J552" s="134" t="str">
        <f>IF(ISBLANK('Tabulation of Bids'!G443),"",'Tabulation of Bids'!G443)</f>
        <v/>
      </c>
      <c r="K552" s="134" t="str">
        <f t="shared" si="71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2"/>
        <v/>
      </c>
      <c r="F553" s="268" t="str">
        <f t="shared" si="69"/>
        <v/>
      </c>
      <c r="G553" s="296" t="str">
        <f t="shared" si="73"/>
        <v/>
      </c>
      <c r="H553" s="167"/>
      <c r="I553" s="136" t="str">
        <f t="shared" si="70"/>
        <v/>
      </c>
      <c r="J553" s="134" t="str">
        <f>IF(ISBLANK('Tabulation of Bids'!G444),"",'Tabulation of Bids'!G444)</f>
        <v/>
      </c>
      <c r="K553" s="134" t="str">
        <f t="shared" si="71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2"/>
        <v/>
      </c>
      <c r="F554" s="268" t="str">
        <f t="shared" si="69"/>
        <v/>
      </c>
      <c r="G554" s="296" t="str">
        <f t="shared" si="73"/>
        <v/>
      </c>
      <c r="H554" s="167"/>
      <c r="I554" s="136" t="str">
        <f t="shared" si="70"/>
        <v/>
      </c>
      <c r="J554" s="134" t="str">
        <f>IF(ISBLANK('Tabulation of Bids'!G445),"",'Tabulation of Bids'!G445)</f>
        <v/>
      </c>
      <c r="K554" s="134" t="str">
        <f t="shared" si="71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2"/>
        <v/>
      </c>
      <c r="F555" s="268" t="str">
        <f t="shared" si="69"/>
        <v/>
      </c>
      <c r="G555" s="296" t="str">
        <f t="shared" si="73"/>
        <v/>
      </c>
      <c r="H555" s="167"/>
      <c r="I555" s="136" t="str">
        <f t="shared" si="70"/>
        <v/>
      </c>
      <c r="J555" s="134" t="str">
        <f>IF(ISBLANK('Tabulation of Bids'!G446),"",'Tabulation of Bids'!G446)</f>
        <v/>
      </c>
      <c r="K555" s="134" t="str">
        <f t="shared" si="71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2"/>
        <v/>
      </c>
      <c r="F556" s="268" t="str">
        <f t="shared" si="69"/>
        <v/>
      </c>
      <c r="G556" s="296" t="str">
        <f t="shared" si="73"/>
        <v/>
      </c>
      <c r="H556" s="167"/>
      <c r="I556" s="136" t="str">
        <f t="shared" si="70"/>
        <v/>
      </c>
      <c r="J556" s="134" t="str">
        <f>IF(ISBLANK('Tabulation of Bids'!G447),"",'Tabulation of Bids'!G447)</f>
        <v/>
      </c>
      <c r="K556" s="134" t="str">
        <f t="shared" si="71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2"/>
        <v/>
      </c>
      <c r="F557" s="268" t="str">
        <f t="shared" si="69"/>
        <v/>
      </c>
      <c r="G557" s="296" t="str">
        <f t="shared" si="73"/>
        <v/>
      </c>
      <c r="H557" s="167"/>
      <c r="I557" s="136" t="str">
        <f t="shared" si="70"/>
        <v/>
      </c>
      <c r="J557" s="134" t="str">
        <f>IF(ISBLANK('Tabulation of Bids'!G448),"",'Tabulation of Bids'!G448)</f>
        <v/>
      </c>
      <c r="K557" s="134" t="str">
        <f t="shared" si="71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2"/>
        <v/>
      </c>
      <c r="F558" s="268" t="str">
        <f t="shared" si="69"/>
        <v/>
      </c>
      <c r="G558" s="296" t="str">
        <f t="shared" si="73"/>
        <v/>
      </c>
      <c r="H558" s="167"/>
      <c r="I558" s="136" t="str">
        <f t="shared" si="70"/>
        <v/>
      </c>
      <c r="J558" s="134" t="str">
        <f>IF(ISBLANK('Tabulation of Bids'!G449),"",'Tabulation of Bids'!G449)</f>
        <v/>
      </c>
      <c r="K558" s="134" t="str">
        <f t="shared" si="71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2"/>
        <v/>
      </c>
      <c r="F559" s="268" t="str">
        <f t="shared" si="69"/>
        <v/>
      </c>
      <c r="G559" s="296" t="str">
        <f t="shared" si="73"/>
        <v/>
      </c>
      <c r="H559" s="167"/>
      <c r="I559" s="136" t="str">
        <f t="shared" si="70"/>
        <v/>
      </c>
      <c r="J559" s="134" t="str">
        <f>IF(ISBLANK('Tabulation of Bids'!G450),"",'Tabulation of Bids'!G450)</f>
        <v/>
      </c>
      <c r="K559" s="134" t="str">
        <f t="shared" si="71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2"/>
        <v/>
      </c>
      <c r="F560" s="268" t="str">
        <f t="shared" si="69"/>
        <v/>
      </c>
      <c r="G560" s="296" t="str">
        <f t="shared" si="73"/>
        <v/>
      </c>
      <c r="H560" s="167"/>
      <c r="I560" s="136" t="str">
        <f t="shared" si="70"/>
        <v/>
      </c>
      <c r="J560" s="134" t="str">
        <f>IF(ISBLANK('Tabulation of Bids'!G451),"",'Tabulation of Bids'!G451)</f>
        <v/>
      </c>
      <c r="K560" s="134" t="str">
        <f t="shared" si="71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2"/>
        <v/>
      </c>
      <c r="F561" s="268" t="str">
        <f t="shared" si="69"/>
        <v/>
      </c>
      <c r="G561" s="296" t="str">
        <f t="shared" si="73"/>
        <v/>
      </c>
      <c r="H561" s="167"/>
      <c r="I561" s="136" t="str">
        <f t="shared" si="70"/>
        <v/>
      </c>
      <c r="J561" s="134" t="str">
        <f>IF(ISBLANK('Tabulation of Bids'!G452),"",'Tabulation of Bids'!G452)</f>
        <v/>
      </c>
      <c r="K561" s="134" t="str">
        <f t="shared" si="71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2"/>
        <v/>
      </c>
      <c r="F562" s="268" t="str">
        <f t="shared" si="69"/>
        <v/>
      </c>
      <c r="G562" s="296" t="str">
        <f t="shared" si="73"/>
        <v/>
      </c>
      <c r="H562" s="167"/>
      <c r="I562" s="136" t="str">
        <f t="shared" si="70"/>
        <v/>
      </c>
      <c r="J562" s="134" t="str">
        <f>IF(ISBLANK('Tabulation of Bids'!G453),"",'Tabulation of Bids'!G453)</f>
        <v/>
      </c>
      <c r="K562" s="134" t="str">
        <f t="shared" si="71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2"/>
        <v/>
      </c>
      <c r="F563" s="268" t="str">
        <f t="shared" si="69"/>
        <v/>
      </c>
      <c r="G563" s="296" t="str">
        <f t="shared" si="73"/>
        <v/>
      </c>
      <c r="H563" s="167"/>
      <c r="I563" s="136" t="str">
        <f t="shared" si="70"/>
        <v/>
      </c>
      <c r="J563" s="134" t="str">
        <f>IF(ISBLANK('Tabulation of Bids'!G454),"",'Tabulation of Bids'!G454)</f>
        <v/>
      </c>
      <c r="K563" s="134" t="str">
        <f t="shared" si="71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2"/>
        <v/>
      </c>
      <c r="F564" s="268" t="str">
        <f t="shared" si="69"/>
        <v/>
      </c>
      <c r="G564" s="296" t="str">
        <f t="shared" si="73"/>
        <v/>
      </c>
      <c r="H564" s="167"/>
      <c r="I564" s="136" t="str">
        <f t="shared" si="70"/>
        <v/>
      </c>
      <c r="J564" s="134" t="str">
        <f>IF(ISBLANK('Tabulation of Bids'!G455),"",'Tabulation of Bids'!G455)</f>
        <v/>
      </c>
      <c r="K564" s="134" t="str">
        <f t="shared" si="71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2"/>
        <v/>
      </c>
      <c r="F565" s="268" t="str">
        <f t="shared" si="69"/>
        <v/>
      </c>
      <c r="G565" s="296" t="str">
        <f t="shared" si="73"/>
        <v/>
      </c>
      <c r="H565" s="167"/>
      <c r="I565" s="136" t="str">
        <f t="shared" si="70"/>
        <v/>
      </c>
      <c r="J565" s="134" t="str">
        <f>IF(ISBLANK('Tabulation of Bids'!G456),"",'Tabulation of Bids'!G456)</f>
        <v/>
      </c>
      <c r="K565" s="134" t="str">
        <f t="shared" si="71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2"/>
        <v/>
      </c>
      <c r="F566" s="268" t="str">
        <f t="shared" si="69"/>
        <v/>
      </c>
      <c r="G566" s="296" t="str">
        <f t="shared" si="73"/>
        <v/>
      </c>
      <c r="H566" s="167"/>
      <c r="I566" s="136" t="str">
        <f t="shared" si="70"/>
        <v/>
      </c>
      <c r="J566" s="134" t="str">
        <f>IF(ISBLANK('Tabulation of Bids'!G457),"",'Tabulation of Bids'!G457)</f>
        <v/>
      </c>
      <c r="K566" s="134" t="str">
        <f t="shared" si="71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2"/>
        <v/>
      </c>
      <c r="F567" s="268" t="str">
        <f t="shared" si="69"/>
        <v/>
      </c>
      <c r="G567" s="296" t="str">
        <f t="shared" si="73"/>
        <v/>
      </c>
      <c r="H567" s="167"/>
      <c r="I567" s="136" t="str">
        <f t="shared" si="70"/>
        <v/>
      </c>
      <c r="J567" s="134" t="str">
        <f>IF(ISBLANK('Tabulation of Bids'!G458),"",'Tabulation of Bids'!G458)</f>
        <v/>
      </c>
      <c r="K567" s="134" t="str">
        <f t="shared" si="71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2"/>
        <v/>
      </c>
      <c r="F568" s="268" t="str">
        <f t="shared" si="69"/>
        <v/>
      </c>
      <c r="G568" s="296" t="str">
        <f t="shared" si="73"/>
        <v/>
      </c>
      <c r="H568" s="167"/>
      <c r="I568" s="136" t="str">
        <f t="shared" si="70"/>
        <v/>
      </c>
      <c r="J568" s="134" t="str">
        <f>IF(ISBLANK('Tabulation of Bids'!G459),"",'Tabulation of Bids'!G459)</f>
        <v/>
      </c>
      <c r="K568" s="134" t="str">
        <f t="shared" si="71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9861433.4299999997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8" t="str">
        <f>IF(A644="",IF(ISNUMBER(J625),"ENGINEER'S PAYMENT ESTIMATE","ENGINEER'S FINAL PAYMENT ESTIMATE"),A638)</f>
        <v>ENGINEER'S FINAL PAYMENT ESTIMATE</v>
      </c>
      <c r="B588" s="378"/>
      <c r="C588" s="378"/>
      <c r="D588" s="378"/>
      <c r="E588" s="378"/>
      <c r="F588" s="378"/>
      <c r="G588" s="378"/>
      <c r="H588" s="378"/>
      <c r="I588" s="378"/>
      <c r="J588" s="378"/>
      <c r="K588" s="378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>Payable to: DPI Construction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>Address: Pecatonica, IL Bid Bond</v>
      </c>
      <c r="C591" s="12"/>
      <c r="D591" s="12"/>
      <c r="E591" s="12"/>
      <c r="F591" s="12"/>
      <c r="G591" s="12"/>
      <c r="H591" s="14"/>
      <c r="I591" s="379"/>
      <c r="J591" s="379"/>
      <c r="K591" s="379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4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5">IF(ISBLANK(H594),"",D594)</f>
        <v/>
      </c>
      <c r="J594" s="134" t="str">
        <f>IF(ISBLANK('Tabulation of Bids'!G486),"",'Tabulation of Bids'!G486)</f>
        <v/>
      </c>
      <c r="K594" s="134" t="str">
        <f t="shared" ref="K594:K617" si="76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7">IF(J595 = "","",J595*C595)</f>
        <v/>
      </c>
      <c r="F595" s="268" t="str">
        <f t="shared" si="74"/>
        <v/>
      </c>
      <c r="G595" s="296" t="str">
        <f t="shared" ref="G595:G617" si="78">IF($K$195="BLR 6303",IF(C595&gt;H595,C595-H595,""),"")</f>
        <v/>
      </c>
      <c r="H595" s="167"/>
      <c r="I595" s="136" t="str">
        <f t="shared" si="75"/>
        <v/>
      </c>
      <c r="J595" s="134" t="str">
        <f>IF(ISBLANK('Tabulation of Bids'!G487),"",'Tabulation of Bids'!G487)</f>
        <v/>
      </c>
      <c r="K595" s="134" t="str">
        <f t="shared" si="76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7"/>
        <v/>
      </c>
      <c r="F596" s="268" t="str">
        <f t="shared" si="74"/>
        <v/>
      </c>
      <c r="G596" s="296" t="str">
        <f t="shared" si="78"/>
        <v/>
      </c>
      <c r="H596" s="167"/>
      <c r="I596" s="136" t="str">
        <f t="shared" si="75"/>
        <v/>
      </c>
      <c r="J596" s="134" t="str">
        <f>IF(ISBLANK('Tabulation of Bids'!G488),"",'Tabulation of Bids'!G488)</f>
        <v/>
      </c>
      <c r="K596" s="134" t="str">
        <f t="shared" si="76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7"/>
        <v/>
      </c>
      <c r="F597" s="268" t="str">
        <f t="shared" si="74"/>
        <v/>
      </c>
      <c r="G597" s="296" t="str">
        <f t="shared" si="78"/>
        <v/>
      </c>
      <c r="H597" s="167"/>
      <c r="I597" s="136" t="str">
        <f t="shared" si="75"/>
        <v/>
      </c>
      <c r="J597" s="134" t="str">
        <f>IF(ISBLANK('Tabulation of Bids'!G489),"",'Tabulation of Bids'!G489)</f>
        <v/>
      </c>
      <c r="K597" s="134" t="str">
        <f t="shared" si="76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7"/>
        <v/>
      </c>
      <c r="F598" s="268" t="str">
        <f t="shared" si="74"/>
        <v/>
      </c>
      <c r="G598" s="296" t="str">
        <f t="shared" si="78"/>
        <v/>
      </c>
      <c r="H598" s="167"/>
      <c r="I598" s="136" t="str">
        <f t="shared" si="75"/>
        <v/>
      </c>
      <c r="J598" s="134" t="str">
        <f>IF(ISBLANK('Tabulation of Bids'!G490),"",'Tabulation of Bids'!G490)</f>
        <v/>
      </c>
      <c r="K598" s="134" t="str">
        <f t="shared" si="76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7"/>
        <v/>
      </c>
      <c r="F599" s="268" t="str">
        <f t="shared" si="74"/>
        <v/>
      </c>
      <c r="G599" s="296" t="str">
        <f t="shared" si="78"/>
        <v/>
      </c>
      <c r="H599" s="167"/>
      <c r="I599" s="136" t="str">
        <f t="shared" si="75"/>
        <v/>
      </c>
      <c r="J599" s="134" t="str">
        <f>IF(ISBLANK('Tabulation of Bids'!G491),"",'Tabulation of Bids'!G491)</f>
        <v/>
      </c>
      <c r="K599" s="134" t="str">
        <f t="shared" si="76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7"/>
        <v/>
      </c>
      <c r="F600" s="268" t="str">
        <f t="shared" si="74"/>
        <v/>
      </c>
      <c r="G600" s="296" t="str">
        <f t="shared" si="78"/>
        <v/>
      </c>
      <c r="H600" s="167"/>
      <c r="I600" s="136" t="str">
        <f t="shared" si="75"/>
        <v/>
      </c>
      <c r="J600" s="134" t="str">
        <f>IF(ISBLANK('Tabulation of Bids'!G492),"",'Tabulation of Bids'!G492)</f>
        <v/>
      </c>
      <c r="K600" s="134" t="str">
        <f t="shared" si="76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7"/>
        <v/>
      </c>
      <c r="F601" s="268" t="str">
        <f t="shared" si="74"/>
        <v/>
      </c>
      <c r="G601" s="296" t="str">
        <f t="shared" si="78"/>
        <v/>
      </c>
      <c r="H601" s="167"/>
      <c r="I601" s="136" t="str">
        <f t="shared" si="75"/>
        <v/>
      </c>
      <c r="J601" s="134" t="str">
        <f>IF(ISBLANK('Tabulation of Bids'!G493),"",'Tabulation of Bids'!G493)</f>
        <v/>
      </c>
      <c r="K601" s="134" t="str">
        <f t="shared" si="76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7"/>
        <v/>
      </c>
      <c r="F602" s="268" t="str">
        <f t="shared" si="74"/>
        <v/>
      </c>
      <c r="G602" s="296" t="str">
        <f t="shared" si="78"/>
        <v/>
      </c>
      <c r="H602" s="167"/>
      <c r="I602" s="136" t="str">
        <f t="shared" si="75"/>
        <v/>
      </c>
      <c r="J602" s="134" t="str">
        <f>IF(ISBLANK('Tabulation of Bids'!G494),"",'Tabulation of Bids'!G494)</f>
        <v/>
      </c>
      <c r="K602" s="134" t="str">
        <f t="shared" si="76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7"/>
        <v/>
      </c>
      <c r="F603" s="268" t="str">
        <f t="shared" si="74"/>
        <v/>
      </c>
      <c r="G603" s="296" t="str">
        <f t="shared" si="78"/>
        <v/>
      </c>
      <c r="H603" s="167"/>
      <c r="I603" s="136" t="str">
        <f t="shared" si="75"/>
        <v/>
      </c>
      <c r="J603" s="134" t="str">
        <f>IF(ISBLANK('Tabulation of Bids'!G495),"",'Tabulation of Bids'!G495)</f>
        <v/>
      </c>
      <c r="K603" s="134" t="str">
        <f t="shared" si="76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7"/>
        <v/>
      </c>
      <c r="F604" s="268" t="str">
        <f t="shared" si="74"/>
        <v/>
      </c>
      <c r="G604" s="296" t="str">
        <f t="shared" si="78"/>
        <v/>
      </c>
      <c r="H604" s="167"/>
      <c r="I604" s="136" t="str">
        <f t="shared" si="75"/>
        <v/>
      </c>
      <c r="J604" s="134" t="str">
        <f>IF(ISBLANK('Tabulation of Bids'!G496),"",'Tabulation of Bids'!G496)</f>
        <v/>
      </c>
      <c r="K604" s="134" t="str">
        <f t="shared" si="76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7"/>
        <v/>
      </c>
      <c r="F605" s="268" t="str">
        <f t="shared" si="74"/>
        <v/>
      </c>
      <c r="G605" s="296" t="str">
        <f t="shared" si="78"/>
        <v/>
      </c>
      <c r="H605" s="167"/>
      <c r="I605" s="136" t="str">
        <f t="shared" si="75"/>
        <v/>
      </c>
      <c r="J605" s="134" t="str">
        <f>IF(ISBLANK('Tabulation of Bids'!G497),"",'Tabulation of Bids'!G497)</f>
        <v/>
      </c>
      <c r="K605" s="134" t="str">
        <f t="shared" si="76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7"/>
        <v/>
      </c>
      <c r="F606" s="268" t="str">
        <f t="shared" si="74"/>
        <v/>
      </c>
      <c r="G606" s="296" t="str">
        <f t="shared" si="78"/>
        <v/>
      </c>
      <c r="H606" s="167"/>
      <c r="I606" s="136" t="str">
        <f t="shared" si="75"/>
        <v/>
      </c>
      <c r="J606" s="134" t="str">
        <f>IF(ISBLANK('Tabulation of Bids'!G498),"",'Tabulation of Bids'!G498)</f>
        <v/>
      </c>
      <c r="K606" s="134" t="str">
        <f t="shared" si="76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7"/>
        <v/>
      </c>
      <c r="F607" s="268" t="str">
        <f t="shared" si="74"/>
        <v/>
      </c>
      <c r="G607" s="296" t="str">
        <f t="shared" si="78"/>
        <v/>
      </c>
      <c r="H607" s="167"/>
      <c r="I607" s="136" t="str">
        <f t="shared" si="75"/>
        <v/>
      </c>
      <c r="J607" s="134" t="str">
        <f>IF(ISBLANK('Tabulation of Bids'!G499),"",'Tabulation of Bids'!G499)</f>
        <v/>
      </c>
      <c r="K607" s="134" t="str">
        <f t="shared" si="76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7"/>
        <v/>
      </c>
      <c r="F608" s="268" t="str">
        <f t="shared" si="74"/>
        <v/>
      </c>
      <c r="G608" s="296" t="str">
        <f t="shared" si="78"/>
        <v/>
      </c>
      <c r="H608" s="167"/>
      <c r="I608" s="136" t="str">
        <f t="shared" si="75"/>
        <v/>
      </c>
      <c r="J608" s="134" t="str">
        <f>IF(ISBLANK('Tabulation of Bids'!G500),"",'Tabulation of Bids'!G500)</f>
        <v/>
      </c>
      <c r="K608" s="134" t="str">
        <f t="shared" si="76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7"/>
        <v/>
      </c>
      <c r="F609" s="268" t="str">
        <f t="shared" si="74"/>
        <v/>
      </c>
      <c r="G609" s="296" t="str">
        <f t="shared" si="78"/>
        <v/>
      </c>
      <c r="H609" s="167"/>
      <c r="I609" s="136" t="str">
        <f t="shared" si="75"/>
        <v/>
      </c>
      <c r="J609" s="134" t="str">
        <f>IF(ISBLANK('Tabulation of Bids'!G501),"",'Tabulation of Bids'!G501)</f>
        <v/>
      </c>
      <c r="K609" s="134" t="str">
        <f t="shared" si="76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7"/>
        <v/>
      </c>
      <c r="F610" s="268" t="str">
        <f t="shared" si="74"/>
        <v/>
      </c>
      <c r="G610" s="296" t="str">
        <f t="shared" si="78"/>
        <v/>
      </c>
      <c r="H610" s="167"/>
      <c r="I610" s="136" t="str">
        <f t="shared" si="75"/>
        <v/>
      </c>
      <c r="J610" s="134" t="str">
        <f>IF(ISBLANK('Tabulation of Bids'!G502),"",'Tabulation of Bids'!G502)</f>
        <v/>
      </c>
      <c r="K610" s="134" t="str">
        <f t="shared" si="76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7"/>
        <v/>
      </c>
      <c r="F611" s="268" t="str">
        <f t="shared" si="74"/>
        <v/>
      </c>
      <c r="G611" s="296" t="str">
        <f t="shared" si="78"/>
        <v/>
      </c>
      <c r="H611" s="167"/>
      <c r="I611" s="136" t="str">
        <f t="shared" si="75"/>
        <v/>
      </c>
      <c r="J611" s="134" t="str">
        <f>IF(ISBLANK('Tabulation of Bids'!G503),"",'Tabulation of Bids'!G503)</f>
        <v/>
      </c>
      <c r="K611" s="134" t="str">
        <f t="shared" si="76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7"/>
        <v/>
      </c>
      <c r="F612" s="268" t="str">
        <f t="shared" si="74"/>
        <v/>
      </c>
      <c r="G612" s="296" t="str">
        <f t="shared" si="78"/>
        <v/>
      </c>
      <c r="H612" s="167"/>
      <c r="I612" s="136" t="str">
        <f t="shared" si="75"/>
        <v/>
      </c>
      <c r="J612" s="134" t="str">
        <f>IF(ISBLANK('Tabulation of Bids'!G504),"",'Tabulation of Bids'!G504)</f>
        <v/>
      </c>
      <c r="K612" s="134" t="str">
        <f t="shared" si="76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7"/>
        <v/>
      </c>
      <c r="F613" s="268" t="str">
        <f t="shared" si="74"/>
        <v/>
      </c>
      <c r="G613" s="296" t="str">
        <f t="shared" si="78"/>
        <v/>
      </c>
      <c r="H613" s="167"/>
      <c r="I613" s="136" t="str">
        <f t="shared" si="75"/>
        <v/>
      </c>
      <c r="J613" s="134" t="str">
        <f>IF(ISBLANK('Tabulation of Bids'!G505),"",'Tabulation of Bids'!G505)</f>
        <v/>
      </c>
      <c r="K613" s="134" t="str">
        <f t="shared" si="76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7"/>
        <v/>
      </c>
      <c r="F614" s="268" t="str">
        <f t="shared" si="74"/>
        <v/>
      </c>
      <c r="G614" s="296" t="str">
        <f t="shared" si="78"/>
        <v/>
      </c>
      <c r="H614" s="167"/>
      <c r="I614" s="136" t="str">
        <f t="shared" si="75"/>
        <v/>
      </c>
      <c r="J614" s="134" t="str">
        <f>IF(ISBLANK('Tabulation of Bids'!G506),"",'Tabulation of Bids'!G506)</f>
        <v/>
      </c>
      <c r="K614" s="134" t="str">
        <f t="shared" si="76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7"/>
        <v/>
      </c>
      <c r="F615" s="268" t="str">
        <f t="shared" si="74"/>
        <v/>
      </c>
      <c r="G615" s="296" t="str">
        <f t="shared" si="78"/>
        <v/>
      </c>
      <c r="H615" s="167"/>
      <c r="I615" s="136" t="str">
        <f t="shared" si="75"/>
        <v/>
      </c>
      <c r="J615" s="134" t="str">
        <f>IF(ISBLANK('Tabulation of Bids'!G507),"",'Tabulation of Bids'!G507)</f>
        <v/>
      </c>
      <c r="K615" s="134" t="str">
        <f t="shared" si="76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7"/>
        <v/>
      </c>
      <c r="F616" s="268" t="str">
        <f t="shared" si="74"/>
        <v/>
      </c>
      <c r="G616" s="296" t="str">
        <f t="shared" si="78"/>
        <v/>
      </c>
      <c r="H616" s="167"/>
      <c r="I616" s="136" t="str">
        <f t="shared" si="75"/>
        <v/>
      </c>
      <c r="J616" s="134" t="str">
        <f>IF(ISBLANK('Tabulation of Bids'!G508),"",'Tabulation of Bids'!G508)</f>
        <v/>
      </c>
      <c r="K616" s="134" t="str">
        <f t="shared" si="76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7"/>
        <v/>
      </c>
      <c r="F617" s="268" t="str">
        <f t="shared" si="74"/>
        <v/>
      </c>
      <c r="G617" s="296" t="str">
        <f t="shared" si="78"/>
        <v/>
      </c>
      <c r="H617" s="167"/>
      <c r="I617" s="136" t="str">
        <f t="shared" si="75"/>
        <v/>
      </c>
      <c r="J617" s="134" t="str">
        <f>IF(ISBLANK('Tabulation of Bids'!G509),"",'Tabulation of Bids'!G509)</f>
        <v/>
      </c>
      <c r="K617" s="134" t="str">
        <f t="shared" si="76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18138906.050000001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I297:K297"/>
    <mergeCell ref="A196:K196"/>
    <mergeCell ref="I199:K199"/>
    <mergeCell ref="A245:K245"/>
    <mergeCell ref="I248:K248"/>
    <mergeCell ref="A294:K294"/>
    <mergeCell ref="I150:K150"/>
    <mergeCell ref="I52:K52"/>
    <mergeCell ref="I4:K4"/>
    <mergeCell ref="I101:K101"/>
    <mergeCell ref="A1:K1"/>
    <mergeCell ref="A49:K49"/>
    <mergeCell ref="A98:K98"/>
    <mergeCell ref="A147:K147"/>
    <mergeCell ref="A343:K343"/>
    <mergeCell ref="I346:K346"/>
    <mergeCell ref="A392:K392"/>
    <mergeCell ref="I395:K395"/>
    <mergeCell ref="A441:K441"/>
    <mergeCell ref="A588:K588"/>
    <mergeCell ref="I591:K591"/>
    <mergeCell ref="I444:K444"/>
    <mergeCell ref="A490:K490"/>
    <mergeCell ref="I493:K493"/>
    <mergeCell ref="A539:K539"/>
    <mergeCell ref="I542:K542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4"/>
      <c r="G5" s="374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4" t="s">
        <v>102</v>
      </c>
      <c r="G7" s="372"/>
    </row>
    <row r="8" spans="1:7" x14ac:dyDescent="0.2">
      <c r="A8" s="67" t="s">
        <v>49</v>
      </c>
      <c r="B8" s="67"/>
      <c r="C8" s="67"/>
      <c r="D8" s="67"/>
      <c r="E8" s="68" t="s">
        <v>50</v>
      </c>
      <c r="F8" s="374">
        <v>1</v>
      </c>
      <c r="G8" s="374"/>
    </row>
    <row r="9" spans="1:7" x14ac:dyDescent="0.2">
      <c r="A9" s="67"/>
      <c r="B9" s="67"/>
      <c r="C9" s="67"/>
      <c r="D9" s="67"/>
      <c r="E9" s="68" t="s">
        <v>25</v>
      </c>
      <c r="F9" s="383"/>
      <c r="G9" s="383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6" t="str">
        <f>'Tabulation of Bids'!G1</f>
        <v>DPI Construction</v>
      </c>
      <c r="G10" s="376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5" t="s">
        <v>96</v>
      </c>
      <c r="B57" s="386"/>
      <c r="C57" s="386"/>
      <c r="D57" s="387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8"/>
      <c r="B58" s="389"/>
      <c r="C58" s="389"/>
      <c r="D58" s="390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81"/>
      <c r="B67" s="86" t="s">
        <v>64</v>
      </c>
      <c r="C67" s="86"/>
      <c r="D67" s="86"/>
      <c r="E67" s="86"/>
      <c r="F67" s="86"/>
      <c r="G67" s="86"/>
    </row>
    <row r="68" spans="1:7" x14ac:dyDescent="0.2">
      <c r="A68" s="382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81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82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81"/>
      <c r="B73" s="86" t="s">
        <v>67</v>
      </c>
      <c r="C73" s="86"/>
      <c r="D73" s="86"/>
      <c r="E73" s="86"/>
      <c r="F73" s="86"/>
      <c r="G73" s="86"/>
    </row>
    <row r="74" spans="1:7" x14ac:dyDescent="0.2">
      <c r="A74" s="382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Larry Graham</cp:lastModifiedBy>
  <cp:lastPrinted>2023-06-23T19:35:33Z</cp:lastPrinted>
  <dcterms:created xsi:type="dcterms:W3CDTF">2000-03-30T15:03:44Z</dcterms:created>
  <dcterms:modified xsi:type="dcterms:W3CDTF">2023-07-17T21:45:07Z</dcterms:modified>
</cp:coreProperties>
</file>