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List'!$A$1:$V$38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R94" i="16" l="1"/>
  <c r="S94" i="16"/>
  <c r="T94" i="16" l="1"/>
  <c r="Q94" i="16" l="1"/>
  <c r="V45" i="16" l="1"/>
  <c r="V46" i="16"/>
  <c r="H94" i="16" l="1"/>
  <c r="I94" i="16"/>
  <c r="J94" i="16"/>
  <c r="E94" i="16" l="1"/>
  <c r="K94" i="16"/>
  <c r="U94" i="16" l="1"/>
  <c r="G94" i="16" l="1"/>
  <c r="L94" i="16"/>
  <c r="M94" i="16"/>
  <c r="N94" i="16"/>
  <c r="O94" i="16"/>
  <c r="P94" i="16"/>
  <c r="F94" i="16" l="1"/>
  <c r="I57" i="1" l="1"/>
  <c r="K57" i="1"/>
  <c r="V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V56" i="16" l="1"/>
  <c r="V57" i="16"/>
  <c r="V58" i="16"/>
  <c r="V59" i="16"/>
  <c r="V60" i="16"/>
  <c r="V61" i="16"/>
  <c r="V62" i="16"/>
  <c r="V52" i="16"/>
  <c r="V53" i="16"/>
  <c r="V55" i="16"/>
  <c r="V47" i="16" l="1"/>
  <c r="V49" i="16" l="1"/>
  <c r="V50" i="16"/>
  <c r="V39" i="16" l="1"/>
  <c r="V40" i="16"/>
  <c r="V41" i="16"/>
  <c r="V42" i="16"/>
  <c r="V43" i="16"/>
  <c r="V44" i="16"/>
  <c r="D94" i="16" l="1"/>
  <c r="V98" i="16" l="1"/>
  <c r="V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V51" i="16"/>
  <c r="V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K26" i="19"/>
  <c r="J26" i="19"/>
  <c r="I26" i="19"/>
  <c r="K25" i="19"/>
  <c r="J25" i="19"/>
  <c r="I25" i="19"/>
  <c r="K24" i="19"/>
  <c r="J24" i="19"/>
  <c r="J23" i="19"/>
  <c r="J22" i="19"/>
  <c r="K22" i="19" s="1"/>
  <c r="K21" i="19"/>
  <c r="J21" i="19"/>
  <c r="K20" i="19"/>
  <c r="J20" i="19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K10" i="19"/>
  <c r="J10" i="19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V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V97" i="16"/>
  <c r="T99" i="16" l="1"/>
  <c r="T95" i="16" s="1"/>
  <c r="T96" i="16" s="1"/>
  <c r="R99" i="16"/>
  <c r="R95" i="16" s="1"/>
  <c r="R96" i="16" s="1"/>
  <c r="S99" i="16"/>
  <c r="S95" i="16" s="1"/>
  <c r="S96" i="16" s="1"/>
  <c r="Q99" i="16"/>
  <c r="Q95" i="16" s="1"/>
  <c r="Q96" i="16" s="1"/>
  <c r="H99" i="16"/>
  <c r="H95" i="16" s="1"/>
  <c r="H96" i="16" s="1"/>
  <c r="I99" i="16"/>
  <c r="I95" i="16" s="1"/>
  <c r="I96" i="16" s="1"/>
  <c r="J99" i="16"/>
  <c r="J95" i="16" s="1"/>
  <c r="J96" i="16" s="1"/>
  <c r="E99" i="16"/>
  <c r="E95" i="16" s="1"/>
  <c r="E96" i="16" s="1"/>
  <c r="K99" i="16"/>
  <c r="K95" i="16" s="1"/>
  <c r="K96" i="16" s="1"/>
  <c r="G99" i="16"/>
  <c r="G95" i="16" s="1"/>
  <c r="G96" i="16" s="1"/>
  <c r="U99" i="16"/>
  <c r="O99" i="16"/>
  <c r="O95" i="16" s="1"/>
  <c r="O96" i="16" s="1"/>
  <c r="P99" i="16"/>
  <c r="P95" i="16" s="1"/>
  <c r="P96" i="16" s="1"/>
  <c r="L99" i="16"/>
  <c r="L95" i="16" s="1"/>
  <c r="L96" i="16" s="1"/>
  <c r="M99" i="16"/>
  <c r="M95" i="16" s="1"/>
  <c r="M96" i="16" s="1"/>
  <c r="F99" i="16"/>
  <c r="F95" i="16" s="1"/>
  <c r="F96" i="16" s="1"/>
  <c r="N99" i="16"/>
  <c r="N95" i="16" s="1"/>
  <c r="N96" i="16" s="1"/>
  <c r="D99" i="16"/>
  <c r="D95" i="16" s="1"/>
  <c r="D96" i="16" s="1"/>
  <c r="X27" i="16" l="1"/>
  <c r="AH7" i="1" l="1"/>
  <c r="T7" i="1"/>
  <c r="D7" i="1"/>
  <c r="X5" i="16"/>
  <c r="C9" i="19" l="1"/>
  <c r="F9" i="19" s="1"/>
  <c r="P7" i="1"/>
  <c r="E9" i="19" l="1"/>
  <c r="AH18" i="1"/>
  <c r="T18" i="1"/>
  <c r="D18" i="1"/>
  <c r="AH17" i="1"/>
  <c r="T17" i="1"/>
  <c r="D17" i="1"/>
  <c r="X15" i="16"/>
  <c r="X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X32" i="16"/>
  <c r="C27" i="19" l="1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7" i="19" l="1"/>
  <c r="E28" i="19"/>
  <c r="F45" i="1"/>
  <c r="F55" i="1"/>
  <c r="F51" i="1"/>
  <c r="F52" i="1"/>
  <c r="F46" i="1"/>
  <c r="F48" i="1"/>
  <c r="F47" i="1"/>
  <c r="F54" i="1"/>
  <c r="F53" i="1"/>
  <c r="F50" i="1" l="1"/>
  <c r="D8" i="1" l="1"/>
  <c r="AH8" i="1"/>
  <c r="T8" i="1"/>
  <c r="AH6" i="1"/>
  <c r="F7" i="1"/>
  <c r="X6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X14" i="16"/>
  <c r="X11" i="16"/>
  <c r="X7" i="16"/>
  <c r="F8" i="1"/>
  <c r="X9" i="16"/>
  <c r="X13" i="16"/>
  <c r="X12" i="16"/>
  <c r="X10" i="16"/>
  <c r="X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V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X17" i="16"/>
  <c r="X18" i="16"/>
  <c r="X20" i="16"/>
  <c r="X24" i="16"/>
  <c r="X33" i="16"/>
  <c r="X34" i="16"/>
  <c r="X19" i="16"/>
  <c r="X21" i="16"/>
  <c r="X22" i="16"/>
  <c r="X23" i="16"/>
  <c r="X25" i="16"/>
  <c r="X26" i="16"/>
  <c r="X28" i="16"/>
  <c r="X29" i="16"/>
  <c r="X30" i="16"/>
  <c r="X31" i="16"/>
  <c r="X35" i="16"/>
  <c r="X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62" i="16"/>
  <c r="X63" i="16"/>
  <c r="X64" i="16"/>
  <c r="X65" i="16"/>
  <c r="X66" i="16"/>
  <c r="X67" i="16"/>
  <c r="X68" i="16"/>
  <c r="X69" i="16"/>
  <c r="X70" i="16"/>
  <c r="X71" i="16"/>
  <c r="X72" i="16"/>
  <c r="X73" i="16"/>
  <c r="X74" i="16"/>
  <c r="X75" i="16"/>
  <c r="X76" i="16"/>
  <c r="X77" i="16"/>
  <c r="X78" i="16"/>
  <c r="X79" i="16"/>
  <c r="X80" i="16"/>
  <c r="X81" i="16"/>
  <c r="X82" i="16"/>
  <c r="X83" i="16"/>
  <c r="X84" i="16"/>
  <c r="X85" i="16"/>
  <c r="X86" i="16"/>
  <c r="X87" i="16"/>
  <c r="X88" i="16"/>
  <c r="X89" i="16"/>
  <c r="X90" i="16"/>
  <c r="X91" i="16"/>
  <c r="X92" i="16"/>
  <c r="X93" i="16"/>
  <c r="X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E23" i="19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X1" i="16"/>
  <c r="V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<sst xmlns="http://schemas.openxmlformats.org/spreadsheetml/2006/main" count="562" uniqueCount="193">
  <si>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</si>
  <si>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</si>
  <si>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</si>
  <si>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</si>
  <si>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</si>
  <si>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</si>
  <si>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</si>
  <si>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</si>
  <si>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</si>
  <si>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</si>
  <si>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</si>
  <si>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</si>
  <si>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</si>
  <si>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</si>
  <si>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</si>
  <si>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</si>
  <si>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</si>
  <si>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</si>
  <si>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</si>
  <si>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</si>
  <si>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</si>
  <si>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</si>
  <si>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</si>
  <si>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</si>
  <si>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</si>
  <si>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</si>
  <si>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</si>
  <si>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</si>
  <si>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</si>
  <si>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</si>
  <si>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</si>
  <si>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</si>
  <si>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</si>
  <si>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</si>
  <si>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</si>
  <si>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</si>
  <si>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</si>
  <si>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</si>
  <si>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</si>
  <si>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</si>
  <si>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</si>
  <si>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</si>
  <si>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</si>
  <si>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</si>
  <si>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</si>
  <si>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</si>
  <si>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</si>
  <si>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</si>
  <si>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</si>
  <si>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</si>
  <si>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</si>
  <si>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</si>
  <si>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</si>
  <si>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</si>
  <si>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</si>
  <si>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</si>
  <si>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</si>
  <si>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</si>
  <si>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</si>
  <si>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</si>
  <si>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</si>
  <si>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</si>
  <si>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</si>
  <si>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</si>
  <si>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</si>
  <si>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</si>
  <si>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</si>
  <si>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</si>
  <si>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</si>
  <si>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</si>
  <si>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</si>
  <si>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</si>
  <si>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</si>
  <si>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</si>
  <si>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</si>
  <si>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</si>
  <si>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</si>
  <si>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</si>
  <si>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</si>
  <si>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</si>
  <si>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</si>
  <si>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</si>
  <si>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</si>
  <si>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</si>
  <si>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</si>
  <si>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</si>
  <si>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</si>
  <si>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</si>
  <si>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</si>
  <si>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</si>
  <si>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</si>
  <si>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</si>
  <si>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</si>
  <si>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</si>
  <si>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</si>
  <si>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</si>
  <si>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</si>
  <si>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</si>
  <si>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</si>
  <si>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</si>
  <si>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</si>
  <si>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</si>
  <si>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</si>
  <si>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</si>
  <si>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</si>
  <si>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</si>
  <si>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</si>
  <si>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</si>
  <si>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</si>
  <si>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</si>
  <si>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</si>
  <si>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</si>
  <si>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</si>
  <si>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</si>
  <si>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</si>
  <si>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</si>
  <si>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</si>
  <si>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</si>
  <si>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</si>
  <si>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</si>
  <si>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</si>
  <si>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</si>
  <si>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</si>
  <si>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</si>
  <si>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</si>
  <si>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</si>
  <si>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Combination Concrete Curb and Gutter, Type M-6.18 (Modified)</t>
  </si>
  <si>
    <t>Approach Pavement Removal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</si>
  <si>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</si>
  <si>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</si>
  <si>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</si>
  <si>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</si>
  <si>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</si>
  <si>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Aggregate Shoulder</t>
  </si>
  <si>
    <t>Parkway Restoration</t>
  </si>
  <si>
    <t>Traffic Control and Protection</t>
  </si>
  <si>
    <t>Lsum</t>
  </si>
  <si>
    <t>Hot-Mix Asphalt Binder Course, IL-9.5, N50, 1.5"</t>
  </si>
  <si>
    <t>Contingency</t>
  </si>
  <si>
    <t>P.O. #18305125</t>
  </si>
  <si>
    <t>Manholes to be Adjusted with Casting</t>
  </si>
  <si>
    <t>Aggregate Base Course, Type B, CA-6, 10"</t>
  </si>
  <si>
    <t>Hot-Mix Asphalt Surface Course, Mix "D", N50, 1.5"</t>
  </si>
  <si>
    <t>Hot-Mix Asphalt Surface Course, Mix "D", N50, 2"</t>
  </si>
  <si>
    <t>Estimate No. 1 from September 23rd, 2019 to October 18th, 2019</t>
  </si>
  <si>
    <t>, 2019  BY:</t>
  </si>
  <si>
    <t>, 2019. BY:</t>
  </si>
  <si>
    <t>Alley 107</t>
  </si>
  <si>
    <t>Alley 688</t>
  </si>
  <si>
    <t>Alley 761</t>
  </si>
  <si>
    <t>Alley 209</t>
  </si>
  <si>
    <t>Alley 1043</t>
  </si>
  <si>
    <t>Alley 1066</t>
  </si>
  <si>
    <t>Alley 288</t>
  </si>
  <si>
    <t>Alley 463</t>
  </si>
  <si>
    <t>Alley 464</t>
  </si>
  <si>
    <t>Alley 493</t>
  </si>
  <si>
    <t>Alley 570</t>
  </si>
  <si>
    <t>Alley 1011</t>
  </si>
  <si>
    <t>Alley 1021</t>
  </si>
  <si>
    <t>Com Ed Multi-Use Path</t>
  </si>
  <si>
    <t>Hot-Mix Asphalt Surface Course, Mix "D", N50, 3"</t>
  </si>
  <si>
    <t>Aggregate Base Course, Type B, CA-6, 8"</t>
  </si>
  <si>
    <t>Perimeter Erosion Barrier</t>
  </si>
  <si>
    <t>Combination Concrete Curb and Gutter, Type B-6.12</t>
  </si>
  <si>
    <t>Non-Special Waste Disposal</t>
  </si>
  <si>
    <t>Special Waste Disposal</t>
  </si>
  <si>
    <t>Soil Disposal Analysis</t>
  </si>
  <si>
    <t>Grading and Shaping Special</t>
  </si>
  <si>
    <t>Special Waste Plans and Reports (Special)</t>
  </si>
  <si>
    <t>Stabilized Turf Shoulder</t>
  </si>
  <si>
    <t>Subgrade Undercutting</t>
  </si>
  <si>
    <t>West State Street/Kilburn Avenue</t>
  </si>
  <si>
    <t>Riverside Bike Path</t>
  </si>
  <si>
    <t>Hulin Street                 Bike Path</t>
  </si>
  <si>
    <t>City -Wide Street Repairs Group No. 4 - 2023 (Alleys)</t>
  </si>
  <si>
    <t>13th Ward</t>
  </si>
  <si>
    <t>12th Ward</t>
  </si>
  <si>
    <t>11th Ward</t>
  </si>
  <si>
    <t>7th Ward</t>
  </si>
  <si>
    <t>5th Ward</t>
  </si>
  <si>
    <t>3rd Ward</t>
  </si>
  <si>
    <t>2nd Ward</t>
  </si>
  <si>
    <t>Bid No.:  623-PW-059</t>
  </si>
  <si>
    <t>Bid On: City-Wide Street Repairs Group No. 4 - 2023 (Alleys)</t>
  </si>
  <si>
    <t>Bike Path</t>
  </si>
  <si>
    <t>Parking</t>
  </si>
  <si>
    <t>NORWEST CONSTRUCTION</t>
  </si>
  <si>
    <t>ROCKFORD, IL</t>
  </si>
  <si>
    <t>BID BOND</t>
  </si>
  <si>
    <t>STENSTROM EXCAVATION</t>
  </si>
  <si>
    <t>N-TRAK GROUP, LLC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</si>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</sst>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45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3" fillId="0" borderId="44" xfId="0" applyFont="1" applyFill="1" applyBorder="1" applyAlignment="1">
      <alignment horizontal="right" wrapText="1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54" xfId="0" applyNumberFormat="1" applyFill="1" applyBorder="1" applyAlignment="1" applyProtection="1">
      <alignment horizontal="right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1" fontId="3" fillId="0" borderId="75" xfId="0" applyNumberFormat="1" applyFon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1" fontId="3" fillId="0" borderId="74" xfId="0" applyNumberFormat="1" applyFont="1" applyFill="1" applyBorder="1" applyAlignment="1" applyProtection="1">
      <alignment horizontal="right"/>
      <protection locked="0"/>
    </xf>
    <xf numFmtId="1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>
      <alignment horizontal="right" wrapText="1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40" xfId="0" applyBorder="1" applyAlignment="1">
      <alignment horizontal="left"/>
    </xf>
    <xf numFmtId="0" fontId="0" fillId="0" borderId="44" xfId="0" applyBorder="1"/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0" fontId="0" fillId="0" borderId="41" xfId="0" applyBorder="1" applyAlignment="1">
      <alignment horizontal="center"/>
    </xf>
    <xf numFmtId="0" fontId="0" fillId="0" borderId="17" xfId="0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3" fontId="3" fillId="0" borderId="17" xfId="0" applyNumberFormat="1" applyFont="1" applyFill="1" applyBorder="1" applyProtection="1"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3" fillId="0" borderId="47" xfId="0" applyFont="1" applyFill="1" applyBorder="1" applyAlignment="1" applyProtection="1">
      <alignment wrapText="1"/>
      <protection locked="0"/>
    </xf>
    <xf numFmtId="3" fontId="3" fillId="0" borderId="47" xfId="0" applyNumberFormat="1" applyFont="1" applyFill="1" applyBorder="1" applyProtection="1"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0" borderId="8" xfId="0" applyNumberFormat="1" applyFill="1" applyBorder="1" applyAlignment="1" applyProtection="1">
      <alignment horizontal="right"/>
      <protection locked="0"/>
    </xf>
    <xf numFmtId="1" fontId="0" fillId="0" borderId="76" xfId="0" applyNumberForma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3" xfId="0" applyFont="1" applyFill="1" applyBorder="1" applyAlignment="1">
      <alignment horizontal="right" wrapText="1"/>
    </xf>
    <xf numFmtId="1" fontId="0" fillId="0" borderId="23" xfId="0" applyNumberFormat="1" applyFill="1" applyBorder="1" applyAlignment="1" applyProtection="1">
      <alignment horizontal="right"/>
      <protection locked="0"/>
    </xf>
    <xf numFmtId="3" fontId="0" fillId="0" borderId="42" xfId="0" applyNumberFormat="1" applyFill="1" applyBorder="1" applyAlignment="1" applyProtection="1">
      <alignment horizontal="right"/>
      <protection locked="0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1" fontId="3" fillId="0" borderId="11" xfId="0" applyNumberFormat="1" applyFont="1" applyFill="1" applyBorder="1" applyAlignment="1" applyProtection="1">
      <alignment horizontal="right"/>
      <protection locked="0"/>
    </xf>
    <xf numFmtId="4" fontId="3" fillId="0" borderId="11" xfId="0" applyNumberFormat="1" applyFont="1" applyFill="1" applyBorder="1" applyAlignment="1" applyProtection="1">
      <alignment horizontal="right"/>
      <protection locked="0"/>
    </xf>
    <xf numFmtId="1" fontId="0" fillId="0" borderId="54" xfId="0" applyNumberFormat="1" applyFill="1" applyBorder="1" applyAlignment="1" applyProtection="1">
      <alignment horizontal="right"/>
      <protection locked="0"/>
    </xf>
    <xf numFmtId="0" fontId="3" fillId="0" borderId="21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4" fillId="3" borderId="64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view="pageBreakPreview" zoomScaleNormal="85" zoomScaleSheetLayoutView="100" workbookViewId="0">
      <pane xSplit="2" topLeftCell="V1" activePane="topRight" state="frozen"/>
      <selection pane="topRight" activeCell="V38" sqref="V38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20" width="18.7109375" style="369" customWidth="1"/>
    <col min="21" max="21" width="12.140625" style="215" customWidth="1"/>
    <col min="22" max="22" width="13" style="215" customWidth="1"/>
    <col min="23" max="23" width="11" bestFit="1" customWidth="1"/>
    <col min="24" max="24" width="16.85546875" customWidth="1"/>
    <col min="27" max="27" width="12" bestFit="1" customWidth="1"/>
    <col min="34" max="34" width="9.140625" customWidth="1"/>
  </cols>
  <sheetData>
    <row r="1" spans="1:27" ht="21" customHeight="1" thickBot="1" x14ac:dyDescent="0.25">
      <c r="B1" s="280" t="s">
        <v>175</v>
      </c>
      <c r="U1" s="369"/>
      <c r="W1" s="278"/>
      <c r="X1" s="370">
        <f>SUM(X4:X93)</f>
        <v>477444</v>
      </c>
    </row>
    <row r="2" spans="1:27" s="214" customFormat="1" ht="18.75" thickBot="1" x14ac:dyDescent="0.3">
      <c r="A2" s="501" t="s">
        <v>93</v>
      </c>
      <c r="B2" s="501"/>
      <c r="C2" s="501"/>
      <c r="D2" s="505" t="s">
        <v>182</v>
      </c>
      <c r="E2" s="506"/>
      <c r="F2" s="469" t="s">
        <v>181</v>
      </c>
      <c r="G2" s="469" t="s">
        <v>180</v>
      </c>
      <c r="H2" s="502" t="s">
        <v>179</v>
      </c>
      <c r="I2" s="504"/>
      <c r="J2" s="502" t="s">
        <v>178</v>
      </c>
      <c r="K2" s="503"/>
      <c r="L2" s="504"/>
      <c r="M2" s="469" t="s">
        <v>178</v>
      </c>
      <c r="N2" s="469" t="s">
        <v>177</v>
      </c>
      <c r="O2" s="469" t="s">
        <v>176</v>
      </c>
      <c r="P2" s="469" t="s">
        <v>176</v>
      </c>
      <c r="Q2" s="502" t="s">
        <v>185</v>
      </c>
      <c r="R2" s="504"/>
      <c r="S2" s="469" t="s">
        <v>185</v>
      </c>
      <c r="T2" s="469" t="s">
        <v>186</v>
      </c>
      <c r="U2" s="408"/>
      <c r="V2" s="340"/>
      <c r="W2" s="279"/>
      <c r="X2" s="405"/>
    </row>
    <row r="3" spans="1:27" ht="34.5" customHeight="1" thickBot="1" x14ac:dyDescent="0.25">
      <c r="A3" s="477" t="s">
        <v>94</v>
      </c>
      <c r="B3" s="482" t="s">
        <v>95</v>
      </c>
      <c r="C3" s="478" t="s">
        <v>4</v>
      </c>
      <c r="D3" s="424" t="s">
        <v>147</v>
      </c>
      <c r="E3" s="426" t="s">
        <v>148</v>
      </c>
      <c r="F3" s="492" t="s">
        <v>149</v>
      </c>
      <c r="G3" s="492" t="s">
        <v>150</v>
      </c>
      <c r="H3" s="424" t="s">
        <v>151</v>
      </c>
      <c r="I3" s="426" t="s">
        <v>152</v>
      </c>
      <c r="J3" s="474" t="s">
        <v>153</v>
      </c>
      <c r="K3" s="425" t="s">
        <v>154</v>
      </c>
      <c r="L3" s="426" t="s">
        <v>155</v>
      </c>
      <c r="M3" s="493" t="s">
        <v>156</v>
      </c>
      <c r="N3" s="492" t="s">
        <v>157</v>
      </c>
      <c r="O3" s="492" t="s">
        <v>158</v>
      </c>
      <c r="P3" s="500" t="s">
        <v>159</v>
      </c>
      <c r="Q3" s="424" t="s">
        <v>160</v>
      </c>
      <c r="R3" s="426" t="s">
        <v>174</v>
      </c>
      <c r="S3" s="493" t="s">
        <v>173</v>
      </c>
      <c r="T3" s="492" t="s">
        <v>172</v>
      </c>
      <c r="U3" s="443" t="s">
        <v>138</v>
      </c>
      <c r="V3" s="467" t="s">
        <v>108</v>
      </c>
      <c r="W3" s="352" t="s">
        <v>6</v>
      </c>
      <c r="X3" s="406" t="s">
        <v>7</v>
      </c>
    </row>
    <row r="4" spans="1:27" s="368" customFormat="1" x14ac:dyDescent="0.2">
      <c r="A4" s="402">
        <v>1</v>
      </c>
      <c r="B4" s="431" t="s">
        <v>123</v>
      </c>
      <c r="C4" s="452" t="s">
        <v>124</v>
      </c>
      <c r="D4" s="388"/>
      <c r="E4" s="428"/>
      <c r="F4" s="403">
        <v>175</v>
      </c>
      <c r="G4" s="403"/>
      <c r="H4" s="388"/>
      <c r="I4" s="428"/>
      <c r="J4" s="388"/>
      <c r="K4" s="427"/>
      <c r="L4" s="428"/>
      <c r="M4" s="403"/>
      <c r="N4" s="403">
        <v>300</v>
      </c>
      <c r="O4" s="403">
        <v>400</v>
      </c>
      <c r="P4" s="403"/>
      <c r="Q4" s="388">
        <v>50</v>
      </c>
      <c r="R4" s="428"/>
      <c r="S4" s="403">
        <v>25</v>
      </c>
      <c r="T4" s="403">
        <v>15</v>
      </c>
      <c r="U4" s="495"/>
      <c r="V4" s="403">
        <v>965</v>
      </c>
      <c r="W4" s="367">
        <v>40</v>
      </c>
      <c r="X4" s="407">
        <f>IF(AND(ISNUMBER(V4),ISNUMBER(W4)),V4*W4,"")</f>
        <v>38600</v>
      </c>
    </row>
    <row r="5" spans="1:27" s="368" customFormat="1" x14ac:dyDescent="0.2">
      <c r="A5" s="381">
        <v>2</v>
      </c>
      <c r="B5" s="432" t="s">
        <v>134</v>
      </c>
      <c r="C5" s="453" t="s">
        <v>136</v>
      </c>
      <c r="D5" s="390">
        <v>0.06</v>
      </c>
      <c r="E5" s="441">
        <v>0.06</v>
      </c>
      <c r="F5" s="466">
        <v>0.05</v>
      </c>
      <c r="G5" s="442">
        <v>0.06</v>
      </c>
      <c r="H5" s="390">
        <v>0.06</v>
      </c>
      <c r="I5" s="441">
        <v>0.02</v>
      </c>
      <c r="J5" s="390">
        <v>0.04</v>
      </c>
      <c r="K5" s="440">
        <v>0.02</v>
      </c>
      <c r="L5" s="441">
        <v>0.02</v>
      </c>
      <c r="M5" s="442">
        <v>0.03</v>
      </c>
      <c r="N5" s="442">
        <v>0.13</v>
      </c>
      <c r="O5" s="442">
        <v>0.16</v>
      </c>
      <c r="P5" s="442">
        <v>0.05</v>
      </c>
      <c r="Q5" s="390">
        <v>0.17</v>
      </c>
      <c r="R5" s="441">
        <v>0.03</v>
      </c>
      <c r="S5" s="442">
        <v>0.02</v>
      </c>
      <c r="T5" s="442">
        <v>0.02</v>
      </c>
      <c r="U5" s="458"/>
      <c r="V5" s="442">
        <v>1</v>
      </c>
      <c r="W5" s="367">
        <v>10000</v>
      </c>
      <c r="X5" s="407">
        <f>IF(AND(ISNUMBER(V5),ISNUMBER(W5)),V5*W5,"")</f>
        <v>10000</v>
      </c>
    </row>
    <row r="6" spans="1:27" s="368" customFormat="1" x14ac:dyDescent="0.2">
      <c r="A6" s="381">
        <v>3</v>
      </c>
      <c r="B6" s="432" t="s">
        <v>116</v>
      </c>
      <c r="C6" s="454" t="s">
        <v>112</v>
      </c>
      <c r="D6" s="389"/>
      <c r="E6" s="429"/>
      <c r="F6" s="401"/>
      <c r="G6" s="401"/>
      <c r="H6" s="389"/>
      <c r="I6" s="429"/>
      <c r="J6" s="389"/>
      <c r="K6" s="422"/>
      <c r="L6" s="429"/>
      <c r="M6" s="401"/>
      <c r="N6" s="401"/>
      <c r="O6" s="401"/>
      <c r="P6" s="401"/>
      <c r="Q6" s="389"/>
      <c r="R6" s="429"/>
      <c r="S6" s="401"/>
      <c r="T6" s="401"/>
      <c r="U6" s="459">
        <v>1</v>
      </c>
      <c r="V6" s="401">
        <v>1</v>
      </c>
      <c r="W6" s="367">
        <v>100</v>
      </c>
      <c r="X6" s="407">
        <f t="shared" ref="X6:X16" si="0">IF(AND(ISNUMBER(V6),ISNUMBER(W6)),V6*W6,"")</f>
        <v>100</v>
      </c>
    </row>
    <row r="7" spans="1:27" s="368" customFormat="1" x14ac:dyDescent="0.2">
      <c r="A7" s="381">
        <v>4</v>
      </c>
      <c r="B7" s="432" t="s">
        <v>163</v>
      </c>
      <c r="C7" s="453" t="s">
        <v>121</v>
      </c>
      <c r="D7" s="389"/>
      <c r="E7" s="429"/>
      <c r="F7" s="401"/>
      <c r="G7" s="401"/>
      <c r="H7" s="389"/>
      <c r="I7" s="429"/>
      <c r="J7" s="389"/>
      <c r="K7" s="422"/>
      <c r="L7" s="429"/>
      <c r="M7" s="401"/>
      <c r="N7" s="401"/>
      <c r="O7" s="401"/>
      <c r="P7" s="401"/>
      <c r="Q7" s="389">
        <v>685</v>
      </c>
      <c r="R7" s="429"/>
      <c r="S7" s="401"/>
      <c r="T7" s="401"/>
      <c r="U7" s="459"/>
      <c r="V7" s="401">
        <v>685</v>
      </c>
      <c r="W7" s="367">
        <v>3.5</v>
      </c>
      <c r="X7" s="407">
        <f t="shared" si="0"/>
        <v>2397.5</v>
      </c>
    </row>
    <row r="8" spans="1:27" s="368" customFormat="1" x14ac:dyDescent="0.2">
      <c r="A8" s="381">
        <v>5</v>
      </c>
      <c r="B8" s="432" t="s">
        <v>162</v>
      </c>
      <c r="C8" s="453" t="s">
        <v>107</v>
      </c>
      <c r="D8" s="389"/>
      <c r="E8" s="429"/>
      <c r="F8" s="401"/>
      <c r="G8" s="401"/>
      <c r="H8" s="389"/>
      <c r="I8" s="429"/>
      <c r="J8" s="389"/>
      <c r="K8" s="422"/>
      <c r="L8" s="429"/>
      <c r="M8" s="401"/>
      <c r="N8" s="401"/>
      <c r="O8" s="401"/>
      <c r="P8" s="401"/>
      <c r="Q8" s="389">
        <v>75</v>
      </c>
      <c r="R8" s="429"/>
      <c r="S8" s="401">
        <v>35</v>
      </c>
      <c r="T8" s="401"/>
      <c r="U8" s="459"/>
      <c r="V8" s="401">
        <v>110</v>
      </c>
      <c r="W8" s="367">
        <v>25</v>
      </c>
      <c r="X8" s="407">
        <f t="shared" si="0"/>
        <v>2750</v>
      </c>
    </row>
    <row r="9" spans="1:27" s="368" customFormat="1" x14ac:dyDescent="0.2">
      <c r="A9" s="381">
        <v>6</v>
      </c>
      <c r="B9" s="432" t="s">
        <v>141</v>
      </c>
      <c r="C9" s="453" t="s">
        <v>107</v>
      </c>
      <c r="D9" s="389"/>
      <c r="E9" s="429"/>
      <c r="F9" s="401">
        <v>135</v>
      </c>
      <c r="G9" s="401"/>
      <c r="H9" s="389"/>
      <c r="I9" s="429"/>
      <c r="J9" s="389"/>
      <c r="K9" s="422"/>
      <c r="L9" s="429"/>
      <c r="M9" s="401"/>
      <c r="N9" s="401">
        <v>475</v>
      </c>
      <c r="O9" s="401">
        <v>615</v>
      </c>
      <c r="P9" s="401"/>
      <c r="Q9" s="389"/>
      <c r="R9" s="429"/>
      <c r="S9" s="401"/>
      <c r="T9" s="401"/>
      <c r="U9" s="459">
        <v>100</v>
      </c>
      <c r="V9" s="401">
        <v>1325</v>
      </c>
      <c r="W9" s="367">
        <v>25</v>
      </c>
      <c r="X9" s="407">
        <f t="shared" si="0"/>
        <v>33125</v>
      </c>
    </row>
    <row r="10" spans="1:27" s="368" customFormat="1" x14ac:dyDescent="0.2">
      <c r="A10" s="381">
        <v>7</v>
      </c>
      <c r="B10" s="433" t="s">
        <v>113</v>
      </c>
      <c r="C10" s="454" t="s">
        <v>120</v>
      </c>
      <c r="D10" s="389">
        <v>52</v>
      </c>
      <c r="E10" s="429">
        <v>65</v>
      </c>
      <c r="F10" s="401"/>
      <c r="G10" s="401">
        <v>65</v>
      </c>
      <c r="H10" s="389">
        <v>57</v>
      </c>
      <c r="I10" s="429">
        <v>35</v>
      </c>
      <c r="J10" s="389">
        <v>60</v>
      </c>
      <c r="K10" s="422">
        <v>35</v>
      </c>
      <c r="L10" s="429">
        <v>32</v>
      </c>
      <c r="M10" s="401">
        <v>47</v>
      </c>
      <c r="N10" s="401"/>
      <c r="O10" s="401"/>
      <c r="P10" s="401">
        <v>37</v>
      </c>
      <c r="Q10" s="389"/>
      <c r="R10" s="429">
        <v>27</v>
      </c>
      <c r="S10" s="401"/>
      <c r="T10" s="401"/>
      <c r="U10" s="459"/>
      <c r="V10" s="401">
        <v>512</v>
      </c>
      <c r="W10" s="367">
        <v>25</v>
      </c>
      <c r="X10" s="407">
        <f t="shared" si="0"/>
        <v>12800</v>
      </c>
    </row>
    <row r="11" spans="1:27" s="368" customFormat="1" x14ac:dyDescent="0.2">
      <c r="A11" s="381">
        <v>8</v>
      </c>
      <c r="B11" s="432" t="s">
        <v>109</v>
      </c>
      <c r="C11" s="453" t="s">
        <v>110</v>
      </c>
      <c r="D11" s="389">
        <v>52</v>
      </c>
      <c r="E11" s="429">
        <v>65</v>
      </c>
      <c r="F11" s="401">
        <v>47</v>
      </c>
      <c r="G11" s="401">
        <v>65</v>
      </c>
      <c r="H11" s="389">
        <v>57</v>
      </c>
      <c r="I11" s="429">
        <v>35</v>
      </c>
      <c r="J11" s="389">
        <v>60</v>
      </c>
      <c r="K11" s="422">
        <v>35</v>
      </c>
      <c r="L11" s="429">
        <v>32</v>
      </c>
      <c r="M11" s="401">
        <v>47</v>
      </c>
      <c r="N11" s="401">
        <v>82</v>
      </c>
      <c r="O11" s="401">
        <v>110</v>
      </c>
      <c r="P11" s="401">
        <v>37</v>
      </c>
      <c r="Q11" s="389">
        <v>110</v>
      </c>
      <c r="R11" s="429">
        <v>27</v>
      </c>
      <c r="S11" s="401">
        <v>7</v>
      </c>
      <c r="T11" s="401"/>
      <c r="U11" s="459"/>
      <c r="V11" s="401">
        <v>868</v>
      </c>
      <c r="W11" s="367">
        <v>3</v>
      </c>
      <c r="X11" s="407">
        <f t="shared" si="0"/>
        <v>2604</v>
      </c>
    </row>
    <row r="12" spans="1:27" s="368" customFormat="1" x14ac:dyDescent="0.2">
      <c r="A12" s="381">
        <v>9</v>
      </c>
      <c r="B12" s="432" t="s">
        <v>117</v>
      </c>
      <c r="C12" s="454" t="s">
        <v>107</v>
      </c>
      <c r="D12" s="389">
        <v>5</v>
      </c>
      <c r="E12" s="429">
        <v>6</v>
      </c>
      <c r="F12" s="401">
        <v>4</v>
      </c>
      <c r="G12" s="401">
        <v>6</v>
      </c>
      <c r="H12" s="389">
        <v>5</v>
      </c>
      <c r="I12" s="429">
        <v>3</v>
      </c>
      <c r="J12" s="389">
        <v>6</v>
      </c>
      <c r="K12" s="422">
        <v>3</v>
      </c>
      <c r="L12" s="429">
        <v>3</v>
      </c>
      <c r="M12" s="401">
        <v>4</v>
      </c>
      <c r="N12" s="401">
        <v>8</v>
      </c>
      <c r="O12" s="401">
        <v>11</v>
      </c>
      <c r="P12" s="401">
        <v>3</v>
      </c>
      <c r="Q12" s="389"/>
      <c r="R12" s="429">
        <v>3</v>
      </c>
      <c r="S12" s="401"/>
      <c r="T12" s="401"/>
      <c r="U12" s="459"/>
      <c r="V12" s="401">
        <v>70</v>
      </c>
      <c r="W12" s="367">
        <v>10</v>
      </c>
      <c r="X12" s="407">
        <f t="shared" si="0"/>
        <v>700</v>
      </c>
      <c r="AA12" s="371"/>
    </row>
    <row r="13" spans="1:27" s="368" customFormat="1" x14ac:dyDescent="0.2">
      <c r="A13" s="381">
        <v>10</v>
      </c>
      <c r="B13" s="432" t="s">
        <v>137</v>
      </c>
      <c r="C13" s="454" t="s">
        <v>107</v>
      </c>
      <c r="D13" s="389"/>
      <c r="E13" s="429"/>
      <c r="F13" s="401">
        <v>50</v>
      </c>
      <c r="G13" s="401"/>
      <c r="H13" s="389"/>
      <c r="I13" s="429"/>
      <c r="J13" s="389"/>
      <c r="K13" s="422"/>
      <c r="L13" s="429"/>
      <c r="M13" s="401"/>
      <c r="N13" s="401">
        <v>100</v>
      </c>
      <c r="O13" s="401">
        <v>115</v>
      </c>
      <c r="P13" s="401"/>
      <c r="Q13" s="389"/>
      <c r="R13" s="429"/>
      <c r="S13" s="401"/>
      <c r="T13" s="401">
        <v>40</v>
      </c>
      <c r="U13" s="459">
        <v>100</v>
      </c>
      <c r="V13" s="401">
        <v>405</v>
      </c>
      <c r="W13" s="367">
        <v>115</v>
      </c>
      <c r="X13" s="407">
        <f t="shared" si="0"/>
        <v>46575</v>
      </c>
    </row>
    <row r="14" spans="1:27" s="368" customFormat="1" x14ac:dyDescent="0.2">
      <c r="A14" s="381">
        <v>11</v>
      </c>
      <c r="B14" s="432" t="s">
        <v>142</v>
      </c>
      <c r="C14" s="453" t="s">
        <v>107</v>
      </c>
      <c r="D14" s="389"/>
      <c r="E14" s="429"/>
      <c r="F14" s="401">
        <v>50</v>
      </c>
      <c r="G14" s="401"/>
      <c r="H14" s="389"/>
      <c r="I14" s="429"/>
      <c r="J14" s="389"/>
      <c r="K14" s="422"/>
      <c r="L14" s="429"/>
      <c r="M14" s="401"/>
      <c r="N14" s="401">
        <v>100</v>
      </c>
      <c r="O14" s="401">
        <v>115</v>
      </c>
      <c r="P14" s="401"/>
      <c r="Q14" s="389"/>
      <c r="R14" s="429"/>
      <c r="S14" s="401"/>
      <c r="T14" s="401"/>
      <c r="U14" s="459">
        <v>100</v>
      </c>
      <c r="V14" s="401">
        <v>365</v>
      </c>
      <c r="W14" s="367">
        <v>115</v>
      </c>
      <c r="X14" s="407">
        <f t="shared" si="0"/>
        <v>41975</v>
      </c>
    </row>
    <row r="15" spans="1:27" s="368" customFormat="1" x14ac:dyDescent="0.2">
      <c r="A15" s="381">
        <v>12</v>
      </c>
      <c r="B15" s="432" t="s">
        <v>143</v>
      </c>
      <c r="C15" s="453" t="s">
        <v>107</v>
      </c>
      <c r="D15" s="389">
        <v>75</v>
      </c>
      <c r="E15" s="429">
        <v>100</v>
      </c>
      <c r="F15" s="401"/>
      <c r="G15" s="401">
        <v>100</v>
      </c>
      <c r="H15" s="389">
        <v>80</v>
      </c>
      <c r="I15" s="429">
        <v>50</v>
      </c>
      <c r="J15" s="389">
        <v>90</v>
      </c>
      <c r="K15" s="422">
        <v>50</v>
      </c>
      <c r="L15" s="429">
        <v>50</v>
      </c>
      <c r="M15" s="401">
        <v>75</v>
      </c>
      <c r="N15" s="401"/>
      <c r="O15" s="401"/>
      <c r="P15" s="401">
        <v>60</v>
      </c>
      <c r="Q15" s="389"/>
      <c r="R15" s="429">
        <v>40</v>
      </c>
      <c r="S15" s="401"/>
      <c r="T15" s="401"/>
      <c r="U15" s="459">
        <v>100</v>
      </c>
      <c r="V15" s="401">
        <v>870</v>
      </c>
      <c r="W15" s="367">
        <v>115</v>
      </c>
      <c r="X15" s="407">
        <f t="shared" si="0"/>
        <v>100050</v>
      </c>
    </row>
    <row r="16" spans="1:27" s="368" customFormat="1" x14ac:dyDescent="0.2">
      <c r="A16" s="381">
        <v>13</v>
      </c>
      <c r="B16" s="432" t="s">
        <v>161</v>
      </c>
      <c r="C16" s="453" t="s">
        <v>107</v>
      </c>
      <c r="D16" s="389"/>
      <c r="E16" s="429"/>
      <c r="F16" s="401"/>
      <c r="G16" s="401"/>
      <c r="H16" s="389"/>
      <c r="I16" s="429"/>
      <c r="J16" s="389"/>
      <c r="K16" s="422"/>
      <c r="L16" s="429"/>
      <c r="M16" s="401"/>
      <c r="N16" s="401"/>
      <c r="O16" s="401"/>
      <c r="P16" s="401"/>
      <c r="Q16" s="389">
        <v>300</v>
      </c>
      <c r="R16" s="429"/>
      <c r="S16" s="401">
        <v>25</v>
      </c>
      <c r="T16" s="401"/>
      <c r="U16" s="459"/>
      <c r="V16" s="401">
        <v>325</v>
      </c>
      <c r="W16" s="367">
        <v>115</v>
      </c>
      <c r="X16" s="407">
        <f t="shared" si="0"/>
        <v>37375</v>
      </c>
    </row>
    <row r="17" spans="1:35" s="368" customFormat="1" x14ac:dyDescent="0.2">
      <c r="A17" s="381">
        <v>14</v>
      </c>
      <c r="B17" s="432" t="s">
        <v>125</v>
      </c>
      <c r="C17" s="453" t="s">
        <v>107</v>
      </c>
      <c r="D17" s="389"/>
      <c r="E17" s="429"/>
      <c r="F17" s="401"/>
      <c r="G17" s="401"/>
      <c r="H17" s="389"/>
      <c r="I17" s="429"/>
      <c r="J17" s="389"/>
      <c r="K17" s="422"/>
      <c r="L17" s="429"/>
      <c r="M17" s="401"/>
      <c r="N17" s="401"/>
      <c r="O17" s="401"/>
      <c r="P17" s="401"/>
      <c r="Q17" s="389"/>
      <c r="R17" s="429"/>
      <c r="S17" s="401"/>
      <c r="T17" s="401"/>
      <c r="U17" s="459">
        <v>10</v>
      </c>
      <c r="V17" s="401">
        <v>10</v>
      </c>
      <c r="W17" s="367">
        <v>300</v>
      </c>
      <c r="X17" s="407">
        <f t="shared" ref="X17:X62" si="1">IF(AND(ISNUMBER(V17),ISNUMBER(W17)),V17*W17,"")</f>
        <v>3000</v>
      </c>
      <c r="AG17" s="404"/>
      <c r="AI17" s="404"/>
    </row>
    <row r="18" spans="1:35" s="368" customFormat="1" x14ac:dyDescent="0.2">
      <c r="A18" s="381">
        <v>15</v>
      </c>
      <c r="B18" s="432" t="s">
        <v>129</v>
      </c>
      <c r="C18" s="453" t="s">
        <v>120</v>
      </c>
      <c r="D18" s="389">
        <v>11</v>
      </c>
      <c r="E18" s="429"/>
      <c r="F18" s="401"/>
      <c r="G18" s="401">
        <v>26</v>
      </c>
      <c r="H18" s="389">
        <v>47</v>
      </c>
      <c r="I18" s="429"/>
      <c r="J18" s="389"/>
      <c r="K18" s="422"/>
      <c r="L18" s="429"/>
      <c r="M18" s="401"/>
      <c r="N18" s="401">
        <v>18</v>
      </c>
      <c r="O18" s="401">
        <v>10</v>
      </c>
      <c r="P18" s="401"/>
      <c r="Q18" s="389"/>
      <c r="R18" s="429"/>
      <c r="S18" s="401"/>
      <c r="T18" s="401"/>
      <c r="U18" s="459">
        <v>50</v>
      </c>
      <c r="V18" s="401">
        <v>162</v>
      </c>
      <c r="W18" s="367">
        <v>85</v>
      </c>
      <c r="X18" s="407">
        <f t="shared" si="1"/>
        <v>13770</v>
      </c>
      <c r="AG18" s="404"/>
      <c r="AI18" s="404"/>
    </row>
    <row r="19" spans="1:35" s="419" customFormat="1" x14ac:dyDescent="0.2">
      <c r="A19" s="416">
        <v>16</v>
      </c>
      <c r="B19" s="432" t="s">
        <v>119</v>
      </c>
      <c r="C19" s="453" t="s">
        <v>122</v>
      </c>
      <c r="D19" s="392">
        <v>200</v>
      </c>
      <c r="E19" s="430">
        <v>225</v>
      </c>
      <c r="F19" s="417"/>
      <c r="G19" s="417">
        <v>125</v>
      </c>
      <c r="H19" s="392">
        <v>325</v>
      </c>
      <c r="I19" s="430"/>
      <c r="J19" s="392"/>
      <c r="K19" s="423"/>
      <c r="L19" s="430"/>
      <c r="M19" s="417"/>
      <c r="N19" s="417">
        <v>125</v>
      </c>
      <c r="O19" s="417">
        <v>225</v>
      </c>
      <c r="P19" s="417"/>
      <c r="Q19" s="392"/>
      <c r="R19" s="430">
        <v>225</v>
      </c>
      <c r="S19" s="417"/>
      <c r="T19" s="417"/>
      <c r="U19" s="496">
        <v>1000</v>
      </c>
      <c r="V19" s="417">
        <v>2450</v>
      </c>
      <c r="W19" s="418">
        <v>9</v>
      </c>
      <c r="X19" s="420">
        <f t="shared" si="1"/>
        <v>22050</v>
      </c>
    </row>
    <row r="20" spans="1:35" s="419" customFormat="1" x14ac:dyDescent="0.2">
      <c r="A20" s="416">
        <v>17</v>
      </c>
      <c r="B20" s="432" t="s">
        <v>114</v>
      </c>
      <c r="C20" s="453" t="s">
        <v>121</v>
      </c>
      <c r="D20" s="392">
        <v>40</v>
      </c>
      <c r="E20" s="430">
        <v>55</v>
      </c>
      <c r="F20" s="417"/>
      <c r="G20" s="417"/>
      <c r="H20" s="392">
        <v>60</v>
      </c>
      <c r="I20" s="430"/>
      <c r="J20" s="392"/>
      <c r="K20" s="423"/>
      <c r="L20" s="430"/>
      <c r="M20" s="417"/>
      <c r="N20" s="417">
        <v>30</v>
      </c>
      <c r="O20" s="417">
        <v>30</v>
      </c>
      <c r="P20" s="417"/>
      <c r="Q20" s="392">
        <v>20</v>
      </c>
      <c r="R20" s="430">
        <v>25</v>
      </c>
      <c r="S20" s="417"/>
      <c r="T20" s="417"/>
      <c r="U20" s="496">
        <v>100</v>
      </c>
      <c r="V20" s="417">
        <v>360</v>
      </c>
      <c r="W20" s="418">
        <v>20</v>
      </c>
      <c r="X20" s="420">
        <f t="shared" si="1"/>
        <v>7200</v>
      </c>
    </row>
    <row r="21" spans="1:35" s="419" customFormat="1" x14ac:dyDescent="0.2">
      <c r="A21" s="416">
        <v>18</v>
      </c>
      <c r="B21" s="432" t="s">
        <v>115</v>
      </c>
      <c r="C21" s="453" t="s">
        <v>122</v>
      </c>
      <c r="D21" s="392">
        <v>200</v>
      </c>
      <c r="E21" s="430">
        <v>225</v>
      </c>
      <c r="F21" s="417"/>
      <c r="G21" s="417">
        <v>125</v>
      </c>
      <c r="H21" s="392">
        <v>325</v>
      </c>
      <c r="I21" s="430"/>
      <c r="J21" s="392"/>
      <c r="K21" s="423"/>
      <c r="L21" s="430"/>
      <c r="M21" s="417"/>
      <c r="N21" s="417">
        <v>125</v>
      </c>
      <c r="O21" s="417">
        <v>225</v>
      </c>
      <c r="P21" s="417"/>
      <c r="Q21" s="392"/>
      <c r="R21" s="430"/>
      <c r="S21" s="417"/>
      <c r="T21" s="417"/>
      <c r="U21" s="496">
        <v>1000</v>
      </c>
      <c r="V21" s="417">
        <v>2225</v>
      </c>
      <c r="W21" s="418">
        <v>2.5</v>
      </c>
      <c r="X21" s="420">
        <f t="shared" si="1"/>
        <v>5562.5</v>
      </c>
    </row>
    <row r="22" spans="1:35" s="419" customFormat="1" x14ac:dyDescent="0.2">
      <c r="A22" s="416">
        <v>19</v>
      </c>
      <c r="B22" s="432" t="s">
        <v>127</v>
      </c>
      <c r="C22" s="453" t="s">
        <v>120</v>
      </c>
      <c r="D22" s="392">
        <v>11</v>
      </c>
      <c r="E22" s="430"/>
      <c r="F22" s="417"/>
      <c r="G22" s="417">
        <v>26</v>
      </c>
      <c r="H22" s="392">
        <v>47</v>
      </c>
      <c r="I22" s="430"/>
      <c r="J22" s="392"/>
      <c r="K22" s="423"/>
      <c r="L22" s="430"/>
      <c r="M22" s="417"/>
      <c r="N22" s="417">
        <v>18</v>
      </c>
      <c r="O22" s="417">
        <v>10</v>
      </c>
      <c r="P22" s="417"/>
      <c r="Q22" s="392"/>
      <c r="R22" s="430"/>
      <c r="S22" s="417"/>
      <c r="T22" s="417"/>
      <c r="U22" s="496">
        <v>100</v>
      </c>
      <c r="V22" s="417">
        <v>212</v>
      </c>
      <c r="W22" s="418">
        <v>30</v>
      </c>
      <c r="X22" s="420">
        <f t="shared" si="1"/>
        <v>6360</v>
      </c>
    </row>
    <row r="23" spans="1:35" s="419" customFormat="1" x14ac:dyDescent="0.2">
      <c r="A23" s="416">
        <v>20</v>
      </c>
      <c r="B23" s="432" t="s">
        <v>131</v>
      </c>
      <c r="C23" s="453" t="s">
        <v>120</v>
      </c>
      <c r="D23" s="392">
        <v>525</v>
      </c>
      <c r="E23" s="430">
        <v>650</v>
      </c>
      <c r="F23" s="417"/>
      <c r="G23" s="417">
        <v>650</v>
      </c>
      <c r="H23" s="392">
        <v>575</v>
      </c>
      <c r="I23" s="430">
        <v>350</v>
      </c>
      <c r="J23" s="392">
        <v>600</v>
      </c>
      <c r="K23" s="423">
        <v>350</v>
      </c>
      <c r="L23" s="430">
        <v>325</v>
      </c>
      <c r="M23" s="417">
        <v>475</v>
      </c>
      <c r="N23" s="417"/>
      <c r="O23" s="417"/>
      <c r="P23" s="417">
        <v>375</v>
      </c>
      <c r="Q23" s="392"/>
      <c r="R23" s="430">
        <v>275</v>
      </c>
      <c r="S23" s="417"/>
      <c r="T23" s="417"/>
      <c r="U23" s="496">
        <v>1000</v>
      </c>
      <c r="V23" s="417">
        <v>6150</v>
      </c>
      <c r="W23" s="418">
        <v>6</v>
      </c>
      <c r="X23" s="420">
        <f t="shared" si="1"/>
        <v>36900</v>
      </c>
    </row>
    <row r="24" spans="1:35" s="419" customFormat="1" x14ac:dyDescent="0.2">
      <c r="A24" s="416">
        <v>21</v>
      </c>
      <c r="B24" s="432" t="s">
        <v>132</v>
      </c>
      <c r="C24" s="453" t="s">
        <v>120</v>
      </c>
      <c r="D24" s="392"/>
      <c r="E24" s="430"/>
      <c r="F24" s="417"/>
      <c r="G24" s="417"/>
      <c r="H24" s="392"/>
      <c r="I24" s="430"/>
      <c r="J24" s="392"/>
      <c r="K24" s="423"/>
      <c r="L24" s="430"/>
      <c r="M24" s="417"/>
      <c r="N24" s="417"/>
      <c r="O24" s="417"/>
      <c r="P24" s="417"/>
      <c r="Q24" s="392"/>
      <c r="R24" s="430"/>
      <c r="S24" s="417"/>
      <c r="T24" s="417"/>
      <c r="U24" s="496">
        <v>100</v>
      </c>
      <c r="V24" s="417">
        <v>100</v>
      </c>
      <c r="W24" s="418">
        <v>10</v>
      </c>
      <c r="X24" s="420">
        <f t="shared" si="1"/>
        <v>1000</v>
      </c>
    </row>
    <row r="25" spans="1:35" s="419" customFormat="1" x14ac:dyDescent="0.2">
      <c r="A25" s="416">
        <v>22</v>
      </c>
      <c r="B25" s="432" t="s">
        <v>133</v>
      </c>
      <c r="C25" s="453" t="s">
        <v>107</v>
      </c>
      <c r="D25" s="392"/>
      <c r="E25" s="430"/>
      <c r="F25" s="417"/>
      <c r="G25" s="417"/>
      <c r="H25" s="392"/>
      <c r="I25" s="430"/>
      <c r="J25" s="392"/>
      <c r="K25" s="423"/>
      <c r="L25" s="430"/>
      <c r="M25" s="417"/>
      <c r="N25" s="417"/>
      <c r="O25" s="417"/>
      <c r="P25" s="417"/>
      <c r="Q25" s="392"/>
      <c r="R25" s="430"/>
      <c r="S25" s="417"/>
      <c r="T25" s="417"/>
      <c r="U25" s="496">
        <v>100</v>
      </c>
      <c r="V25" s="417">
        <v>100</v>
      </c>
      <c r="W25" s="418">
        <v>40</v>
      </c>
      <c r="X25" s="420">
        <f t="shared" si="1"/>
        <v>4000</v>
      </c>
    </row>
    <row r="26" spans="1:35" s="419" customFormat="1" x14ac:dyDescent="0.2">
      <c r="A26" s="416">
        <v>23</v>
      </c>
      <c r="B26" s="432" t="s">
        <v>118</v>
      </c>
      <c r="C26" s="453" t="s">
        <v>112</v>
      </c>
      <c r="D26" s="392"/>
      <c r="E26" s="430"/>
      <c r="F26" s="417"/>
      <c r="G26" s="417"/>
      <c r="H26" s="392"/>
      <c r="I26" s="430"/>
      <c r="J26" s="392"/>
      <c r="K26" s="423"/>
      <c r="L26" s="430"/>
      <c r="M26" s="417"/>
      <c r="N26" s="417"/>
      <c r="O26" s="417"/>
      <c r="P26" s="417"/>
      <c r="Q26" s="392"/>
      <c r="R26" s="430"/>
      <c r="S26" s="417"/>
      <c r="T26" s="417"/>
      <c r="U26" s="496">
        <v>1</v>
      </c>
      <c r="V26" s="417">
        <v>1</v>
      </c>
      <c r="W26" s="418">
        <v>500</v>
      </c>
      <c r="X26" s="420">
        <f t="shared" si="1"/>
        <v>500</v>
      </c>
    </row>
    <row r="27" spans="1:35" s="419" customFormat="1" x14ac:dyDescent="0.2">
      <c r="A27" s="416">
        <v>24</v>
      </c>
      <c r="B27" s="432" t="s">
        <v>111</v>
      </c>
      <c r="C27" s="453" t="s">
        <v>112</v>
      </c>
      <c r="D27" s="392"/>
      <c r="E27" s="430"/>
      <c r="F27" s="417"/>
      <c r="G27" s="417">
        <v>1</v>
      </c>
      <c r="H27" s="392"/>
      <c r="I27" s="430"/>
      <c r="J27" s="392"/>
      <c r="K27" s="423"/>
      <c r="L27" s="430"/>
      <c r="M27" s="417"/>
      <c r="N27" s="417"/>
      <c r="O27" s="417"/>
      <c r="P27" s="417"/>
      <c r="Q27" s="392"/>
      <c r="R27" s="430"/>
      <c r="S27" s="417"/>
      <c r="T27" s="417"/>
      <c r="U27" s="496"/>
      <c r="V27" s="417">
        <v>1</v>
      </c>
      <c r="W27" s="418">
        <v>1000</v>
      </c>
      <c r="X27" s="420">
        <f t="shared" si="1"/>
        <v>1000</v>
      </c>
    </row>
    <row r="28" spans="1:35" s="419" customFormat="1" x14ac:dyDescent="0.2">
      <c r="A28" s="416">
        <v>25</v>
      </c>
      <c r="B28" s="432" t="s">
        <v>140</v>
      </c>
      <c r="C28" s="453" t="s">
        <v>112</v>
      </c>
      <c r="D28" s="472"/>
      <c r="E28" s="473"/>
      <c r="F28" s="470"/>
      <c r="G28" s="470"/>
      <c r="H28" s="472"/>
      <c r="I28" s="473"/>
      <c r="J28" s="472"/>
      <c r="K28" s="468"/>
      <c r="L28" s="473"/>
      <c r="M28" s="470"/>
      <c r="N28" s="470"/>
      <c r="O28" s="470"/>
      <c r="P28" s="470"/>
      <c r="Q28" s="472"/>
      <c r="R28" s="473"/>
      <c r="S28" s="470"/>
      <c r="T28" s="470"/>
      <c r="U28" s="497">
        <v>1</v>
      </c>
      <c r="V28" s="470">
        <v>1</v>
      </c>
      <c r="W28" s="418">
        <v>1300</v>
      </c>
      <c r="X28" s="420">
        <f t="shared" si="1"/>
        <v>1300</v>
      </c>
    </row>
    <row r="29" spans="1:35" s="419" customFormat="1" x14ac:dyDescent="0.2">
      <c r="A29" s="416">
        <v>26</v>
      </c>
      <c r="B29" s="434" t="s">
        <v>164</v>
      </c>
      <c r="C29" s="453" t="s">
        <v>121</v>
      </c>
      <c r="D29" s="392"/>
      <c r="E29" s="430"/>
      <c r="F29" s="417"/>
      <c r="G29" s="417"/>
      <c r="H29" s="392"/>
      <c r="I29" s="430"/>
      <c r="J29" s="392"/>
      <c r="K29" s="423"/>
      <c r="L29" s="430"/>
      <c r="M29" s="417"/>
      <c r="N29" s="417"/>
      <c r="O29" s="417"/>
      <c r="P29" s="417"/>
      <c r="Q29" s="392">
        <v>20</v>
      </c>
      <c r="R29" s="430"/>
      <c r="S29" s="417"/>
      <c r="T29" s="417"/>
      <c r="U29" s="496"/>
      <c r="V29" s="417">
        <v>20</v>
      </c>
      <c r="W29" s="418">
        <v>40</v>
      </c>
      <c r="X29" s="420">
        <f t="shared" si="1"/>
        <v>800</v>
      </c>
    </row>
    <row r="30" spans="1:35" s="419" customFormat="1" x14ac:dyDescent="0.2">
      <c r="A30" s="416">
        <v>27</v>
      </c>
      <c r="B30" s="434" t="s">
        <v>126</v>
      </c>
      <c r="C30" s="453" t="s">
        <v>121</v>
      </c>
      <c r="D30" s="392">
        <v>40</v>
      </c>
      <c r="E30" s="430">
        <v>55</v>
      </c>
      <c r="F30" s="417"/>
      <c r="G30" s="417"/>
      <c r="H30" s="392">
        <v>60</v>
      </c>
      <c r="I30" s="430"/>
      <c r="J30" s="392"/>
      <c r="K30" s="423"/>
      <c r="L30" s="430"/>
      <c r="M30" s="417"/>
      <c r="N30" s="417">
        <v>30</v>
      </c>
      <c r="O30" s="417">
        <v>30</v>
      </c>
      <c r="P30" s="417"/>
      <c r="Q30" s="392"/>
      <c r="R30" s="430">
        <v>25</v>
      </c>
      <c r="S30" s="417"/>
      <c r="T30" s="417"/>
      <c r="U30" s="496">
        <v>100</v>
      </c>
      <c r="V30" s="417">
        <v>340</v>
      </c>
      <c r="W30" s="418">
        <v>40</v>
      </c>
      <c r="X30" s="420">
        <f t="shared" si="1"/>
        <v>13600</v>
      </c>
    </row>
    <row r="31" spans="1:35" s="419" customFormat="1" x14ac:dyDescent="0.2">
      <c r="A31" s="416">
        <v>28</v>
      </c>
      <c r="B31" s="434" t="s">
        <v>135</v>
      </c>
      <c r="C31" s="453" t="s">
        <v>136</v>
      </c>
      <c r="D31" s="465">
        <v>0.06</v>
      </c>
      <c r="E31" s="460">
        <v>0.06</v>
      </c>
      <c r="F31" s="466">
        <v>0.05</v>
      </c>
      <c r="G31" s="466">
        <v>0.06</v>
      </c>
      <c r="H31" s="465">
        <v>0.06</v>
      </c>
      <c r="I31" s="460">
        <v>0.02</v>
      </c>
      <c r="J31" s="465">
        <v>0.04</v>
      </c>
      <c r="K31" s="464">
        <v>0.02</v>
      </c>
      <c r="L31" s="460">
        <v>0.02</v>
      </c>
      <c r="M31" s="466">
        <v>0.03</v>
      </c>
      <c r="N31" s="466">
        <v>0.13</v>
      </c>
      <c r="O31" s="466">
        <v>0.16</v>
      </c>
      <c r="P31" s="466">
        <v>0.05</v>
      </c>
      <c r="Q31" s="465">
        <v>0.17</v>
      </c>
      <c r="R31" s="460">
        <v>0.03</v>
      </c>
      <c r="S31" s="466">
        <v>0.02</v>
      </c>
      <c r="T31" s="466">
        <v>0.02</v>
      </c>
      <c r="U31" s="498"/>
      <c r="V31" s="466">
        <v>1</v>
      </c>
      <c r="W31" s="418">
        <v>10000</v>
      </c>
      <c r="X31" s="420">
        <f t="shared" si="1"/>
        <v>10000</v>
      </c>
    </row>
    <row r="32" spans="1:35" s="419" customFormat="1" x14ac:dyDescent="0.2">
      <c r="A32" s="416">
        <v>29</v>
      </c>
      <c r="B32" s="434" t="s">
        <v>165</v>
      </c>
      <c r="C32" s="453" t="s">
        <v>124</v>
      </c>
      <c r="D32" s="392"/>
      <c r="E32" s="430"/>
      <c r="F32" s="417"/>
      <c r="G32" s="417"/>
      <c r="H32" s="392"/>
      <c r="I32" s="430"/>
      <c r="J32" s="392"/>
      <c r="K32" s="423"/>
      <c r="L32" s="430"/>
      <c r="M32" s="417"/>
      <c r="N32" s="417"/>
      <c r="O32" s="417"/>
      <c r="P32" s="417"/>
      <c r="Q32" s="392">
        <v>10</v>
      </c>
      <c r="R32" s="430"/>
      <c r="S32" s="417"/>
      <c r="T32" s="417"/>
      <c r="U32" s="496"/>
      <c r="V32" s="417">
        <v>10</v>
      </c>
      <c r="W32" s="418">
        <v>35</v>
      </c>
      <c r="X32" s="420">
        <f t="shared" si="1"/>
        <v>350</v>
      </c>
    </row>
    <row r="33" spans="1:24" s="368" customFormat="1" x14ac:dyDescent="0.2">
      <c r="A33" s="381">
        <v>30</v>
      </c>
      <c r="B33" s="434" t="s">
        <v>166</v>
      </c>
      <c r="C33" s="453" t="s">
        <v>124</v>
      </c>
      <c r="D33" s="389"/>
      <c r="E33" s="429"/>
      <c r="F33" s="401"/>
      <c r="G33" s="401"/>
      <c r="H33" s="389"/>
      <c r="I33" s="429"/>
      <c r="J33" s="389"/>
      <c r="K33" s="422"/>
      <c r="L33" s="429"/>
      <c r="M33" s="401"/>
      <c r="N33" s="401"/>
      <c r="O33" s="401"/>
      <c r="P33" s="401"/>
      <c r="Q33" s="389">
        <v>10</v>
      </c>
      <c r="R33" s="429"/>
      <c r="S33" s="401"/>
      <c r="T33" s="401"/>
      <c r="U33" s="459"/>
      <c r="V33" s="401">
        <v>10</v>
      </c>
      <c r="W33" s="367">
        <v>45</v>
      </c>
      <c r="X33" s="421">
        <f t="shared" si="1"/>
        <v>450</v>
      </c>
    </row>
    <row r="34" spans="1:24" s="368" customFormat="1" x14ac:dyDescent="0.2">
      <c r="A34" s="381">
        <v>31</v>
      </c>
      <c r="B34" s="434" t="s">
        <v>167</v>
      </c>
      <c r="C34" s="453" t="s">
        <v>112</v>
      </c>
      <c r="D34" s="389"/>
      <c r="E34" s="429"/>
      <c r="F34" s="401"/>
      <c r="G34" s="401"/>
      <c r="H34" s="389"/>
      <c r="I34" s="429"/>
      <c r="J34" s="389"/>
      <c r="K34" s="422"/>
      <c r="L34" s="429"/>
      <c r="M34" s="401"/>
      <c r="N34" s="401"/>
      <c r="O34" s="401"/>
      <c r="P34" s="401"/>
      <c r="Q34" s="389">
        <v>1</v>
      </c>
      <c r="R34" s="429"/>
      <c r="S34" s="401"/>
      <c r="T34" s="401"/>
      <c r="U34" s="459"/>
      <c r="V34" s="401">
        <v>1</v>
      </c>
      <c r="W34" s="367">
        <v>1100</v>
      </c>
      <c r="X34" s="421">
        <f t="shared" si="1"/>
        <v>1100</v>
      </c>
    </row>
    <row r="35" spans="1:24" s="368" customFormat="1" x14ac:dyDescent="0.2">
      <c r="A35" s="381">
        <v>32</v>
      </c>
      <c r="B35" s="434" t="s">
        <v>169</v>
      </c>
      <c r="C35" s="453" t="s">
        <v>136</v>
      </c>
      <c r="D35" s="389"/>
      <c r="E35" s="429"/>
      <c r="F35" s="401"/>
      <c r="G35" s="401"/>
      <c r="H35" s="389"/>
      <c r="I35" s="429"/>
      <c r="J35" s="389"/>
      <c r="K35" s="422"/>
      <c r="L35" s="429"/>
      <c r="M35" s="401"/>
      <c r="N35" s="401"/>
      <c r="O35" s="401"/>
      <c r="P35" s="401"/>
      <c r="Q35" s="389">
        <v>1</v>
      </c>
      <c r="R35" s="429"/>
      <c r="S35" s="401"/>
      <c r="T35" s="401"/>
      <c r="U35" s="459"/>
      <c r="V35" s="401">
        <v>1</v>
      </c>
      <c r="W35" s="367">
        <v>3000</v>
      </c>
      <c r="X35" s="421">
        <f t="shared" si="1"/>
        <v>3000</v>
      </c>
    </row>
    <row r="36" spans="1:24" s="368" customFormat="1" x14ac:dyDescent="0.2">
      <c r="A36" s="381">
        <v>33</v>
      </c>
      <c r="B36" s="434" t="s">
        <v>168</v>
      </c>
      <c r="C36" s="453" t="s">
        <v>120</v>
      </c>
      <c r="D36" s="389"/>
      <c r="E36" s="429"/>
      <c r="F36" s="401"/>
      <c r="G36" s="401"/>
      <c r="H36" s="389"/>
      <c r="I36" s="429"/>
      <c r="J36" s="389"/>
      <c r="K36" s="422"/>
      <c r="L36" s="429"/>
      <c r="M36" s="401"/>
      <c r="N36" s="401"/>
      <c r="O36" s="401"/>
      <c r="P36" s="401"/>
      <c r="Q36" s="389">
        <v>1475</v>
      </c>
      <c r="R36" s="429"/>
      <c r="S36" s="401"/>
      <c r="T36" s="401"/>
      <c r="U36" s="459"/>
      <c r="V36" s="401">
        <v>1475</v>
      </c>
      <c r="W36" s="367">
        <v>10</v>
      </c>
      <c r="X36" s="421">
        <f t="shared" si="1"/>
        <v>14750</v>
      </c>
    </row>
    <row r="37" spans="1:24" s="368" customFormat="1" x14ac:dyDescent="0.2">
      <c r="A37" s="381">
        <v>34</v>
      </c>
      <c r="B37" s="434" t="s">
        <v>170</v>
      </c>
      <c r="C37" s="453" t="s">
        <v>120</v>
      </c>
      <c r="D37" s="389"/>
      <c r="E37" s="429"/>
      <c r="F37" s="401"/>
      <c r="G37" s="401"/>
      <c r="H37" s="389"/>
      <c r="I37" s="429"/>
      <c r="J37" s="389"/>
      <c r="K37" s="422"/>
      <c r="L37" s="429"/>
      <c r="M37" s="401"/>
      <c r="N37" s="401"/>
      <c r="O37" s="401"/>
      <c r="P37" s="401"/>
      <c r="Q37" s="389">
        <v>400</v>
      </c>
      <c r="R37" s="429"/>
      <c r="S37" s="401"/>
      <c r="T37" s="401"/>
      <c r="U37" s="459"/>
      <c r="V37" s="401">
        <v>400</v>
      </c>
      <c r="W37" s="367">
        <v>3</v>
      </c>
      <c r="X37" s="421">
        <f t="shared" si="1"/>
        <v>1200</v>
      </c>
    </row>
    <row r="38" spans="1:24" s="368" customFormat="1" ht="13.5" thickBot="1" x14ac:dyDescent="0.25">
      <c r="A38" s="475">
        <v>35</v>
      </c>
      <c r="B38" s="476" t="s">
        <v>171</v>
      </c>
      <c r="C38" s="461" t="s">
        <v>124</v>
      </c>
      <c r="D38" s="436"/>
      <c r="E38" s="438"/>
      <c r="F38" s="439"/>
      <c r="G38" s="439"/>
      <c r="H38" s="436"/>
      <c r="I38" s="438"/>
      <c r="J38" s="494"/>
      <c r="K38" s="489"/>
      <c r="L38" s="490"/>
      <c r="M38" s="491"/>
      <c r="N38" s="491"/>
      <c r="O38" s="491"/>
      <c r="P38" s="491"/>
      <c r="Q38" s="494">
        <v>10</v>
      </c>
      <c r="R38" s="490"/>
      <c r="S38" s="491"/>
      <c r="T38" s="491"/>
      <c r="U38" s="499"/>
      <c r="V38" s="491">
        <v>10</v>
      </c>
      <c r="W38" s="367">
        <v>50</v>
      </c>
      <c r="X38" s="421">
        <f t="shared" si="1"/>
        <v>500</v>
      </c>
    </row>
    <row r="39" spans="1:24" s="368" customFormat="1" ht="13.5" customHeight="1" x14ac:dyDescent="0.2">
      <c r="A39" s="486">
        <v>36</v>
      </c>
      <c r="B39" s="487"/>
      <c r="C39" s="488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 t="str">
        <f t="shared" ref="V36:V63" si="2">IF(SUM(D39:U39)&lt;&gt;0,SUM(D39:U39),"")</f>
        <v/>
      </c>
      <c r="W39" s="367"/>
      <c r="X39" s="421" t="str">
        <f t="shared" si="1"/>
        <v/>
      </c>
    </row>
    <row r="40" spans="1:24" s="368" customFormat="1" x14ac:dyDescent="0.2">
      <c r="A40" s="483">
        <v>37</v>
      </c>
      <c r="B40" s="484"/>
      <c r="C40" s="485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 t="str">
        <f t="shared" si="2"/>
        <v/>
      </c>
      <c r="W40" s="367"/>
      <c r="X40" s="421" t="str">
        <f t="shared" si="1"/>
        <v/>
      </c>
    </row>
    <row r="41" spans="1:24" s="368" customFormat="1" hidden="1" x14ac:dyDescent="0.2">
      <c r="A41" s="381">
        <v>38</v>
      </c>
      <c r="B41" s="432"/>
      <c r="C41" s="453"/>
      <c r="D41" s="387"/>
      <c r="E41" s="422"/>
      <c r="F41" s="422"/>
      <c r="G41" s="422"/>
      <c r="H41" s="429"/>
      <c r="I41" s="389"/>
      <c r="J41" s="422"/>
      <c r="K41" s="422"/>
      <c r="L41" s="422"/>
      <c r="M41" s="429"/>
      <c r="N41" s="401"/>
      <c r="O41" s="389"/>
      <c r="P41" s="422"/>
      <c r="Q41" s="459"/>
      <c r="R41" s="459"/>
      <c r="S41" s="459"/>
      <c r="T41" s="459"/>
      <c r="U41" s="401"/>
      <c r="V41" s="401" t="str">
        <f t="shared" si="2"/>
        <v/>
      </c>
      <c r="W41" s="367"/>
      <c r="X41" s="421" t="str">
        <f t="shared" si="1"/>
        <v/>
      </c>
    </row>
    <row r="42" spans="1:24" s="368" customFormat="1" hidden="1" x14ac:dyDescent="0.2">
      <c r="A42" s="381">
        <v>39</v>
      </c>
      <c r="B42" s="432"/>
      <c r="C42" s="453"/>
      <c r="D42" s="387"/>
      <c r="E42" s="422"/>
      <c r="F42" s="422"/>
      <c r="G42" s="422"/>
      <c r="H42" s="429"/>
      <c r="I42" s="389"/>
      <c r="J42" s="422"/>
      <c r="K42" s="422"/>
      <c r="L42" s="422"/>
      <c r="M42" s="429"/>
      <c r="N42" s="401"/>
      <c r="O42" s="389"/>
      <c r="P42" s="422"/>
      <c r="Q42" s="459"/>
      <c r="R42" s="459"/>
      <c r="S42" s="459"/>
      <c r="T42" s="459"/>
      <c r="U42" s="401"/>
      <c r="V42" s="401" t="str">
        <f t="shared" si="2"/>
        <v/>
      </c>
      <c r="W42" s="367"/>
      <c r="X42" s="421" t="str">
        <f t="shared" si="1"/>
        <v/>
      </c>
    </row>
    <row r="43" spans="1:24" s="368" customFormat="1" hidden="1" x14ac:dyDescent="0.2">
      <c r="A43" s="381">
        <v>40</v>
      </c>
      <c r="B43" s="432"/>
      <c r="C43" s="453"/>
      <c r="D43" s="391"/>
      <c r="E43" s="440"/>
      <c r="F43" s="440"/>
      <c r="G43" s="440"/>
      <c r="H43" s="441"/>
      <c r="I43" s="390"/>
      <c r="J43" s="440"/>
      <c r="K43" s="440"/>
      <c r="L43" s="440"/>
      <c r="M43" s="441"/>
      <c r="N43" s="442"/>
      <c r="O43" s="390"/>
      <c r="P43" s="440"/>
      <c r="Q43" s="458"/>
      <c r="R43" s="458"/>
      <c r="S43" s="458"/>
      <c r="T43" s="458"/>
      <c r="U43" s="442"/>
      <c r="V43" s="442" t="str">
        <f t="shared" si="2"/>
        <v/>
      </c>
      <c r="W43" s="367"/>
      <c r="X43" s="421" t="str">
        <f t="shared" si="1"/>
        <v/>
      </c>
    </row>
    <row r="44" spans="1:24" s="368" customFormat="1" hidden="1" x14ac:dyDescent="0.2">
      <c r="A44" s="381">
        <v>41</v>
      </c>
      <c r="B44" s="432"/>
      <c r="C44" s="453"/>
      <c r="D44" s="387"/>
      <c r="E44" s="422"/>
      <c r="F44" s="422"/>
      <c r="G44" s="422"/>
      <c r="H44" s="429"/>
      <c r="I44" s="389"/>
      <c r="J44" s="422"/>
      <c r="K44" s="422"/>
      <c r="L44" s="422"/>
      <c r="M44" s="429"/>
      <c r="N44" s="401"/>
      <c r="O44" s="389"/>
      <c r="P44" s="422"/>
      <c r="Q44" s="459"/>
      <c r="R44" s="459"/>
      <c r="S44" s="459"/>
      <c r="T44" s="459"/>
      <c r="U44" s="401"/>
      <c r="V44" s="401" t="str">
        <f t="shared" si="2"/>
        <v/>
      </c>
      <c r="W44" s="367"/>
      <c r="X44" s="421" t="str">
        <f t="shared" si="1"/>
        <v/>
      </c>
    </row>
    <row r="45" spans="1:24" s="368" customFormat="1" hidden="1" x14ac:dyDescent="0.2">
      <c r="A45" s="381">
        <v>42</v>
      </c>
      <c r="B45" s="432"/>
      <c r="C45" s="453"/>
      <c r="D45" s="387"/>
      <c r="E45" s="422"/>
      <c r="F45" s="422"/>
      <c r="G45" s="422"/>
      <c r="H45" s="429"/>
      <c r="I45" s="389"/>
      <c r="J45" s="422"/>
      <c r="K45" s="422"/>
      <c r="L45" s="422"/>
      <c r="M45" s="429"/>
      <c r="N45" s="401"/>
      <c r="O45" s="389"/>
      <c r="P45" s="422"/>
      <c r="Q45" s="459"/>
      <c r="R45" s="459"/>
      <c r="S45" s="459"/>
      <c r="T45" s="459"/>
      <c r="U45" s="401"/>
      <c r="V45" s="401" t="str">
        <f t="shared" si="2"/>
        <v/>
      </c>
      <c r="W45" s="367"/>
      <c r="X45" s="421" t="str">
        <f t="shared" si="1"/>
        <v/>
      </c>
    </row>
    <row r="46" spans="1:24" hidden="1" x14ac:dyDescent="0.2">
      <c r="A46" s="380">
        <v>43</v>
      </c>
      <c r="B46" s="457"/>
      <c r="C46" s="455"/>
      <c r="D46" s="387"/>
      <c r="E46" s="422"/>
      <c r="F46" s="422"/>
      <c r="G46" s="422"/>
      <c r="H46" s="429"/>
      <c r="I46" s="389"/>
      <c r="J46" s="422"/>
      <c r="K46" s="422"/>
      <c r="L46" s="422"/>
      <c r="M46" s="429"/>
      <c r="N46" s="401"/>
      <c r="O46" s="389"/>
      <c r="P46" s="422"/>
      <c r="Q46" s="459"/>
      <c r="R46" s="459"/>
      <c r="S46" s="459"/>
      <c r="T46" s="459"/>
      <c r="U46" s="347"/>
      <c r="V46" s="401" t="str">
        <f t="shared" si="2"/>
        <v/>
      </c>
      <c r="W46" s="353"/>
      <c r="X46" s="407" t="str">
        <f t="shared" si="1"/>
        <v/>
      </c>
    </row>
    <row r="47" spans="1:24" hidden="1" x14ac:dyDescent="0.2">
      <c r="A47" s="380">
        <v>44</v>
      </c>
      <c r="B47" s="457"/>
      <c r="C47" s="455"/>
      <c r="D47" s="387"/>
      <c r="E47" s="422"/>
      <c r="F47" s="422"/>
      <c r="G47" s="422"/>
      <c r="H47" s="429"/>
      <c r="I47" s="389"/>
      <c r="J47" s="422"/>
      <c r="K47" s="422"/>
      <c r="L47" s="422"/>
      <c r="M47" s="429"/>
      <c r="N47" s="401"/>
      <c r="O47" s="389"/>
      <c r="P47" s="422"/>
      <c r="Q47" s="459"/>
      <c r="R47" s="459"/>
      <c r="S47" s="459"/>
      <c r="T47" s="459"/>
      <c r="U47" s="347"/>
      <c r="V47" s="347" t="str">
        <f t="shared" si="2"/>
        <v/>
      </c>
      <c r="W47" s="353"/>
      <c r="X47" s="407" t="str">
        <f t="shared" si="1"/>
        <v/>
      </c>
    </row>
    <row r="48" spans="1:24" ht="13.5" hidden="1" thickBot="1" x14ac:dyDescent="0.25">
      <c r="A48" s="382">
        <v>45</v>
      </c>
      <c r="B48" s="435"/>
      <c r="C48" s="456"/>
      <c r="D48" s="449"/>
      <c r="E48" s="437"/>
      <c r="F48" s="437"/>
      <c r="G48" s="437"/>
      <c r="H48" s="438"/>
      <c r="I48" s="436"/>
      <c r="J48" s="437"/>
      <c r="K48" s="437"/>
      <c r="L48" s="437"/>
      <c r="M48" s="438"/>
      <c r="N48" s="439"/>
      <c r="O48" s="436"/>
      <c r="P48" s="437"/>
      <c r="Q48" s="462"/>
      <c r="R48" s="462"/>
      <c r="S48" s="462"/>
      <c r="T48" s="462"/>
      <c r="U48" s="348"/>
      <c r="V48" s="348" t="str">
        <f t="shared" si="2"/>
        <v/>
      </c>
      <c r="W48" s="353"/>
      <c r="X48" s="407" t="str">
        <f t="shared" si="1"/>
        <v/>
      </c>
    </row>
    <row r="49" spans="1:24" ht="13.5" hidden="1" thickBot="1" x14ac:dyDescent="0.25">
      <c r="A49" s="450">
        <v>46</v>
      </c>
      <c r="B49" s="414"/>
      <c r="C49" s="451"/>
      <c r="D49" s="447"/>
      <c r="E49" s="446"/>
      <c r="F49" s="446"/>
      <c r="G49" s="445"/>
      <c r="H49" s="448"/>
      <c r="I49" s="448"/>
      <c r="J49" s="448"/>
      <c r="K49" s="448"/>
      <c r="L49" s="447"/>
      <c r="M49" s="445"/>
      <c r="N49" s="447"/>
      <c r="O49" s="446"/>
      <c r="P49" s="445"/>
      <c r="Q49" s="445"/>
      <c r="R49" s="445"/>
      <c r="S49" s="445"/>
      <c r="T49" s="445"/>
      <c r="U49" s="444"/>
      <c r="V49" s="444" t="str">
        <f t="shared" si="2"/>
        <v/>
      </c>
      <c r="W49" s="353"/>
      <c r="X49" s="407" t="str">
        <f t="shared" si="1"/>
        <v/>
      </c>
    </row>
    <row r="50" spans="1:24" ht="13.5" hidden="1" thickBot="1" x14ac:dyDescent="0.25">
      <c r="A50" s="413">
        <v>47</v>
      </c>
      <c r="B50" s="414"/>
      <c r="C50" s="415"/>
      <c r="D50" s="412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0"/>
      <c r="V50" s="409" t="str">
        <f t="shared" si="2"/>
        <v/>
      </c>
      <c r="W50" s="353"/>
      <c r="X50" s="407" t="str">
        <f t="shared" si="1"/>
        <v/>
      </c>
    </row>
    <row r="51" spans="1:24" hidden="1" x14ac:dyDescent="0.2">
      <c r="A51" s="380">
        <v>48</v>
      </c>
      <c r="B51" s="384"/>
      <c r="C51" s="364"/>
      <c r="D51" s="389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72"/>
      <c r="V51" s="347" t="str">
        <f t="shared" si="2"/>
        <v/>
      </c>
      <c r="W51" s="353"/>
      <c r="X51" s="407" t="str">
        <f t="shared" si="1"/>
        <v/>
      </c>
    </row>
    <row r="52" spans="1:24" hidden="1" x14ac:dyDescent="0.2">
      <c r="A52" s="380">
        <v>49</v>
      </c>
      <c r="B52" s="384"/>
      <c r="C52" s="364"/>
      <c r="D52" s="392"/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72"/>
      <c r="V52" s="347" t="str">
        <f t="shared" si="2"/>
        <v/>
      </c>
      <c r="W52" s="353"/>
      <c r="X52" s="407" t="str">
        <f t="shared" si="1"/>
        <v/>
      </c>
    </row>
    <row r="53" spans="1:24" hidden="1" x14ac:dyDescent="0.2">
      <c r="A53" s="380">
        <v>50</v>
      </c>
      <c r="B53" s="384"/>
      <c r="C53" s="364"/>
      <c r="D53" s="389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72"/>
      <c r="V53" s="347" t="str">
        <f t="shared" si="2"/>
        <v/>
      </c>
      <c r="W53" s="353"/>
      <c r="X53" s="407" t="str">
        <f t="shared" si="1"/>
        <v/>
      </c>
    </row>
    <row r="54" spans="1:24" hidden="1" x14ac:dyDescent="0.2">
      <c r="A54" s="380">
        <v>51</v>
      </c>
      <c r="B54" s="384"/>
      <c r="C54" s="364"/>
      <c r="D54" s="389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72"/>
      <c r="V54" s="347" t="str">
        <f t="shared" si="2"/>
        <v/>
      </c>
      <c r="W54" s="353"/>
      <c r="X54" s="407" t="str">
        <f t="shared" si="1"/>
        <v/>
      </c>
    </row>
    <row r="55" spans="1:24" hidden="1" x14ac:dyDescent="0.2">
      <c r="A55" s="380">
        <v>52</v>
      </c>
      <c r="B55" s="384"/>
      <c r="C55" s="364"/>
      <c r="D55" s="389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72"/>
      <c r="V55" s="347" t="str">
        <f t="shared" si="2"/>
        <v/>
      </c>
      <c r="W55" s="353"/>
      <c r="X55" s="407" t="str">
        <f t="shared" si="1"/>
        <v/>
      </c>
    </row>
    <row r="56" spans="1:24" hidden="1" x14ac:dyDescent="0.2">
      <c r="A56" s="380">
        <v>53</v>
      </c>
      <c r="B56" s="384"/>
      <c r="C56" s="364"/>
      <c r="D56" s="389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72"/>
      <c r="V56" s="347" t="str">
        <f t="shared" si="2"/>
        <v/>
      </c>
      <c r="W56" s="353"/>
      <c r="X56" s="407" t="str">
        <f t="shared" si="1"/>
        <v/>
      </c>
    </row>
    <row r="57" spans="1:24" hidden="1" x14ac:dyDescent="0.2">
      <c r="A57" s="380">
        <v>54</v>
      </c>
      <c r="B57" s="384"/>
      <c r="C57" s="364"/>
      <c r="D57" s="389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72"/>
      <c r="V57" s="347" t="str">
        <f t="shared" si="2"/>
        <v/>
      </c>
      <c r="W57" s="353"/>
      <c r="X57" s="407" t="str">
        <f t="shared" si="1"/>
        <v/>
      </c>
    </row>
    <row r="58" spans="1:24" hidden="1" x14ac:dyDescent="0.2">
      <c r="A58" s="380">
        <v>55</v>
      </c>
      <c r="B58" s="384"/>
      <c r="C58" s="364"/>
      <c r="D58" s="389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72"/>
      <c r="V58" s="347" t="str">
        <f t="shared" si="2"/>
        <v/>
      </c>
      <c r="W58" s="353"/>
      <c r="X58" s="407" t="str">
        <f t="shared" si="1"/>
        <v/>
      </c>
    </row>
    <row r="59" spans="1:24" hidden="1" x14ac:dyDescent="0.2">
      <c r="A59" s="380">
        <v>56</v>
      </c>
      <c r="B59" s="384"/>
      <c r="C59" s="364"/>
      <c r="D59" s="389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72"/>
      <c r="V59" s="347" t="str">
        <f t="shared" si="2"/>
        <v/>
      </c>
      <c r="W59" s="353"/>
      <c r="X59" s="407" t="str">
        <f t="shared" si="1"/>
        <v/>
      </c>
    </row>
    <row r="60" spans="1:24" hidden="1" x14ac:dyDescent="0.2">
      <c r="A60" s="380">
        <v>57</v>
      </c>
      <c r="B60" s="384"/>
      <c r="C60" s="364"/>
      <c r="D60" s="389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72"/>
      <c r="V60" s="347" t="str">
        <f t="shared" si="2"/>
        <v/>
      </c>
      <c r="W60" s="353"/>
      <c r="X60" s="407" t="str">
        <f t="shared" si="1"/>
        <v/>
      </c>
    </row>
    <row r="61" spans="1:24" hidden="1" x14ac:dyDescent="0.2">
      <c r="A61" s="380">
        <v>58</v>
      </c>
      <c r="B61" s="384"/>
      <c r="C61" s="364"/>
      <c r="D61" s="389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72"/>
      <c r="V61" s="347" t="str">
        <f t="shared" si="2"/>
        <v/>
      </c>
      <c r="W61" s="353"/>
      <c r="X61" s="407" t="str">
        <f t="shared" si="1"/>
        <v/>
      </c>
    </row>
    <row r="62" spans="1:24" ht="13.5" hidden="1" thickBot="1" x14ac:dyDescent="0.25">
      <c r="A62" s="382">
        <v>59</v>
      </c>
      <c r="B62" s="384"/>
      <c r="C62" s="364"/>
      <c r="D62" s="390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76"/>
      <c r="V62" s="373" t="str">
        <f t="shared" si="2"/>
        <v/>
      </c>
      <c r="W62" s="353"/>
      <c r="X62" s="407" t="str">
        <f t="shared" si="1"/>
        <v/>
      </c>
    </row>
    <row r="63" spans="1:24" ht="13.5" hidden="1" thickBot="1" x14ac:dyDescent="0.25">
      <c r="A63" s="383">
        <v>60</v>
      </c>
      <c r="B63" s="385"/>
      <c r="C63" s="365"/>
      <c r="D63" s="394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77"/>
      <c r="V63" s="379" t="str">
        <f t="shared" si="2"/>
        <v/>
      </c>
      <c r="W63" s="353"/>
      <c r="X63" s="407" t="str">
        <f t="shared" ref="X63:X93" si="3">IF(AND(ISNUMBER(V63),ISNUMBER(W63)),V63*W63,"")</f>
        <v/>
      </c>
    </row>
    <row r="64" spans="1:24" hidden="1" x14ac:dyDescent="0.2">
      <c r="A64" s="291">
        <v>61</v>
      </c>
      <c r="B64" s="374"/>
      <c r="C64" s="375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54"/>
      <c r="V64" s="378"/>
      <c r="W64" s="353"/>
      <c r="X64" s="407" t="str">
        <f t="shared" si="3"/>
        <v/>
      </c>
    </row>
    <row r="65" spans="1:24" hidden="1" x14ac:dyDescent="0.2">
      <c r="A65" s="291">
        <v>62</v>
      </c>
      <c r="B65" s="341"/>
      <c r="C65" s="350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45"/>
      <c r="V65" s="347"/>
      <c r="W65" s="353"/>
      <c r="X65" s="407" t="str">
        <f t="shared" si="3"/>
        <v/>
      </c>
    </row>
    <row r="66" spans="1:24" hidden="1" x14ac:dyDescent="0.2">
      <c r="A66" s="291">
        <v>69</v>
      </c>
      <c r="B66" s="342"/>
      <c r="C66" s="350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45"/>
      <c r="V66" s="347"/>
      <c r="W66" s="353"/>
      <c r="X66" s="407" t="str">
        <f t="shared" si="3"/>
        <v/>
      </c>
    </row>
    <row r="67" spans="1:24" hidden="1" x14ac:dyDescent="0.2">
      <c r="A67" s="291">
        <v>70</v>
      </c>
      <c r="B67" s="341"/>
      <c r="C67" s="350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45"/>
      <c r="V67" s="347"/>
      <c r="W67" s="353"/>
      <c r="X67" s="407" t="str">
        <f t="shared" si="3"/>
        <v/>
      </c>
    </row>
    <row r="68" spans="1:24" hidden="1" x14ac:dyDescent="0.2">
      <c r="A68" s="291">
        <v>71</v>
      </c>
      <c r="B68" s="342"/>
      <c r="C68" s="350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45"/>
      <c r="V68" s="347"/>
      <c r="W68" s="353"/>
      <c r="X68" s="407" t="str">
        <f t="shared" si="3"/>
        <v/>
      </c>
    </row>
    <row r="69" spans="1:24" hidden="1" x14ac:dyDescent="0.2">
      <c r="A69" s="291">
        <v>72</v>
      </c>
      <c r="B69" s="342"/>
      <c r="C69" s="350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45"/>
      <c r="V69" s="347"/>
      <c r="W69" s="353"/>
      <c r="X69" s="407" t="str">
        <f t="shared" si="3"/>
        <v/>
      </c>
    </row>
    <row r="70" spans="1:24" hidden="1" x14ac:dyDescent="0.2">
      <c r="A70" s="291">
        <v>73</v>
      </c>
      <c r="B70" s="342"/>
      <c r="C70" s="350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45"/>
      <c r="V70" s="347"/>
      <c r="W70" s="353"/>
      <c r="X70" s="407" t="str">
        <f t="shared" si="3"/>
        <v/>
      </c>
    </row>
    <row r="71" spans="1:24" hidden="1" x14ac:dyDescent="0.2">
      <c r="A71" s="291">
        <v>74</v>
      </c>
      <c r="B71" s="342"/>
      <c r="C71" s="350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45"/>
      <c r="V71" s="347"/>
      <c r="W71" s="353"/>
      <c r="X71" s="407" t="str">
        <f t="shared" si="3"/>
        <v/>
      </c>
    </row>
    <row r="72" spans="1:24" hidden="1" x14ac:dyDescent="0.2">
      <c r="A72" s="291">
        <v>75</v>
      </c>
      <c r="B72" s="342"/>
      <c r="C72" s="350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45"/>
      <c r="V72" s="347"/>
      <c r="W72" s="353"/>
      <c r="X72" s="407" t="str">
        <f t="shared" si="3"/>
        <v/>
      </c>
    </row>
    <row r="73" spans="1:24" hidden="1" x14ac:dyDescent="0.2">
      <c r="A73" s="291">
        <v>76</v>
      </c>
      <c r="B73" s="342"/>
      <c r="C73" s="350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45"/>
      <c r="V73" s="347"/>
      <c r="W73" s="353"/>
      <c r="X73" s="407" t="str">
        <f t="shared" si="3"/>
        <v/>
      </c>
    </row>
    <row r="74" spans="1:24" hidden="1" x14ac:dyDescent="0.2">
      <c r="A74" s="291">
        <v>77</v>
      </c>
      <c r="B74" s="342"/>
      <c r="C74" s="350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45"/>
      <c r="V74" s="347"/>
      <c r="W74" s="353"/>
      <c r="X74" s="407" t="str">
        <f t="shared" si="3"/>
        <v/>
      </c>
    </row>
    <row r="75" spans="1:24" hidden="1" x14ac:dyDescent="0.2">
      <c r="A75" s="291">
        <v>78</v>
      </c>
      <c r="B75" s="342"/>
      <c r="C75" s="350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45"/>
      <c r="V75" s="347"/>
      <c r="W75" s="353"/>
      <c r="X75" s="407" t="str">
        <f t="shared" si="3"/>
        <v/>
      </c>
    </row>
    <row r="76" spans="1:24" hidden="1" x14ac:dyDescent="0.2">
      <c r="A76" s="291">
        <v>79</v>
      </c>
      <c r="B76" s="342"/>
      <c r="C76" s="350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45"/>
      <c r="V76" s="347"/>
      <c r="W76" s="353"/>
      <c r="X76" s="407" t="str">
        <f t="shared" si="3"/>
        <v/>
      </c>
    </row>
    <row r="77" spans="1:24" hidden="1" x14ac:dyDescent="0.2">
      <c r="A77" s="291">
        <v>80</v>
      </c>
      <c r="B77" s="342"/>
      <c r="C77" s="350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45"/>
      <c r="V77" s="347"/>
      <c r="W77" s="353"/>
      <c r="X77" s="407" t="str">
        <f t="shared" si="3"/>
        <v/>
      </c>
    </row>
    <row r="78" spans="1:24" hidden="1" x14ac:dyDescent="0.2">
      <c r="A78" s="291">
        <v>81</v>
      </c>
      <c r="B78" s="342"/>
      <c r="C78" s="350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45"/>
      <c r="V78" s="347"/>
      <c r="W78" s="353"/>
      <c r="X78" s="407" t="str">
        <f t="shared" si="3"/>
        <v/>
      </c>
    </row>
    <row r="79" spans="1:24" hidden="1" x14ac:dyDescent="0.2">
      <c r="A79" s="291">
        <v>82</v>
      </c>
      <c r="B79" s="342"/>
      <c r="C79" s="350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45"/>
      <c r="V79" s="347"/>
      <c r="W79" s="353"/>
      <c r="X79" s="407" t="str">
        <f t="shared" si="3"/>
        <v/>
      </c>
    </row>
    <row r="80" spans="1:24" hidden="1" x14ac:dyDescent="0.2">
      <c r="A80" s="291">
        <v>83</v>
      </c>
      <c r="B80" s="342"/>
      <c r="C80" s="350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45"/>
      <c r="V80" s="347"/>
      <c r="W80" s="353"/>
      <c r="X80" s="407" t="str">
        <f t="shared" si="3"/>
        <v/>
      </c>
    </row>
    <row r="81" spans="1:24" hidden="1" x14ac:dyDescent="0.2">
      <c r="A81" s="291">
        <v>84</v>
      </c>
      <c r="B81" s="341"/>
      <c r="C81" s="350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45"/>
      <c r="V81" s="347"/>
      <c r="W81" s="353"/>
      <c r="X81" s="407" t="str">
        <f t="shared" si="3"/>
        <v/>
      </c>
    </row>
    <row r="82" spans="1:24" hidden="1" x14ac:dyDescent="0.2">
      <c r="A82" s="291">
        <v>85</v>
      </c>
      <c r="B82" s="341"/>
      <c r="C82" s="350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45"/>
      <c r="V82" s="347"/>
      <c r="W82" s="353"/>
      <c r="X82" s="407" t="str">
        <f t="shared" si="3"/>
        <v/>
      </c>
    </row>
    <row r="83" spans="1:24" hidden="1" x14ac:dyDescent="0.2">
      <c r="A83" s="291">
        <v>86</v>
      </c>
      <c r="B83" s="341"/>
      <c r="C83" s="350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45"/>
      <c r="V83" s="347"/>
      <c r="W83" s="353"/>
      <c r="X83" s="407" t="str">
        <f t="shared" si="3"/>
        <v/>
      </c>
    </row>
    <row r="84" spans="1:24" hidden="1" x14ac:dyDescent="0.2">
      <c r="A84" s="291">
        <v>87</v>
      </c>
      <c r="B84" s="292"/>
      <c r="C84" s="349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45"/>
      <c r="V84" s="347"/>
      <c r="W84" s="353"/>
      <c r="X84" s="407" t="str">
        <f t="shared" si="3"/>
        <v/>
      </c>
    </row>
    <row r="85" spans="1:24" hidden="1" x14ac:dyDescent="0.2">
      <c r="A85" s="291">
        <v>88</v>
      </c>
      <c r="B85" s="292"/>
      <c r="C85" s="349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45"/>
      <c r="V85" s="347"/>
      <c r="W85" s="353"/>
      <c r="X85" s="407" t="str">
        <f t="shared" si="3"/>
        <v/>
      </c>
    </row>
    <row r="86" spans="1:24" hidden="1" x14ac:dyDescent="0.2">
      <c r="A86" s="291">
        <v>89</v>
      </c>
      <c r="B86" s="292"/>
      <c r="C86" s="349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45"/>
      <c r="V86" s="347"/>
      <c r="W86" s="353"/>
      <c r="X86" s="407" t="str">
        <f t="shared" si="3"/>
        <v/>
      </c>
    </row>
    <row r="87" spans="1:24" hidden="1" x14ac:dyDescent="0.2">
      <c r="A87" s="291">
        <v>90</v>
      </c>
      <c r="B87" s="292"/>
      <c r="C87" s="349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45"/>
      <c r="V87" s="347"/>
      <c r="W87" s="353"/>
      <c r="X87" s="407" t="str">
        <f t="shared" si="3"/>
        <v/>
      </c>
    </row>
    <row r="88" spans="1:24" hidden="1" x14ac:dyDescent="0.2">
      <c r="A88" s="291">
        <v>91</v>
      </c>
      <c r="B88" s="292"/>
      <c r="C88" s="349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45"/>
      <c r="V88" s="347"/>
      <c r="W88" s="353"/>
      <c r="X88" s="407" t="str">
        <f t="shared" si="3"/>
        <v/>
      </c>
    </row>
    <row r="89" spans="1:24" hidden="1" x14ac:dyDescent="0.2">
      <c r="A89" s="291">
        <v>92</v>
      </c>
      <c r="B89" s="292"/>
      <c r="C89" s="349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45"/>
      <c r="V89" s="347"/>
      <c r="W89" s="353"/>
      <c r="X89" s="407" t="str">
        <f t="shared" si="3"/>
        <v/>
      </c>
    </row>
    <row r="90" spans="1:24" hidden="1" x14ac:dyDescent="0.2">
      <c r="A90" s="291">
        <v>93</v>
      </c>
      <c r="B90" s="292"/>
      <c r="C90" s="349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45"/>
      <c r="V90" s="347"/>
      <c r="W90" s="353"/>
      <c r="X90" s="407" t="str">
        <f t="shared" si="3"/>
        <v/>
      </c>
    </row>
    <row r="91" spans="1:24" hidden="1" x14ac:dyDescent="0.2">
      <c r="A91" s="291">
        <v>94</v>
      </c>
      <c r="B91" s="292"/>
      <c r="C91" s="349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45"/>
      <c r="V91" s="347"/>
      <c r="W91" s="353"/>
      <c r="X91" s="407" t="str">
        <f t="shared" si="3"/>
        <v/>
      </c>
    </row>
    <row r="92" spans="1:24" hidden="1" x14ac:dyDescent="0.2">
      <c r="A92" s="291">
        <v>95</v>
      </c>
      <c r="B92" s="292"/>
      <c r="C92" s="349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45"/>
      <c r="V92" s="347"/>
      <c r="W92" s="353"/>
      <c r="X92" s="407" t="str">
        <f t="shared" si="3"/>
        <v/>
      </c>
    </row>
    <row r="93" spans="1:24" ht="13.5" thickBot="1" x14ac:dyDescent="0.25">
      <c r="A93" s="291">
        <v>96</v>
      </c>
      <c r="B93" s="292"/>
      <c r="C93" s="349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46"/>
      <c r="V93" s="348"/>
      <c r="W93" s="353"/>
      <c r="X93" s="407" t="str">
        <f t="shared" si="3"/>
        <v/>
      </c>
    </row>
    <row r="94" spans="1:24" x14ac:dyDescent="0.2">
      <c r="D94" s="399">
        <f t="shared" ref="D94:V94" si="4">SUM(D4*$W$4+D5*$W$5+D6*$W$6+D7*$W$7+D8*$W$8+D9*$W$9+D10*$W$10+D11*$W$11+D12*$W$12+D13*$W$13+D14*$W$14+D15*$W$15+D16*$W$16+D17*$W$17+D18*$W$18+D19*$W$19+D20*$W$20+D21*$W$21+D22*$W$22+D23*$W$23+D24*$W$24+D25*$W$25+D26*$W$26+D27*$W$27+D28*$W$28+D29*$W$29+D30*$W$30+D31*$W$31+D32*$W$32+D33*$W$33+D34*$W$34+D35*$W$35+D36*$W$36+D37*$W$37+D38*$W$38+D39*$W$39+D40*$W$40+D41*$W$41+D42*$W$42+D43*$W$43+D44*$W$44+D45*$W$45+D46*$W$46+D47*$W$47+D48*$W$48+D49*$W$49+D50*$W$50+D51*$W$51+D52*$W$52+D53*$W$53+D54*$W$54+D55*$W$55+D56*$W$56+D57*$W$57+D58*$W$58+D59*$W$59+D60*$W$60+D61*$W$61+D62*$W$62+D63*$W$63+D64*$W$64+D65*$W$65+D66*$W$66+D67*$W$67+D68*$W$68+D69*$W$69+D70*$W$70+D71*$W$71+D72*$W$72+D73*$W$73+D74*$W$74+D75*$W$75+D76*$W$76+D77*$W$77+D78*$W$78+D79*$W$79+D80*$W$80+D81*$W$81+D82*$W$82+D83*$W$83+D84*$W$84+D85*$W$85+D86*$W$86+D87*$W$87+D88*$W$88+D89*$W$89+D90*$W$90+D91*$W$91+D92*$W$92+D93*$W$93)</f>
        <v>20446</v>
      </c>
      <c r="E94" s="399">
        <f t="shared" si="4"/>
        <v>24367.5</v>
      </c>
      <c r="F94" s="399">
        <f t="shared" si="4"/>
        <v>23056</v>
      </c>
      <c r="G94" s="399">
        <f t="shared" si="4"/>
        <v>23907.5</v>
      </c>
      <c r="H94" s="399">
        <f t="shared" si="4"/>
        <v>28238.5</v>
      </c>
      <c r="I94" s="399">
        <f t="shared" si="4"/>
        <v>9260</v>
      </c>
      <c r="J94" s="399">
        <f t="shared" si="4"/>
        <v>16490</v>
      </c>
      <c r="K94" s="399">
        <f t="shared" si="4"/>
        <v>9260</v>
      </c>
      <c r="L94" s="399">
        <f t="shared" si="4"/>
        <v>9026</v>
      </c>
      <c r="M94" s="399">
        <f t="shared" si="4"/>
        <v>13431</v>
      </c>
      <c r="N94" s="399">
        <f t="shared" si="4"/>
        <v>55108.5</v>
      </c>
      <c r="O94" s="399">
        <f t="shared" si="4"/>
        <v>67002.5</v>
      </c>
      <c r="P94" s="399">
        <f t="shared" si="4"/>
        <v>11216</v>
      </c>
      <c r="Q94" s="399">
        <f t="shared" si="4"/>
        <v>67052.5</v>
      </c>
      <c r="R94" s="399">
        <f t="shared" si="4"/>
        <v>11161</v>
      </c>
      <c r="S94" s="399">
        <f t="shared" si="4"/>
        <v>5171</v>
      </c>
      <c r="T94" s="399">
        <f t="shared" si="4"/>
        <v>5600</v>
      </c>
      <c r="U94" s="399">
        <f t="shared" si="4"/>
        <v>77650</v>
      </c>
      <c r="V94" s="343" t="e">
        <f t="shared" si="4"/>
        <v>#VALUE!</v>
      </c>
    </row>
    <row r="95" spans="1:24" x14ac:dyDescent="0.2">
      <c r="D95" s="399">
        <f t="shared" ref="D95:T95" si="5">D99*$U94</f>
        <v>4347.762140613675</v>
      </c>
      <c r="E95" s="399">
        <f t="shared" si="5"/>
        <v>4427.4945639043244</v>
      </c>
      <c r="F95" s="399">
        <f t="shared" si="5"/>
        <v>4192.9874365788837</v>
      </c>
      <c r="G95" s="399">
        <f t="shared" si="5"/>
        <v>4821.4665378110658</v>
      </c>
      <c r="H95" s="399">
        <f t="shared" si="5"/>
        <v>4685.4524039623093</v>
      </c>
      <c r="I95" s="399">
        <f t="shared" si="5"/>
        <v>1772.8738825803334</v>
      </c>
      <c r="J95" s="399">
        <f t="shared" si="5"/>
        <v>3193.9870741725053</v>
      </c>
      <c r="K95" s="399">
        <f t="shared" si="5"/>
        <v>1571.1977530804543</v>
      </c>
      <c r="L95" s="399">
        <f t="shared" si="5"/>
        <v>1233.5074897318193</v>
      </c>
      <c r="M95" s="399">
        <f t="shared" si="5"/>
        <v>2715.5925344286056</v>
      </c>
      <c r="N95" s="399">
        <f t="shared" si="5"/>
        <v>10304.243174679874</v>
      </c>
      <c r="O95" s="399">
        <f t="shared" si="5"/>
        <v>12161.539623097366</v>
      </c>
      <c r="P95" s="399">
        <f t="shared" si="5"/>
        <v>4024.1423049045661</v>
      </c>
      <c r="Q95" s="399">
        <f t="shared" si="5"/>
        <v>13132.399130224692</v>
      </c>
      <c r="R95" s="399">
        <f t="shared" si="5"/>
        <v>2438.8741241845855</v>
      </c>
      <c r="S95" s="399">
        <f t="shared" si="5"/>
        <v>1125.6342111621163</v>
      </c>
      <c r="T95" s="399">
        <f t="shared" si="5"/>
        <v>1500.845614882822</v>
      </c>
      <c r="V95" s="344">
        <f>X1</f>
        <v>477444</v>
      </c>
    </row>
    <row r="96" spans="1:24" s="214" customFormat="1" ht="18" x14ac:dyDescent="0.25">
      <c r="A96" s="479"/>
      <c r="D96" s="480">
        <f>D94+D95</f>
        <v>24793.762140613675</v>
      </c>
      <c r="E96" s="480">
        <f t="shared" ref="E96:T96" si="6">E94+E95</f>
        <v>28794.994563904325</v>
      </c>
      <c r="F96" s="480">
        <f t="shared" si="6"/>
        <v>27248.987436578886</v>
      </c>
      <c r="G96" s="480">
        <f t="shared" si="6"/>
        <v>28728.966537811066</v>
      </c>
      <c r="H96" s="480">
        <f t="shared" si="6"/>
        <v>32923.952403962307</v>
      </c>
      <c r="I96" s="480">
        <f t="shared" si="6"/>
        <v>11032.873882580334</v>
      </c>
      <c r="J96" s="480">
        <f t="shared" si="6"/>
        <v>19683.987074172506</v>
      </c>
      <c r="K96" s="480">
        <f t="shared" si="6"/>
        <v>10831.197753080454</v>
      </c>
      <c r="L96" s="480">
        <f t="shared" si="6"/>
        <v>10259.507489731819</v>
      </c>
      <c r="M96" s="480">
        <f t="shared" si="6"/>
        <v>16146.592534428606</v>
      </c>
      <c r="N96" s="480">
        <f t="shared" si="6"/>
        <v>65412.743174679876</v>
      </c>
      <c r="O96" s="480">
        <f t="shared" si="6"/>
        <v>79164.039623097371</v>
      </c>
      <c r="P96" s="480">
        <f t="shared" si="6"/>
        <v>15240.142304904566</v>
      </c>
      <c r="Q96" s="480">
        <f t="shared" si="6"/>
        <v>80184.899130224687</v>
      </c>
      <c r="R96" s="480">
        <f t="shared" si="6"/>
        <v>13599.874124184586</v>
      </c>
      <c r="S96" s="480">
        <f t="shared" si="6"/>
        <v>6296.6342111621161</v>
      </c>
      <c r="T96" s="480">
        <f t="shared" si="6"/>
        <v>7100.8456148828218</v>
      </c>
      <c r="U96" s="479"/>
      <c r="V96" s="481">
        <f>SUM(D94:U94)</f>
        <v>477444</v>
      </c>
    </row>
    <row r="97" spans="4:24" x14ac:dyDescent="0.2">
      <c r="D97" s="400">
        <v>23175</v>
      </c>
      <c r="E97" s="400">
        <v>23600</v>
      </c>
      <c r="F97" s="400">
        <v>22350</v>
      </c>
      <c r="G97" s="400">
        <v>25700</v>
      </c>
      <c r="H97" s="400">
        <v>24975</v>
      </c>
      <c r="I97" s="400">
        <v>9450</v>
      </c>
      <c r="J97" s="400">
        <v>17025</v>
      </c>
      <c r="K97" s="400">
        <v>8375</v>
      </c>
      <c r="L97" s="400">
        <v>6575</v>
      </c>
      <c r="M97" s="400">
        <v>14475</v>
      </c>
      <c r="N97" s="400">
        <v>54925</v>
      </c>
      <c r="O97" s="400">
        <v>64825</v>
      </c>
      <c r="P97" s="400">
        <v>21450</v>
      </c>
      <c r="Q97" s="400">
        <v>70000</v>
      </c>
      <c r="R97" s="400">
        <v>13000</v>
      </c>
      <c r="S97" s="400">
        <v>6000</v>
      </c>
      <c r="T97" s="400">
        <v>8000</v>
      </c>
      <c r="U97" s="351">
        <v>0</v>
      </c>
      <c r="V97" s="351">
        <f>SUM(D97:U97)</f>
        <v>413900</v>
      </c>
      <c r="X97" s="278"/>
    </row>
    <row r="98" spans="4:24" x14ac:dyDescent="0.2">
      <c r="V98" s="343" t="e">
        <f>SUM(D94,U94,#REF!)</f>
        <v>#REF!</v>
      </c>
    </row>
    <row r="99" spans="4:24" x14ac:dyDescent="0.2">
      <c r="D99" s="369">
        <f t="shared" ref="D99:U99" si="7">D97/$V97</f>
        <v>5.5991785455424013E-2</v>
      </c>
      <c r="E99" s="369">
        <f t="shared" si="7"/>
        <v>5.7018603527422079E-2</v>
      </c>
      <c r="F99" s="369">
        <f t="shared" si="7"/>
        <v>5.3998550374486594E-2</v>
      </c>
      <c r="G99" s="369">
        <f t="shared" si="7"/>
        <v>6.2092292824353711E-2</v>
      </c>
      <c r="H99" s="369">
        <f t="shared" si="7"/>
        <v>6.0340661995651121E-2</v>
      </c>
      <c r="I99" s="369">
        <f t="shared" si="7"/>
        <v>2.2831601836192317E-2</v>
      </c>
      <c r="J99" s="369">
        <f t="shared" si="7"/>
        <v>4.1133123942981395E-2</v>
      </c>
      <c r="K99" s="369">
        <f t="shared" si="7"/>
        <v>2.0234356124667795E-2</v>
      </c>
      <c r="L99" s="369">
        <f t="shared" si="7"/>
        <v>1.5885479584440688E-2</v>
      </c>
      <c r="M99" s="369">
        <f t="shared" si="7"/>
        <v>3.4972215510992992E-2</v>
      </c>
      <c r="N99" s="369">
        <f t="shared" si="7"/>
        <v>0.1327011355399855</v>
      </c>
      <c r="O99" s="369">
        <f t="shared" si="7"/>
        <v>0.15661995651123459</v>
      </c>
      <c r="P99" s="369">
        <f t="shared" si="7"/>
        <v>5.1824112104373037E-2</v>
      </c>
      <c r="Q99" s="369">
        <f t="shared" si="7"/>
        <v>0.16912297656438754</v>
      </c>
      <c r="R99" s="369">
        <f t="shared" si="7"/>
        <v>3.1408552790529114E-2</v>
      </c>
      <c r="S99" s="369">
        <f t="shared" si="7"/>
        <v>1.449625513409036E-2</v>
      </c>
      <c r="T99" s="369">
        <f t="shared" si="7"/>
        <v>1.9328340178787148E-2</v>
      </c>
      <c r="U99" s="369">
        <f t="shared" si="7"/>
        <v>0</v>
      </c>
    </row>
    <row r="101" spans="4:24" x14ac:dyDescent="0.2"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400"/>
      <c r="S101" s="400"/>
      <c r="T101" s="400"/>
    </row>
    <row r="102" spans="4:24" x14ac:dyDescent="0.2">
      <c r="F102" s="400"/>
    </row>
    <row r="104" spans="4:24" x14ac:dyDescent="0.2">
      <c r="F104" s="399"/>
    </row>
    <row r="105" spans="4:24" x14ac:dyDescent="0.2">
      <c r="F105" s="400"/>
      <c r="L105" s="399"/>
    </row>
    <row r="106" spans="4:24" x14ac:dyDescent="0.2">
      <c r="L106" s="400"/>
    </row>
    <row r="107" spans="4:24" x14ac:dyDescent="0.2">
      <c r="L107" s="399"/>
    </row>
  </sheetData>
  <mergeCells count="5">
    <mergeCell ref="A2:C2"/>
    <mergeCell ref="J2:L2"/>
    <mergeCell ref="H2:I2"/>
    <mergeCell ref="D2:E2"/>
    <mergeCell ref="Q2:R2"/>
  </mergeCells>
  <phoneticPr fontId="7" type="noConversion"/>
  <printOptions horizontalCentered="1"/>
  <pageMargins left="0.25" right="0.25" top="0.75" bottom="0.75" header="0.3" footer="0.3"/>
  <pageSetup scale="95" fitToWidth="0" orientation="landscape" r:id="rId1"/>
  <headerFooter alignWithMargins="0"/>
  <colBreaks count="4" manualBreakCount="4">
    <brk id="6" max="37" man="1"/>
    <brk id="9" max="37" man="1"/>
    <brk id="12" max="37" man="1"/>
    <brk id="15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42" activePane="bottomLeft" state="frozenSplit"/>
      <selection activeCell="E4" sqref="E4:E26"/>
      <selection pane="bottomLeft" activeCell="J14" sqref="J14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511" t="s">
        <v>98</v>
      </c>
      <c r="F1" s="512"/>
      <c r="G1" s="523" t="s">
        <v>187</v>
      </c>
      <c r="H1" s="524"/>
      <c r="I1" s="516" t="s">
        <v>190</v>
      </c>
      <c r="J1" s="517"/>
      <c r="K1" s="516" t="s">
        <v>191</v>
      </c>
      <c r="L1" s="517"/>
      <c r="M1" s="516"/>
      <c r="N1" s="517"/>
      <c r="O1" s="463"/>
      <c r="P1" s="334"/>
      <c r="Q1" s="355" t="s">
        <v>0</v>
      </c>
      <c r="R1" s="281"/>
      <c r="S1" s="281"/>
      <c r="T1" s="282"/>
      <c r="U1" s="511" t="s">
        <v>98</v>
      </c>
      <c r="V1" s="512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11" t="s">
        <v>98</v>
      </c>
      <c r="AJ1" s="512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13"/>
      <c r="F2" s="514"/>
      <c r="G2" s="507" t="s">
        <v>188</v>
      </c>
      <c r="H2" s="525"/>
      <c r="I2" s="518" t="s">
        <v>188</v>
      </c>
      <c r="J2" s="522"/>
      <c r="K2" s="518" t="s">
        <v>192</v>
      </c>
      <c r="L2" s="519"/>
      <c r="M2" s="518"/>
      <c r="N2" s="519"/>
      <c r="O2" s="366"/>
      <c r="P2" s="336"/>
      <c r="Q2" s="192" t="s">
        <v>12</v>
      </c>
      <c r="R2" s="283"/>
      <c r="S2" s="283"/>
      <c r="T2" s="284"/>
      <c r="U2" s="513"/>
      <c r="V2" s="514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13"/>
      <c r="AJ2" s="514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184</v>
      </c>
      <c r="B3" s="283"/>
      <c r="C3" s="283"/>
      <c r="D3" s="284"/>
      <c r="E3" s="513"/>
      <c r="F3" s="514"/>
      <c r="G3" s="507" t="s">
        <v>189</v>
      </c>
      <c r="H3" s="508"/>
      <c r="I3" s="507" t="s">
        <v>189</v>
      </c>
      <c r="J3" s="508"/>
      <c r="K3" s="507" t="s">
        <v>189</v>
      </c>
      <c r="L3" s="508"/>
      <c r="M3" s="507"/>
      <c r="N3" s="508"/>
      <c r="O3" s="366"/>
      <c r="P3" s="336"/>
      <c r="Q3" s="192" t="s">
        <v>128</v>
      </c>
      <c r="R3" s="283"/>
      <c r="S3" s="283"/>
      <c r="T3" s="284"/>
      <c r="U3" s="513"/>
      <c r="V3" s="514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13"/>
      <c r="AJ3" s="514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183</v>
      </c>
      <c r="B4" s="283"/>
      <c r="C4" s="283"/>
      <c r="D4" s="284"/>
      <c r="E4" s="285"/>
      <c r="F4" s="286"/>
      <c r="G4" s="520"/>
      <c r="H4" s="521"/>
      <c r="I4" s="509"/>
      <c r="J4" s="515"/>
      <c r="K4" s="509"/>
      <c r="L4" s="510"/>
      <c r="M4" s="509"/>
      <c r="N4" s="510"/>
      <c r="O4" s="366"/>
      <c r="P4" s="336"/>
      <c r="Q4" s="192" t="s">
        <v>130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List'!V4),0,'Item List'!V4)</f>
        <v>965</v>
      </c>
      <c r="E6" s="145">
        <f>IF(ISBLANK('Item List'!W4),0,'Item List'!W4)</f>
        <v>40</v>
      </c>
      <c r="F6" s="145">
        <f>IF(AND(ISNUMBER($D6),ISNUMBER(E6)),$D6*E6,0)</f>
        <v>38600</v>
      </c>
      <c r="G6" s="167">
        <v>32.25</v>
      </c>
      <c r="H6" s="102">
        <f>IF(AND(ISNUMBER($D6),ISNUMBER(G6)),$D6*G6,0)</f>
        <v>31121.25</v>
      </c>
      <c r="I6" s="168">
        <v>36</v>
      </c>
      <c r="J6" s="102">
        <f t="shared" ref="J6:J29" si="0">IF(AND(ISNUMBER($D6),ISNUMBER(I6)),$D6*I6,0)</f>
        <v>34740</v>
      </c>
      <c r="K6" s="168">
        <v>35</v>
      </c>
      <c r="L6" s="102">
        <f t="shared" ref="L6:L29" si="1">IF(AND(ISNUMBER($D6),ISNUMBER(K6)),$D6*K6,0)</f>
        <v>33775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List'!V4),0,'Item List'!V4)</f>
        <v>965</v>
      </c>
      <c r="U6" s="145">
        <f>IF(ISBLANK('Item List'!W4),0,'Item List'!W4)</f>
        <v>40</v>
      </c>
      <c r="V6" s="145">
        <f t="shared" ref="V6:V29" si="4">IF(AND(ISNUMBER($D6),ISNUMBER(U6)),$D6*U6,0)</f>
        <v>38600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List'!V4),0,'Item List'!V4)</f>
        <v>965</v>
      </c>
      <c r="AI6" s="145">
        <f>IF(ISBLANK('Item List'!W4),0,'Item List'!W4)</f>
        <v>40</v>
      </c>
      <c r="AJ6" s="145">
        <f>IF(AND(ISNUMBER($D6),ISNUMBER(AI6)),$D6*AI6,0)</f>
        <v>38600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List'!V5),0,'Item List'!V5)</f>
        <v>1</v>
      </c>
      <c r="E7" s="145">
        <f>IF(ISBLANK('Item List'!W5),0,'Item List'!W5)</f>
        <v>10000</v>
      </c>
      <c r="F7" s="145">
        <f t="shared" ref="F7:F29" si="14">IF(AND(ISNUMBER($D7),ISNUMBER(E7)),$D7*E7,0)</f>
        <v>10000</v>
      </c>
      <c r="G7" s="167">
        <v>7700</v>
      </c>
      <c r="H7" s="102">
        <f t="shared" ref="H7:H29" si="15">IF(AND(ISNUMBER($D7),ISNUMBER(G7)),$D7*G7,0)</f>
        <v>7700</v>
      </c>
      <c r="I7" s="168">
        <v>6081</v>
      </c>
      <c r="J7" s="102">
        <f t="shared" si="0"/>
        <v>6081</v>
      </c>
      <c r="K7" s="168">
        <v>9000</v>
      </c>
      <c r="L7" s="102">
        <f t="shared" si="1"/>
        <v>9000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List'!V5),0,'Item List'!V5)</f>
        <v>1</v>
      </c>
      <c r="U7" s="145">
        <f>IF(ISBLANK('Item List'!W5),0,'Item List'!W5)</f>
        <v>10000</v>
      </c>
      <c r="V7" s="145">
        <f t="shared" si="4"/>
        <v>10000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List'!V5),0,'Item List'!V5)</f>
        <v>1</v>
      </c>
      <c r="AI7" s="145">
        <f>IF(ISBLANK('Item List'!W5),0,'Item List'!W5)</f>
        <v>10000</v>
      </c>
      <c r="AJ7" s="145">
        <f t="shared" ref="AJ7:AJ29" si="16">IF(AND(ISNUMBER($D7),ISNUMBER(AI7)),$D7*AI7,0)</f>
        <v>10000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List'!V6),0,'Item List'!V6)</f>
        <v>1</v>
      </c>
      <c r="E8" s="145">
        <f>IF(ISBLANK('Item List'!W6),0,'Item List'!W6)</f>
        <v>100</v>
      </c>
      <c r="F8" s="145">
        <f t="shared" si="14"/>
        <v>100</v>
      </c>
      <c r="G8" s="167">
        <v>125</v>
      </c>
      <c r="H8" s="102">
        <f t="shared" si="15"/>
        <v>125</v>
      </c>
      <c r="I8" s="168">
        <v>131</v>
      </c>
      <c r="J8" s="102">
        <f t="shared" si="0"/>
        <v>131</v>
      </c>
      <c r="K8" s="168">
        <v>125</v>
      </c>
      <c r="L8" s="102">
        <f t="shared" si="1"/>
        <v>125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List'!V6),0,'Item List'!V6)</f>
        <v>1</v>
      </c>
      <c r="U8" s="145">
        <f>IF(ISBLANK('Item List'!W6),0,'Item List'!W6)</f>
        <v>100</v>
      </c>
      <c r="V8" s="145">
        <f t="shared" si="4"/>
        <v>100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List'!V6),0,'Item List'!V6)</f>
        <v>1</v>
      </c>
      <c r="AI8" s="145">
        <f>IF(ISBLANK('Item List'!W6),0,'Item List'!W6)</f>
        <v>100</v>
      </c>
      <c r="AJ8" s="145">
        <f t="shared" si="16"/>
        <v>100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Perimeter Erosion Barrier</v>
      </c>
      <c r="C9" s="287" t="str">
        <f>IF(ISBLANK('Item List'!C7),"",'Item List'!C7)</f>
        <v>L.F.</v>
      </c>
      <c r="D9" s="288">
        <f>IF(ISBLANK('Item List'!V7),0,'Item List'!V7)</f>
        <v>685</v>
      </c>
      <c r="E9" s="145">
        <f>IF(ISBLANK('Item List'!W7),0,'Item List'!W7)</f>
        <v>3.5</v>
      </c>
      <c r="F9" s="145">
        <f t="shared" si="14"/>
        <v>2397.5</v>
      </c>
      <c r="G9" s="167">
        <v>3.25</v>
      </c>
      <c r="H9" s="102">
        <f t="shared" si="15"/>
        <v>2226.25</v>
      </c>
      <c r="I9" s="168">
        <v>3.5</v>
      </c>
      <c r="J9" s="102">
        <f t="shared" si="0"/>
        <v>2397.5</v>
      </c>
      <c r="K9" s="168">
        <v>3.25</v>
      </c>
      <c r="L9" s="102">
        <f t="shared" si="1"/>
        <v>2226.25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Perimeter Erosion Barrier</v>
      </c>
      <c r="S9" s="287" t="str">
        <f>IF(ISBLANK('Item List'!C7),"",'Item List'!C7)</f>
        <v>L.F.</v>
      </c>
      <c r="T9" s="288">
        <f>IF(ISBLANK('Item List'!V7),0,'Item List'!V7)</f>
        <v>685</v>
      </c>
      <c r="U9" s="145">
        <f>IF(ISBLANK('Item List'!W7),0,'Item List'!W7)</f>
        <v>3.5</v>
      </c>
      <c r="V9" s="145">
        <f t="shared" si="4"/>
        <v>2397.5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Perimeter Erosion Barrier</v>
      </c>
      <c r="AG9" s="287" t="str">
        <f>IF(ISBLANK('Item List'!C7),"",'Item List'!C7)</f>
        <v>L.F.</v>
      </c>
      <c r="AH9" s="288">
        <f>IF(ISBLANK('Item List'!V7),0,'Item List'!V7)</f>
        <v>685</v>
      </c>
      <c r="AI9" s="145">
        <f>IF(ISBLANK('Item List'!W7),0,'Item List'!W7)</f>
        <v>3.5</v>
      </c>
      <c r="AJ9" s="145">
        <f t="shared" si="16"/>
        <v>2397.5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Course, Type B, CA-6, 8"</v>
      </c>
      <c r="C10" s="287" t="str">
        <f>IF(ISBLANK('Item List'!C8),"",'Item List'!C8)</f>
        <v>Tons</v>
      </c>
      <c r="D10" s="288">
        <f>IF(ISBLANK('Item List'!V8),0,'Item List'!V8)</f>
        <v>110</v>
      </c>
      <c r="E10" s="145">
        <f>IF(ISBLANK('Item List'!W8),0,'Item List'!W8)</f>
        <v>25</v>
      </c>
      <c r="F10" s="145">
        <f t="shared" si="14"/>
        <v>2750</v>
      </c>
      <c r="G10" s="167">
        <v>18</v>
      </c>
      <c r="H10" s="102">
        <f t="shared" si="15"/>
        <v>1980</v>
      </c>
      <c r="I10" s="168">
        <v>32.5</v>
      </c>
      <c r="J10" s="102">
        <f t="shared" si="0"/>
        <v>3575</v>
      </c>
      <c r="K10" s="168">
        <v>38</v>
      </c>
      <c r="L10" s="102">
        <f t="shared" si="1"/>
        <v>4180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Course, Type B, CA-6, 8"</v>
      </c>
      <c r="S10" s="287" t="str">
        <f>IF(ISBLANK('Item List'!C8),"",'Item List'!C8)</f>
        <v>Tons</v>
      </c>
      <c r="T10" s="288">
        <f>IF(ISBLANK('Item List'!V8),0,'Item List'!V8)</f>
        <v>110</v>
      </c>
      <c r="U10" s="145">
        <f>IF(ISBLANK('Item List'!W8),0,'Item List'!W8)</f>
        <v>25</v>
      </c>
      <c r="V10" s="145">
        <f t="shared" si="4"/>
        <v>2750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Course, Type B, CA-6, 8"</v>
      </c>
      <c r="AG10" s="287" t="str">
        <f>IF(ISBLANK('Item List'!C8),"",'Item List'!C8)</f>
        <v>Tons</v>
      </c>
      <c r="AH10" s="288">
        <f>IF(ISBLANK('Item List'!V8),0,'Item List'!V8)</f>
        <v>110</v>
      </c>
      <c r="AI10" s="145">
        <f>IF(ISBLANK('Item List'!W8),0,'Item List'!W8)</f>
        <v>25</v>
      </c>
      <c r="AJ10" s="145">
        <f t="shared" si="16"/>
        <v>2750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Base Course, Type B, CA-6, 10"</v>
      </c>
      <c r="C11" s="287" t="str">
        <f>IF(ISBLANK('Item List'!C9),"",'Item List'!C9)</f>
        <v>Tons</v>
      </c>
      <c r="D11" s="288">
        <f>IF(ISBLANK('Item List'!V9),0,'Item List'!V9)</f>
        <v>1325</v>
      </c>
      <c r="E11" s="145">
        <f>IF(ISBLANK('Item List'!W9),0,'Item List'!W9)</f>
        <v>25</v>
      </c>
      <c r="F11" s="145">
        <f t="shared" si="14"/>
        <v>33125</v>
      </c>
      <c r="G11" s="167">
        <v>18</v>
      </c>
      <c r="H11" s="102">
        <f t="shared" si="15"/>
        <v>23850</v>
      </c>
      <c r="I11" s="168">
        <v>34</v>
      </c>
      <c r="J11" s="102">
        <f t="shared" si="0"/>
        <v>45050</v>
      </c>
      <c r="K11" s="168">
        <v>29</v>
      </c>
      <c r="L11" s="102">
        <f t="shared" si="1"/>
        <v>38425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Base Course, Type B, CA-6, 10"</v>
      </c>
      <c r="S11" s="287" t="str">
        <f>IF(ISBLANK('Item List'!C9),"",'Item List'!C9)</f>
        <v>Tons</v>
      </c>
      <c r="T11" s="288">
        <f>IF(ISBLANK('Item List'!V9),0,'Item List'!V9)</f>
        <v>1325</v>
      </c>
      <c r="U11" s="145">
        <f>IF(ISBLANK('Item List'!W9),0,'Item List'!W9)</f>
        <v>25</v>
      </c>
      <c r="V11" s="145">
        <f t="shared" si="4"/>
        <v>33125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Base Course, Type B, CA-6, 10"</v>
      </c>
      <c r="AG11" s="287" t="str">
        <f>IF(ISBLANK('Item List'!C9),"",'Item List'!C9)</f>
        <v>Tons</v>
      </c>
      <c r="AH11" s="288">
        <f>IF(ISBLANK('Item List'!V9),0,'Item List'!V9)</f>
        <v>1325</v>
      </c>
      <c r="AI11" s="145">
        <f>IF(ISBLANK('Item List'!W9),0,'Item List'!W9)</f>
        <v>25</v>
      </c>
      <c r="AJ11" s="145">
        <f t="shared" si="16"/>
        <v>33125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Aggregate Base Repair, 10"</v>
      </c>
      <c r="C12" s="287" t="str">
        <f>IF(ISBLANK('Item List'!C10),"",'Item List'!C10)</f>
        <v>S.Y.</v>
      </c>
      <c r="D12" s="288">
        <f>IF(ISBLANK('Item List'!V10),0,'Item List'!V10)</f>
        <v>512</v>
      </c>
      <c r="E12" s="145">
        <f>IF(ISBLANK('Item List'!W10),0,'Item List'!W10)</f>
        <v>25</v>
      </c>
      <c r="F12" s="145">
        <f t="shared" si="14"/>
        <v>12800</v>
      </c>
      <c r="G12" s="167">
        <v>0.01</v>
      </c>
      <c r="H12" s="102">
        <f t="shared" si="15"/>
        <v>5.12</v>
      </c>
      <c r="I12" s="168">
        <v>0.01</v>
      </c>
      <c r="J12" s="102">
        <f t="shared" si="0"/>
        <v>5.12</v>
      </c>
      <c r="K12" s="168">
        <v>0.01</v>
      </c>
      <c r="L12" s="102">
        <f t="shared" si="1"/>
        <v>5.12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Aggregate Base Repair, 10"</v>
      </c>
      <c r="S12" s="287" t="str">
        <f>IF(ISBLANK('Item List'!C10),"",'Item List'!C10)</f>
        <v>S.Y.</v>
      </c>
      <c r="T12" s="288">
        <f>IF(ISBLANK('Item List'!V10),0,'Item List'!V10)</f>
        <v>512</v>
      </c>
      <c r="U12" s="145">
        <f>IF(ISBLANK('Item List'!W10),0,'Item List'!W10)</f>
        <v>25</v>
      </c>
      <c r="V12" s="145">
        <f t="shared" si="4"/>
        <v>12800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Aggregate Base Repair, 10"</v>
      </c>
      <c r="AG12" s="287" t="str">
        <f>IF(ISBLANK('Item List'!C10),"",'Item List'!C10)</f>
        <v>S.Y.</v>
      </c>
      <c r="AH12" s="288">
        <f>IF(ISBLANK('Item List'!V10),0,'Item List'!V10)</f>
        <v>512</v>
      </c>
      <c r="AI12" s="145">
        <f>IF(ISBLANK('Item List'!W10),0,'Item List'!W10)</f>
        <v>25</v>
      </c>
      <c r="AJ12" s="145">
        <f t="shared" si="16"/>
        <v>12800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Bituminous Materials (Prime Coat)</v>
      </c>
      <c r="C13" s="287" t="str">
        <f>IF(ISBLANK('Item List'!C11),"",'Item List'!C11)</f>
        <v>Gal</v>
      </c>
      <c r="D13" s="288">
        <f>IF(ISBLANK('Item List'!V11),0,'Item List'!V11)</f>
        <v>868</v>
      </c>
      <c r="E13" s="145">
        <f>IF(ISBLANK('Item List'!W11),0,'Item List'!W11)</f>
        <v>3</v>
      </c>
      <c r="F13" s="145">
        <f t="shared" si="14"/>
        <v>2604</v>
      </c>
      <c r="G13" s="167">
        <v>0.01</v>
      </c>
      <c r="H13" s="102">
        <f t="shared" si="15"/>
        <v>8.68</v>
      </c>
      <c r="I13" s="168">
        <v>0.01</v>
      </c>
      <c r="J13" s="102">
        <f t="shared" si="0"/>
        <v>8.68</v>
      </c>
      <c r="K13" s="168">
        <v>4.5</v>
      </c>
      <c r="L13" s="102">
        <f t="shared" si="1"/>
        <v>3906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Bituminous Materials (Prime Coat)</v>
      </c>
      <c r="S13" s="287" t="str">
        <f>IF(ISBLANK('Item List'!C11),"",'Item List'!C11)</f>
        <v>Gal</v>
      </c>
      <c r="T13" s="288">
        <f>IF(ISBLANK('Item List'!V11),0,'Item List'!V11)</f>
        <v>868</v>
      </c>
      <c r="U13" s="145">
        <f>IF(ISBLANK('Item List'!W11),0,'Item List'!W11)</f>
        <v>3</v>
      </c>
      <c r="V13" s="145">
        <f t="shared" si="4"/>
        <v>2604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Bituminous Materials (Prime Coat)</v>
      </c>
      <c r="AG13" s="287" t="str">
        <f>IF(ISBLANK('Item List'!C11),"",'Item List'!C11)</f>
        <v>Gal</v>
      </c>
      <c r="AH13" s="288">
        <f>IF(ISBLANK('Item List'!V11),0,'Item List'!V11)</f>
        <v>868</v>
      </c>
      <c r="AI13" s="145">
        <f>IF(ISBLANK('Item List'!W11),0,'Item List'!W11)</f>
        <v>3</v>
      </c>
      <c r="AJ13" s="145">
        <f t="shared" si="16"/>
        <v>2604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Aggregate (Prime Coat)</v>
      </c>
      <c r="C14" s="287" t="str">
        <f>IF(ISBLANK('Item List'!C12),"",'Item List'!C12)</f>
        <v>Tons</v>
      </c>
      <c r="D14" s="288">
        <f>IF(ISBLANK('Item List'!V12),0,'Item List'!V12)</f>
        <v>70</v>
      </c>
      <c r="E14" s="145">
        <f>IF(ISBLANK('Item List'!W12),0,'Item List'!W12)</f>
        <v>10</v>
      </c>
      <c r="F14" s="145">
        <f t="shared" si="14"/>
        <v>700</v>
      </c>
      <c r="G14" s="167">
        <v>0.01</v>
      </c>
      <c r="H14" s="102">
        <f t="shared" si="15"/>
        <v>0.70000000000000007</v>
      </c>
      <c r="I14" s="168">
        <v>0.01</v>
      </c>
      <c r="J14" s="102">
        <f t="shared" si="0"/>
        <v>0.70000000000000007</v>
      </c>
      <c r="K14" s="168">
        <v>0.01</v>
      </c>
      <c r="L14" s="102">
        <f t="shared" si="1"/>
        <v>0.70000000000000007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Aggregate (Prime Coat)</v>
      </c>
      <c r="S14" s="287" t="str">
        <f>IF(ISBLANK('Item List'!C12),"",'Item List'!C12)</f>
        <v>Tons</v>
      </c>
      <c r="T14" s="288">
        <f>IF(ISBLANK('Item List'!V12),0,'Item List'!V12)</f>
        <v>70</v>
      </c>
      <c r="U14" s="145">
        <f>IF(ISBLANK('Item List'!W12),0,'Item List'!W12)</f>
        <v>10</v>
      </c>
      <c r="V14" s="145">
        <f t="shared" si="4"/>
        <v>700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Aggregate (Prime Coat)</v>
      </c>
      <c r="AG14" s="287" t="str">
        <f>IF(ISBLANK('Item List'!C12),"",'Item List'!C12)</f>
        <v>Tons</v>
      </c>
      <c r="AH14" s="288">
        <f>IF(ISBLANK('Item List'!V12),0,'Item List'!V12)</f>
        <v>70</v>
      </c>
      <c r="AI14" s="145">
        <f>IF(ISBLANK('Item List'!W12),0,'Item List'!W12)</f>
        <v>10</v>
      </c>
      <c r="AJ14" s="145">
        <f t="shared" si="16"/>
        <v>700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Binder Course, IL-9.5, N50, 1.5"</v>
      </c>
      <c r="C15" s="287" t="str">
        <f>IF(ISBLANK('Item List'!C13),"",'Item List'!C13)</f>
        <v>Tons</v>
      </c>
      <c r="D15" s="288">
        <f>IF(ISBLANK('Item List'!V13),0,'Item List'!V13)</f>
        <v>405</v>
      </c>
      <c r="E15" s="145">
        <f>IF(ISBLANK('Item List'!W13),0,'Item List'!W13)</f>
        <v>115</v>
      </c>
      <c r="F15" s="145">
        <f t="shared" si="14"/>
        <v>46575</v>
      </c>
      <c r="G15" s="167">
        <v>115.45</v>
      </c>
      <c r="H15" s="102">
        <f t="shared" si="15"/>
        <v>46757.25</v>
      </c>
      <c r="I15" s="168">
        <v>136</v>
      </c>
      <c r="J15" s="102">
        <f t="shared" si="0"/>
        <v>55080</v>
      </c>
      <c r="K15" s="168">
        <v>140</v>
      </c>
      <c r="L15" s="102">
        <f t="shared" si="1"/>
        <v>56700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Binder Course, IL-9.5, N50, 1.5"</v>
      </c>
      <c r="S15" s="287" t="str">
        <f>IF(ISBLANK('Item List'!C13),"",'Item List'!C13)</f>
        <v>Tons</v>
      </c>
      <c r="T15" s="288">
        <f>IF(ISBLANK('Item List'!V13),0,'Item List'!V13)</f>
        <v>405</v>
      </c>
      <c r="U15" s="145">
        <f>IF(ISBLANK('Item List'!W13),0,'Item List'!W13)</f>
        <v>115</v>
      </c>
      <c r="V15" s="145">
        <f t="shared" si="4"/>
        <v>46575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Binder Course, IL-9.5, N50, 1.5"</v>
      </c>
      <c r="AG15" s="287" t="str">
        <f>IF(ISBLANK('Item List'!C13),"",'Item List'!C13)</f>
        <v>Tons</v>
      </c>
      <c r="AH15" s="288">
        <f>IF(ISBLANK('Item List'!V13),0,'Item List'!V13)</f>
        <v>405</v>
      </c>
      <c r="AI15" s="145">
        <f>IF(ISBLANK('Item List'!W13),0,'Item List'!W13)</f>
        <v>115</v>
      </c>
      <c r="AJ15" s="145">
        <f t="shared" si="16"/>
        <v>46575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 Surface Course, Mix "D", N50, 1.5"</v>
      </c>
      <c r="C16" s="287" t="str">
        <f>IF(ISBLANK('Item List'!C14),"",'Item List'!C14)</f>
        <v>Tons</v>
      </c>
      <c r="D16" s="288">
        <f>IF(ISBLANK('Item List'!V14),0,'Item List'!V14)</f>
        <v>365</v>
      </c>
      <c r="E16" s="145">
        <f>IF(ISBLANK('Item List'!W14),0,'Item List'!W14)</f>
        <v>115</v>
      </c>
      <c r="F16" s="145">
        <f t="shared" si="14"/>
        <v>41975</v>
      </c>
      <c r="G16" s="167">
        <v>115.45</v>
      </c>
      <c r="H16" s="102">
        <f t="shared" si="15"/>
        <v>42139.25</v>
      </c>
      <c r="I16" s="169">
        <v>129</v>
      </c>
      <c r="J16" s="102">
        <f t="shared" si="0"/>
        <v>47085</v>
      </c>
      <c r="K16" s="169">
        <v>140</v>
      </c>
      <c r="L16" s="102">
        <f t="shared" si="1"/>
        <v>51100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 Surface Course, Mix "D", N50, 1.5"</v>
      </c>
      <c r="S16" s="287" t="str">
        <f>IF(ISBLANK('Item List'!C14),"",'Item List'!C14)</f>
        <v>Tons</v>
      </c>
      <c r="T16" s="288">
        <f>IF(ISBLANK('Item List'!V14),0,'Item List'!V14)</f>
        <v>365</v>
      </c>
      <c r="U16" s="145">
        <f>IF(ISBLANK('Item List'!W14),0,'Item List'!W14)</f>
        <v>115</v>
      </c>
      <c r="V16" s="145">
        <f t="shared" si="4"/>
        <v>41975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 Surface Course, Mix "D", N50, 1.5"</v>
      </c>
      <c r="AG16" s="287" t="str">
        <f>IF(ISBLANK('Item List'!C14),"",'Item List'!C14)</f>
        <v>Tons</v>
      </c>
      <c r="AH16" s="288">
        <f>IF(ISBLANK('Item List'!V14),0,'Item List'!V14)</f>
        <v>365</v>
      </c>
      <c r="AI16" s="145">
        <f>IF(ISBLANK('Item List'!W14),0,'Item List'!W14)</f>
        <v>115</v>
      </c>
      <c r="AJ16" s="145">
        <f t="shared" si="16"/>
        <v>41975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Hot-Mix Asphalt Surface Course, Mix "D", N50, 2"</v>
      </c>
      <c r="C17" s="287" t="str">
        <f>IF(ISBLANK('Item List'!C15),"",'Item List'!C15)</f>
        <v>Tons</v>
      </c>
      <c r="D17" s="288">
        <f>IF(ISBLANK('Item List'!V15),0,'Item List'!V15)</f>
        <v>870</v>
      </c>
      <c r="E17" s="145">
        <f>IF(ISBLANK('Item List'!W15),0,'Item List'!W15)</f>
        <v>115</v>
      </c>
      <c r="F17" s="145">
        <f t="shared" si="14"/>
        <v>100050</v>
      </c>
      <c r="G17" s="167">
        <v>115.45</v>
      </c>
      <c r="H17" s="102">
        <f t="shared" si="15"/>
        <v>100441.5</v>
      </c>
      <c r="I17" s="169">
        <v>126</v>
      </c>
      <c r="J17" s="102">
        <f t="shared" si="0"/>
        <v>109620</v>
      </c>
      <c r="K17" s="169">
        <v>140</v>
      </c>
      <c r="L17" s="102">
        <f t="shared" si="1"/>
        <v>121800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Hot-Mix Asphalt Surface Course, Mix "D", N50, 2"</v>
      </c>
      <c r="S17" s="287" t="str">
        <f>IF(ISBLANK('Item List'!C15),"",'Item List'!C15)</f>
        <v>Tons</v>
      </c>
      <c r="T17" s="288">
        <f>IF(ISBLANK('Item List'!V15),0,'Item List'!V15)</f>
        <v>870</v>
      </c>
      <c r="U17" s="145">
        <f>IF(ISBLANK('Item List'!W15),0,'Item List'!W15)</f>
        <v>115</v>
      </c>
      <c r="V17" s="145">
        <f t="shared" si="4"/>
        <v>100050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Hot-Mix Asphalt Surface Course, Mix "D", N50, 2"</v>
      </c>
      <c r="AG17" s="287" t="str">
        <f>IF(ISBLANK('Item List'!C15),"",'Item List'!C15)</f>
        <v>Tons</v>
      </c>
      <c r="AH17" s="288">
        <f>IF(ISBLANK('Item List'!V15),0,'Item List'!V15)</f>
        <v>870</v>
      </c>
      <c r="AI17" s="145">
        <f>IF(ISBLANK('Item List'!W15),0,'Item List'!W15)</f>
        <v>115</v>
      </c>
      <c r="AJ17" s="145">
        <f t="shared" si="16"/>
        <v>100050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Hot-Mix Asphalt Surface Course, Mix "D", N50, 3"</v>
      </c>
      <c r="C18" s="287" t="str">
        <f>IF(ISBLANK('Item List'!C16),"",'Item List'!C16)</f>
        <v>Tons</v>
      </c>
      <c r="D18" s="288">
        <f>IF(ISBLANK('Item List'!V16),0,'Item List'!V16)</f>
        <v>325</v>
      </c>
      <c r="E18" s="145">
        <f>IF(ISBLANK('Item List'!W16),0,'Item List'!W16)</f>
        <v>115</v>
      </c>
      <c r="F18" s="145">
        <f t="shared" si="14"/>
        <v>37375</v>
      </c>
      <c r="G18" s="167">
        <v>115.45</v>
      </c>
      <c r="H18" s="102">
        <f t="shared" si="15"/>
        <v>37521.25</v>
      </c>
      <c r="I18" s="169">
        <v>116</v>
      </c>
      <c r="J18" s="102">
        <f t="shared" si="0"/>
        <v>37700</v>
      </c>
      <c r="K18" s="169">
        <v>140</v>
      </c>
      <c r="L18" s="102">
        <f t="shared" si="1"/>
        <v>45500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Hot-Mix Asphalt Surface Course, Mix "D", N50, 3"</v>
      </c>
      <c r="S18" s="287" t="str">
        <f>IF(ISBLANK('Item List'!C16),"",'Item List'!C16)</f>
        <v>Tons</v>
      </c>
      <c r="T18" s="288">
        <f>IF(ISBLANK('Item List'!V16),0,'Item List'!V16)</f>
        <v>325</v>
      </c>
      <c r="U18" s="145">
        <f>IF(ISBLANK('Item List'!W16),0,'Item List'!W16)</f>
        <v>115</v>
      </c>
      <c r="V18" s="145">
        <f t="shared" si="4"/>
        <v>37375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Hot-Mix Asphalt Surface Course, Mix "D", N50, 3"</v>
      </c>
      <c r="AG18" s="287" t="str">
        <f>IF(ISBLANK('Item List'!C16),"",'Item List'!C16)</f>
        <v>Tons</v>
      </c>
      <c r="AH18" s="288">
        <f>IF(ISBLANK('Item List'!V16),0,'Item List'!V16)</f>
        <v>325</v>
      </c>
      <c r="AI18" s="145">
        <f>IF(ISBLANK('Item List'!W16),0,'Item List'!W16)</f>
        <v>115</v>
      </c>
      <c r="AJ18" s="145">
        <f t="shared" si="16"/>
        <v>37375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Hot-Mix Asphalt, Hand Method</v>
      </c>
      <c r="C19" s="287" t="str">
        <f>IF(ISBLANK('Item List'!C17),"",'Item List'!C17)</f>
        <v>Tons</v>
      </c>
      <c r="D19" s="288">
        <f>IF(ISBLANK('Item List'!V17),0,'Item List'!V17)</f>
        <v>10</v>
      </c>
      <c r="E19" s="145">
        <f>IF(ISBLANK('Item List'!W17),0,'Item List'!W17)</f>
        <v>300</v>
      </c>
      <c r="F19" s="145">
        <f t="shared" si="14"/>
        <v>3000</v>
      </c>
      <c r="G19" s="167">
        <v>350</v>
      </c>
      <c r="H19" s="102">
        <f t="shared" si="15"/>
        <v>3500</v>
      </c>
      <c r="I19" s="169">
        <v>450</v>
      </c>
      <c r="J19" s="102">
        <f t="shared" si="0"/>
        <v>4500</v>
      </c>
      <c r="K19" s="169">
        <v>355</v>
      </c>
      <c r="L19" s="102">
        <f t="shared" si="1"/>
        <v>3550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Hot-Mix Asphalt, Hand Method</v>
      </c>
      <c r="S19" s="287" t="str">
        <f>IF(ISBLANK('Item List'!C17),"",'Item List'!C17)</f>
        <v>Tons</v>
      </c>
      <c r="T19" s="288">
        <f>IF(ISBLANK('Item List'!V17),0,'Item List'!V17)</f>
        <v>10</v>
      </c>
      <c r="U19" s="145">
        <f>IF(ISBLANK('Item List'!W17),0,'Item List'!W17)</f>
        <v>300</v>
      </c>
      <c r="V19" s="145">
        <f t="shared" si="4"/>
        <v>3000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Hot-Mix Asphalt, Hand Method</v>
      </c>
      <c r="AG19" s="287" t="str">
        <f>IF(ISBLANK('Item List'!C17),"",'Item List'!C17)</f>
        <v>Tons</v>
      </c>
      <c r="AH19" s="288">
        <f>IF(ISBLANK('Item List'!V17),0,'Item List'!V17)</f>
        <v>10</v>
      </c>
      <c r="AI19" s="145">
        <f>IF(ISBLANK('Item List'!W17),0,'Item List'!W17)</f>
        <v>300</v>
      </c>
      <c r="AJ19" s="145">
        <f t="shared" si="16"/>
        <v>3000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P.C.C. Approach Pavement, 8"</v>
      </c>
      <c r="C20" s="287" t="str">
        <f>IF(ISBLANK('Item List'!C18),"",'Item List'!C18)</f>
        <v>S.Y.</v>
      </c>
      <c r="D20" s="288">
        <f>IF(ISBLANK('Item List'!V18),0,'Item List'!V18)</f>
        <v>162</v>
      </c>
      <c r="E20" s="145">
        <f>IF(ISBLANK('Item List'!W18),0,'Item List'!W18)</f>
        <v>85</v>
      </c>
      <c r="F20" s="145">
        <f t="shared" si="14"/>
        <v>13770</v>
      </c>
      <c r="G20" s="167">
        <v>91</v>
      </c>
      <c r="H20" s="102">
        <f t="shared" si="15"/>
        <v>14742</v>
      </c>
      <c r="I20" s="169">
        <v>78.25</v>
      </c>
      <c r="J20" s="102">
        <f t="shared" si="0"/>
        <v>12676.5</v>
      </c>
      <c r="K20" s="169">
        <v>96</v>
      </c>
      <c r="L20" s="102">
        <f t="shared" si="1"/>
        <v>15552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P.C.C. Approach Pavement, 8"</v>
      </c>
      <c r="S20" s="287" t="str">
        <f>IF(ISBLANK('Item List'!C18),"",'Item List'!C18)</f>
        <v>S.Y.</v>
      </c>
      <c r="T20" s="288">
        <f>IF(ISBLANK('Item List'!V18),0,'Item List'!V18)</f>
        <v>162</v>
      </c>
      <c r="U20" s="145">
        <f>IF(ISBLANK('Item List'!W18),0,'Item List'!W18)</f>
        <v>85</v>
      </c>
      <c r="V20" s="145">
        <f t="shared" si="4"/>
        <v>13770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P.C.C. Approach Pavement, 8"</v>
      </c>
      <c r="AG20" s="287" t="str">
        <f>IF(ISBLANK('Item List'!C18),"",'Item List'!C18)</f>
        <v>S.Y.</v>
      </c>
      <c r="AH20" s="288">
        <f>IF(ISBLANK('Item List'!V18),0,'Item List'!V18)</f>
        <v>162</v>
      </c>
      <c r="AI20" s="145">
        <f>IF(ISBLANK('Item List'!W18),0,'Item List'!W18)</f>
        <v>85</v>
      </c>
      <c r="AJ20" s="145">
        <f t="shared" si="16"/>
        <v>13770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P.C.C. Sidewalk, 4"</v>
      </c>
      <c r="C21" s="287" t="str">
        <f>IF(ISBLANK('Item List'!C19),"",'Item List'!C19)</f>
        <v>S.F.</v>
      </c>
      <c r="D21" s="288">
        <f>IF(ISBLANK('Item List'!V19),0,'Item List'!V19)</f>
        <v>2450</v>
      </c>
      <c r="E21" s="145">
        <f>IF(ISBLANK('Item List'!W19),0,'Item List'!W19)</f>
        <v>9</v>
      </c>
      <c r="F21" s="145">
        <f t="shared" si="14"/>
        <v>22050</v>
      </c>
      <c r="G21" s="167">
        <v>8.75</v>
      </c>
      <c r="H21" s="102">
        <f t="shared" si="15"/>
        <v>21437.5</v>
      </c>
      <c r="I21" s="169">
        <v>8</v>
      </c>
      <c r="J21" s="102">
        <f t="shared" si="0"/>
        <v>19600</v>
      </c>
      <c r="K21" s="169">
        <v>8</v>
      </c>
      <c r="L21" s="102">
        <f t="shared" si="1"/>
        <v>19600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P.C.C. Sidewalk, 4"</v>
      </c>
      <c r="S21" s="287" t="str">
        <f>IF(ISBLANK('Item List'!C19),"",'Item List'!C19)</f>
        <v>S.F.</v>
      </c>
      <c r="T21" s="288">
        <f>IF(ISBLANK('Item List'!V19),0,'Item List'!V19)</f>
        <v>2450</v>
      </c>
      <c r="U21" s="145">
        <f>IF(ISBLANK('Item List'!W19),0,'Item List'!W19)</f>
        <v>9</v>
      </c>
      <c r="V21" s="145">
        <f t="shared" si="4"/>
        <v>22050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P.C.C. Sidewalk, 4"</v>
      </c>
      <c r="AG21" s="287" t="str">
        <f>IF(ISBLANK('Item List'!C19),"",'Item List'!C19)</f>
        <v>S.F.</v>
      </c>
      <c r="AH21" s="288">
        <f>IF(ISBLANK('Item List'!V19),0,'Item List'!V19)</f>
        <v>2450</v>
      </c>
      <c r="AI21" s="145">
        <f>IF(ISBLANK('Item List'!W19),0,'Item List'!W19)</f>
        <v>9</v>
      </c>
      <c r="AJ21" s="145">
        <f t="shared" si="16"/>
        <v>22050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Combination Curb and Gutter Removal</v>
      </c>
      <c r="C22" s="287" t="str">
        <f>IF(ISBLANK('Item List'!C20),"",'Item List'!C20)</f>
        <v>L.F.</v>
      </c>
      <c r="D22" s="288">
        <f>IF(ISBLANK('Item List'!V20),0,'Item List'!V20)</f>
        <v>360</v>
      </c>
      <c r="E22" s="145">
        <f>IF(ISBLANK('Item List'!W20),0,'Item List'!W20)</f>
        <v>20</v>
      </c>
      <c r="F22" s="145">
        <f t="shared" si="14"/>
        <v>7200</v>
      </c>
      <c r="G22" s="167">
        <v>12</v>
      </c>
      <c r="H22" s="102">
        <f t="shared" si="15"/>
        <v>4320</v>
      </c>
      <c r="I22" s="169">
        <v>14.5</v>
      </c>
      <c r="J22" s="102">
        <f t="shared" si="0"/>
        <v>5220</v>
      </c>
      <c r="K22" s="169">
        <v>15</v>
      </c>
      <c r="L22" s="102">
        <f t="shared" si="1"/>
        <v>5400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Combination Curb and Gutter Removal</v>
      </c>
      <c r="S22" s="287" t="str">
        <f>IF(ISBLANK('Item List'!C20),"",'Item List'!C20)</f>
        <v>L.F.</v>
      </c>
      <c r="T22" s="288">
        <f>IF(ISBLANK('Item List'!V20),0,'Item List'!V20)</f>
        <v>360</v>
      </c>
      <c r="U22" s="145">
        <f>IF(ISBLANK('Item List'!W20),0,'Item List'!W20)</f>
        <v>20</v>
      </c>
      <c r="V22" s="145">
        <f t="shared" si="4"/>
        <v>7200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Combination Curb and Gutter Removal</v>
      </c>
      <c r="AG22" s="287" t="str">
        <f>IF(ISBLANK('Item List'!C20),"",'Item List'!C20)</f>
        <v>L.F.</v>
      </c>
      <c r="AH22" s="288">
        <f>IF(ISBLANK('Item List'!V20),0,'Item List'!V20)</f>
        <v>360</v>
      </c>
      <c r="AI22" s="145">
        <f>IF(ISBLANK('Item List'!W20),0,'Item List'!W20)</f>
        <v>20</v>
      </c>
      <c r="AJ22" s="145">
        <f t="shared" si="16"/>
        <v>7200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Sidewalk Removal</v>
      </c>
      <c r="C23" s="287" t="str">
        <f>IF(ISBLANK('Item List'!C21),"",'Item List'!C21)</f>
        <v>S.F.</v>
      </c>
      <c r="D23" s="288">
        <f>IF(ISBLANK('Item List'!V21),0,'Item List'!V21)</f>
        <v>2225</v>
      </c>
      <c r="E23" s="145">
        <f>IF(ISBLANK('Item List'!W21),0,'Item List'!W21)</f>
        <v>2.5</v>
      </c>
      <c r="F23" s="145">
        <f t="shared" si="14"/>
        <v>5562.5</v>
      </c>
      <c r="G23" s="167">
        <v>2.1</v>
      </c>
      <c r="H23" s="102">
        <f t="shared" si="15"/>
        <v>4672.5</v>
      </c>
      <c r="I23" s="169">
        <v>2</v>
      </c>
      <c r="J23" s="102">
        <f t="shared" si="0"/>
        <v>4450</v>
      </c>
      <c r="K23" s="168">
        <v>2.25</v>
      </c>
      <c r="L23" s="102">
        <f t="shared" si="1"/>
        <v>5006.25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Sidewalk Removal</v>
      </c>
      <c r="S23" s="287" t="str">
        <f>IF(ISBLANK('Item List'!C21),"",'Item List'!C21)</f>
        <v>S.F.</v>
      </c>
      <c r="T23" s="288">
        <f>IF(ISBLANK('Item List'!V21),0,'Item List'!V21)</f>
        <v>2225</v>
      </c>
      <c r="U23" s="145">
        <f>IF(ISBLANK('Item List'!W21),0,'Item List'!W21)</f>
        <v>2.5</v>
      </c>
      <c r="V23" s="145">
        <f t="shared" si="4"/>
        <v>5562.5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Sidewalk Removal</v>
      </c>
      <c r="AG23" s="287" t="str">
        <f>IF(ISBLANK('Item List'!C21),"",'Item List'!C21)</f>
        <v>S.F.</v>
      </c>
      <c r="AH23" s="288">
        <f>IF(ISBLANK('Item List'!V21),0,'Item List'!V21)</f>
        <v>2225</v>
      </c>
      <c r="AI23" s="145">
        <f>IF(ISBLANK('Item List'!W21),0,'Item List'!W21)</f>
        <v>2.5</v>
      </c>
      <c r="AJ23" s="145">
        <f t="shared" si="16"/>
        <v>5562.5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Approach Pavement Removal</v>
      </c>
      <c r="C24" s="287" t="str">
        <f>IF(ISBLANK('Item List'!C22),"",'Item List'!C22)</f>
        <v>S.Y.</v>
      </c>
      <c r="D24" s="288">
        <f>IF(ISBLANK('Item List'!V22),0,'Item List'!V22)</f>
        <v>212</v>
      </c>
      <c r="E24" s="145">
        <f>IF(ISBLANK('Item List'!W22),0,'Item List'!W22)</f>
        <v>30</v>
      </c>
      <c r="F24" s="145">
        <f t="shared" si="14"/>
        <v>6360</v>
      </c>
      <c r="G24" s="167">
        <v>22</v>
      </c>
      <c r="H24" s="102">
        <f t="shared" si="15"/>
        <v>4664</v>
      </c>
      <c r="I24" s="169">
        <v>28</v>
      </c>
      <c r="J24" s="102">
        <f t="shared" si="0"/>
        <v>5936</v>
      </c>
      <c r="K24" s="169">
        <v>30</v>
      </c>
      <c r="L24" s="102">
        <f t="shared" si="1"/>
        <v>6360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Approach Pavement Removal</v>
      </c>
      <c r="S24" s="287" t="str">
        <f>IF(ISBLANK('Item List'!C22),"",'Item List'!C22)</f>
        <v>S.Y.</v>
      </c>
      <c r="T24" s="288">
        <f>IF(ISBLANK('Item List'!V22),0,'Item List'!V22)</f>
        <v>212</v>
      </c>
      <c r="U24" s="145">
        <f>IF(ISBLANK('Item List'!W22),0,'Item List'!W22)</f>
        <v>30</v>
      </c>
      <c r="V24" s="145">
        <f t="shared" si="4"/>
        <v>6360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Approach Pavement Removal</v>
      </c>
      <c r="AG24" s="287" t="str">
        <f>IF(ISBLANK('Item List'!C22),"",'Item List'!C22)</f>
        <v>S.Y.</v>
      </c>
      <c r="AH24" s="288">
        <f>IF(ISBLANK('Item List'!V22),0,'Item List'!V22)</f>
        <v>212</v>
      </c>
      <c r="AI24" s="145">
        <f>IF(ISBLANK('Item List'!W22),0,'Item List'!W22)</f>
        <v>30</v>
      </c>
      <c r="AJ24" s="145">
        <f t="shared" si="16"/>
        <v>6360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Surface Removal, 2"</v>
      </c>
      <c r="C25" s="287" t="str">
        <f>IF(ISBLANK('Item List'!C23),"",'Item List'!C23)</f>
        <v>S.Y.</v>
      </c>
      <c r="D25" s="288">
        <f>IF(ISBLANK('Item List'!V23),0,'Item List'!V23)</f>
        <v>6150</v>
      </c>
      <c r="E25" s="145">
        <f>IF(ISBLANK('Item List'!W23),0,'Item List'!W23)</f>
        <v>6</v>
      </c>
      <c r="F25" s="145">
        <f t="shared" si="14"/>
        <v>36900</v>
      </c>
      <c r="G25" s="167">
        <v>8.9499999999999993</v>
      </c>
      <c r="H25" s="102">
        <f t="shared" si="15"/>
        <v>55042.499999999993</v>
      </c>
      <c r="I25" s="169">
        <v>6.5</v>
      </c>
      <c r="J25" s="102">
        <f t="shared" si="0"/>
        <v>39975</v>
      </c>
      <c r="K25" s="169">
        <v>8.25</v>
      </c>
      <c r="L25" s="102">
        <f t="shared" si="1"/>
        <v>50737.5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Surface Removal, 2"</v>
      </c>
      <c r="S25" s="287" t="str">
        <f>IF(ISBLANK('Item List'!C23),"",'Item List'!C23)</f>
        <v>S.Y.</v>
      </c>
      <c r="T25" s="288">
        <f>IF(ISBLANK('Item List'!V23),0,'Item List'!V23)</f>
        <v>6150</v>
      </c>
      <c r="U25" s="145">
        <f>IF(ISBLANK('Item List'!W23),0,'Item List'!W23)</f>
        <v>6</v>
      </c>
      <c r="V25" s="145">
        <f t="shared" si="4"/>
        <v>36900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Surface Removal, 2"</v>
      </c>
      <c r="AG25" s="287" t="str">
        <f>IF(ISBLANK('Item List'!C23),"",'Item List'!C23)</f>
        <v>S.Y.</v>
      </c>
      <c r="AH25" s="288">
        <f>IF(ISBLANK('Item List'!V23),0,'Item List'!V23)</f>
        <v>6150</v>
      </c>
      <c r="AI25" s="145">
        <f>IF(ISBLANK('Item List'!W23),0,'Item List'!W23)</f>
        <v>6</v>
      </c>
      <c r="AJ25" s="145">
        <f t="shared" si="16"/>
        <v>36900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Surface Removal, Butt Joints</v>
      </c>
      <c r="C26" s="287" t="str">
        <f>IF(ISBLANK('Item List'!C24),"",'Item List'!C24)</f>
        <v>S.Y.</v>
      </c>
      <c r="D26" s="288">
        <f>IF(ISBLANK('Item List'!V24),0,'Item List'!V24)</f>
        <v>100</v>
      </c>
      <c r="E26" s="145">
        <f>IF(ISBLANK('Item List'!W24),0,'Item List'!W24)</f>
        <v>10</v>
      </c>
      <c r="F26" s="145">
        <f t="shared" si="14"/>
        <v>1000</v>
      </c>
      <c r="G26" s="167">
        <v>3</v>
      </c>
      <c r="H26" s="102">
        <f t="shared" si="15"/>
        <v>300</v>
      </c>
      <c r="I26" s="169">
        <v>34.75</v>
      </c>
      <c r="J26" s="102">
        <f t="shared" si="0"/>
        <v>3475</v>
      </c>
      <c r="K26" s="169">
        <v>11</v>
      </c>
      <c r="L26" s="102">
        <f t="shared" si="1"/>
        <v>1100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Surface Removal, Butt Joints</v>
      </c>
      <c r="S26" s="287" t="str">
        <f>IF(ISBLANK('Item List'!C24),"",'Item List'!C24)</f>
        <v>S.Y.</v>
      </c>
      <c r="T26" s="288">
        <f>IF(ISBLANK('Item List'!V24),0,'Item List'!V24)</f>
        <v>100</v>
      </c>
      <c r="U26" s="145">
        <f>IF(ISBLANK('Item List'!W24),0,'Item List'!W24)</f>
        <v>10</v>
      </c>
      <c r="V26" s="145">
        <f t="shared" si="4"/>
        <v>1000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Surface Removal, Butt Joints</v>
      </c>
      <c r="AG26" s="287" t="str">
        <f>IF(ISBLANK('Item List'!C24),"",'Item List'!C24)</f>
        <v>S.Y.</v>
      </c>
      <c r="AH26" s="288">
        <f>IF(ISBLANK('Item List'!V24),0,'Item List'!V24)</f>
        <v>100</v>
      </c>
      <c r="AI26" s="145">
        <f>IF(ISBLANK('Item List'!W24),0,'Item List'!W24)</f>
        <v>10</v>
      </c>
      <c r="AJ26" s="145">
        <f t="shared" si="16"/>
        <v>1000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Aggregate Shoulder</v>
      </c>
      <c r="C27" s="287" t="str">
        <f>IF(ISBLANK('Item List'!C25),"",'Item List'!C25)</f>
        <v>Tons</v>
      </c>
      <c r="D27" s="288">
        <f>IF(ISBLANK('Item List'!V25),0,'Item List'!V25)</f>
        <v>100</v>
      </c>
      <c r="E27" s="145">
        <f>IF(ISBLANK('Item List'!W25),0,'Item List'!W25)</f>
        <v>40</v>
      </c>
      <c r="F27" s="145">
        <f t="shared" si="14"/>
        <v>4000</v>
      </c>
      <c r="G27" s="167">
        <v>1</v>
      </c>
      <c r="H27" s="102">
        <f t="shared" si="15"/>
        <v>100</v>
      </c>
      <c r="I27" s="169">
        <v>34.75</v>
      </c>
      <c r="J27" s="102">
        <f t="shared" si="0"/>
        <v>3475</v>
      </c>
      <c r="K27" s="169">
        <v>30</v>
      </c>
      <c r="L27" s="102">
        <f t="shared" si="1"/>
        <v>3000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Aggregate Shoulder</v>
      </c>
      <c r="S27" s="287" t="str">
        <f>IF(ISBLANK('Item List'!C25),"",'Item List'!C25)</f>
        <v>Tons</v>
      </c>
      <c r="T27" s="288">
        <f>IF(ISBLANK('Item List'!V25),0,'Item List'!V25)</f>
        <v>100</v>
      </c>
      <c r="U27" s="145">
        <f>IF(ISBLANK('Item List'!W25),0,'Item List'!W25)</f>
        <v>40</v>
      </c>
      <c r="V27" s="145">
        <f t="shared" si="4"/>
        <v>4000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Aggregate Shoulder</v>
      </c>
      <c r="AG27" s="287" t="str">
        <f>IF(ISBLANK('Item List'!C25),"",'Item List'!C25)</f>
        <v>Tons</v>
      </c>
      <c r="AH27" s="288">
        <f>IF(ISBLANK('Item List'!V25),0,'Item List'!V25)</f>
        <v>100</v>
      </c>
      <c r="AI27" s="145">
        <f>IF(ISBLANK('Item List'!W25),0,'Item List'!W25)</f>
        <v>40</v>
      </c>
      <c r="AJ27" s="145">
        <f t="shared" si="16"/>
        <v>4000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Sanitary Riser/Valve Boxes to be Adjusted</v>
      </c>
      <c r="C28" s="287" t="str">
        <f>IF(ISBLANK('Item List'!C26),"",'Item List'!C26)</f>
        <v>Each</v>
      </c>
      <c r="D28" s="288">
        <f>IF(ISBLANK('Item List'!V26),0,'Item List'!V26)</f>
        <v>1</v>
      </c>
      <c r="E28" s="145">
        <f>IF(ISBLANK('Item List'!W26),0,'Item List'!W26)</f>
        <v>500</v>
      </c>
      <c r="F28" s="145">
        <f t="shared" si="14"/>
        <v>500</v>
      </c>
      <c r="G28" s="167">
        <v>275</v>
      </c>
      <c r="H28" s="102">
        <f t="shared" si="15"/>
        <v>275</v>
      </c>
      <c r="I28" s="168">
        <v>515</v>
      </c>
      <c r="J28" s="102">
        <f t="shared" si="0"/>
        <v>515</v>
      </c>
      <c r="K28" s="169">
        <v>500</v>
      </c>
      <c r="L28" s="102">
        <f t="shared" si="1"/>
        <v>500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Sanitary Riser/Valve Boxes to be Adjusted</v>
      </c>
      <c r="S28" s="287" t="str">
        <f>IF(ISBLANK('Item List'!C26),"",'Item List'!C26)</f>
        <v>Each</v>
      </c>
      <c r="T28" s="288">
        <f>IF(ISBLANK('Item List'!V26),0,'Item List'!V26)</f>
        <v>1</v>
      </c>
      <c r="U28" s="145">
        <f>IF(ISBLANK('Item List'!W26),0,'Item List'!W26)</f>
        <v>500</v>
      </c>
      <c r="V28" s="145">
        <f t="shared" si="4"/>
        <v>500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Sanitary Riser/Valve Boxes to be Adjusted</v>
      </c>
      <c r="AG28" s="287" t="str">
        <f>IF(ISBLANK('Item List'!C26),"",'Item List'!C26)</f>
        <v>Each</v>
      </c>
      <c r="AH28" s="288">
        <f>IF(ISBLANK('Item List'!V26),0,'Item List'!V26)</f>
        <v>1</v>
      </c>
      <c r="AI28" s="145">
        <f>IF(ISBLANK('Item List'!W26),0,'Item List'!W26)</f>
        <v>500</v>
      </c>
      <c r="AJ28" s="145">
        <f t="shared" si="16"/>
        <v>500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Manholes to be Adjusted</v>
      </c>
      <c r="C29" s="287" t="str">
        <f>IF(ISBLANK('Item List'!C27),"",'Item List'!C27)</f>
        <v>Each</v>
      </c>
      <c r="D29" s="288">
        <f>IF(ISBLANK('Item List'!V27),0,'Item List'!V27)</f>
        <v>1</v>
      </c>
      <c r="E29" s="145">
        <f>IF(ISBLANK('Item List'!W27),0,'Item List'!W27)</f>
        <v>1000</v>
      </c>
      <c r="F29" s="145">
        <f t="shared" si="14"/>
        <v>1000</v>
      </c>
      <c r="G29" s="167">
        <v>800</v>
      </c>
      <c r="H29" s="102">
        <f t="shared" si="15"/>
        <v>800</v>
      </c>
      <c r="I29" s="169">
        <v>1305</v>
      </c>
      <c r="J29" s="102">
        <f t="shared" si="0"/>
        <v>1305</v>
      </c>
      <c r="K29" s="169">
        <v>1500</v>
      </c>
      <c r="L29" s="102">
        <f t="shared" si="1"/>
        <v>1500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Manholes to be Adjusted</v>
      </c>
      <c r="S29" s="287" t="str">
        <f>IF(ISBLANK('Item List'!C27),"",'Item List'!C27)</f>
        <v>Each</v>
      </c>
      <c r="T29" s="288">
        <f>IF(ISBLANK('Item List'!V27),0,'Item List'!V27)</f>
        <v>1</v>
      </c>
      <c r="U29" s="145">
        <f>IF(ISBLANK('Item List'!W27),0,'Item List'!W27)</f>
        <v>1000</v>
      </c>
      <c r="V29" s="145">
        <f t="shared" si="4"/>
        <v>1000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Manholes to be Adjusted</v>
      </c>
      <c r="AG29" s="287" t="str">
        <f>IF(ISBLANK('Item List'!C27),"",'Item List'!C27)</f>
        <v>Each</v>
      </c>
      <c r="AH29" s="288">
        <f>IF(ISBLANK('Item List'!V27),0,'Item List'!V27)</f>
        <v>1</v>
      </c>
      <c r="AI29" s="145">
        <f>IF(ISBLANK('Item List'!W27),0,'Item List'!W27)</f>
        <v>1000</v>
      </c>
      <c r="AJ29" s="145">
        <f t="shared" si="16"/>
        <v>1000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430394</v>
      </c>
      <c r="G30" s="109"/>
      <c r="H30" s="103">
        <f>IF(SUM(H6:H29)=0,"",SUM(H6:H29))</f>
        <v>403729.75</v>
      </c>
      <c r="I30" s="109"/>
      <c r="J30" s="103">
        <f>IF(SUM(J6:J29)=0,"",SUM(J6:J29))</f>
        <v>442601.5</v>
      </c>
      <c r="K30" s="109"/>
      <c r="L30" s="103">
        <f>IF(SUM(L6:L29)=0,"",SUM(L6:L29))</f>
        <v>479048.82</v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430394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430394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NORWEST CONSTRUCTION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430394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403729.75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442601.5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479048.82</v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NORWEST CONSTRUCTION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430394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NORWEST CONSTRUCTION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430394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Manholes to be Adjusted with Casting</v>
      </c>
      <c r="C32" s="287" t="str">
        <f>IF(ISBLANK('Item List'!C28),"",'Item List'!C28)</f>
        <v>Each</v>
      </c>
      <c r="D32" s="288">
        <f>IF(ISBLANK('Item List'!V28),0,'Item List'!V28)</f>
        <v>1</v>
      </c>
      <c r="E32" s="145">
        <f>IF(ISBLANK('Item List'!W28),0,'Item List'!W28)</f>
        <v>1300</v>
      </c>
      <c r="F32" s="145">
        <f t="shared" ref="F32:F55" si="20">IF(AND(ISNUMBER($D32),ISNUMBER(E32)),$D32*E32,0)</f>
        <v>1300</v>
      </c>
      <c r="G32" s="167">
        <v>1300</v>
      </c>
      <c r="H32" s="102">
        <f t="shared" ref="H32:H55" si="21">IF(AND(ISNUMBER($D32),ISNUMBER(G32)),$D32*G32,0)</f>
        <v>1300</v>
      </c>
      <c r="I32" s="168">
        <v>1455</v>
      </c>
      <c r="J32" s="102">
        <f>IF(AND(ISNUMBER($D32),ISNUMBER(I32)),$D32*I32,0)</f>
        <v>1455</v>
      </c>
      <c r="K32" s="168">
        <v>1800</v>
      </c>
      <c r="L32" s="102">
        <f>IF(AND(ISNUMBER($D32),ISNUMBER(K32)),$D32*K32,0)</f>
        <v>1800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Manholes to be Adjusted with Casting</v>
      </c>
      <c r="S32" s="287" t="str">
        <f>IF(ISBLANK('Item List'!C28),"",'Item List'!C28)</f>
        <v>Each</v>
      </c>
      <c r="T32" s="288">
        <f>IF(ISBLANK('Item List'!V28),0,'Item List'!V28)</f>
        <v>1</v>
      </c>
      <c r="U32" s="145">
        <f>IF(ISBLANK('Item List'!W28),0,'Item List'!W28)</f>
        <v>1300</v>
      </c>
      <c r="V32" s="145">
        <f t="shared" ref="V32" si="22">IF(AND(ISNUMBER($D32),ISNUMBER(U32)),$D32*U32,0)</f>
        <v>1300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Manholes to be Adjusted with Casting</v>
      </c>
      <c r="AG32" s="287" t="str">
        <f>IF(ISBLANK('Item List'!C28),"",'Item List'!C28)</f>
        <v>Each</v>
      </c>
      <c r="AH32" s="288">
        <f>IF(ISBLANK('Item List'!V28),0,'Item List'!V28)</f>
        <v>1</v>
      </c>
      <c r="AI32" s="145">
        <f>IF(ISBLANK('Item List'!W28),0,'Item List'!W28)</f>
        <v>1300</v>
      </c>
      <c r="AJ32" s="145">
        <f t="shared" ref="AJ32:AJ55" si="25">IF(AND(ISNUMBER($D32),ISNUMBER(AI32)),$D32*AI32,0)</f>
        <v>1300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Combination Concrete Curb and Gutter, Type B-6.12</v>
      </c>
      <c r="C33" s="287" t="str">
        <f>IF(ISBLANK('Item List'!C29),"",'Item List'!C29)</f>
        <v>L.F.</v>
      </c>
      <c r="D33" s="288">
        <f>IF(ISBLANK('Item List'!V29),0,'Item List'!V29)</f>
        <v>20</v>
      </c>
      <c r="E33" s="145">
        <f>IF(ISBLANK('Item List'!W29),0,'Item List'!W29)</f>
        <v>40</v>
      </c>
      <c r="F33" s="145">
        <f t="shared" si="20"/>
        <v>800</v>
      </c>
      <c r="G33" s="167">
        <v>34.75</v>
      </c>
      <c r="H33" s="102">
        <f t="shared" si="21"/>
        <v>695</v>
      </c>
      <c r="I33" s="168">
        <v>57.5</v>
      </c>
      <c r="J33" s="102">
        <f t="shared" ref="J33:J55" si="32">IF(AND(ISNUMBER($D33),ISNUMBER(I33)),$D33*I33,0)</f>
        <v>1150</v>
      </c>
      <c r="K33" s="168">
        <v>47</v>
      </c>
      <c r="L33" s="102">
        <f t="shared" ref="L33:L55" si="33">IF(AND(ISNUMBER($D33),ISNUMBER(K33)),$D33*K33,0)</f>
        <v>940</v>
      </c>
      <c r="M33" s="168"/>
      <c r="N33" s="102">
        <f t="shared" ref="N33:N55" si="34">IF(AND(ISNUMBER($D33),ISNUMBER(M33)),$D33*M33,0)</f>
        <v>0</v>
      </c>
      <c r="O33" s="168"/>
      <c r="P33" s="102">
        <f t="shared" ref="P33:P55" si="35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Combination Concrete Curb and Gutter, Type B-6.12</v>
      </c>
      <c r="S33" s="287" t="str">
        <f>IF(ISBLANK('Item List'!C29),"",'Item List'!C29)</f>
        <v>L.F.</v>
      </c>
      <c r="T33" s="288">
        <f>IF(ISBLANK('Item List'!V29),0,'Item List'!V29)</f>
        <v>20</v>
      </c>
      <c r="U33" s="145">
        <f>IF(ISBLANK('Item List'!W29),0,'Item List'!W29)</f>
        <v>40</v>
      </c>
      <c r="V33" s="145">
        <f t="shared" ref="V33:V55" si="36">IF(AND(ISNUMBER($D33),ISNUMBER(U33)),$D33*U33,0)</f>
        <v>800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>
        <f>IF(AF33="","",AE32+1)</f>
        <v>26</v>
      </c>
      <c r="AF33" s="287" t="str">
        <f>IF(ISBLANK('Item List'!B29),"",'Item List'!B29)</f>
        <v>Combination Concrete Curb and Gutter, Type B-6.12</v>
      </c>
      <c r="AG33" s="287" t="str">
        <f>IF(ISBLANK('Item List'!C29),"",'Item List'!C29)</f>
        <v>L.F.</v>
      </c>
      <c r="AH33" s="288">
        <f>IF(ISBLANK('Item List'!V29),0,'Item List'!V29)</f>
        <v>20</v>
      </c>
      <c r="AI33" s="145">
        <f>IF(ISBLANK('Item List'!W29),0,'Item List'!W29)</f>
        <v>40</v>
      </c>
      <c r="AJ33" s="145">
        <f t="shared" si="25"/>
        <v>800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>
        <f t="shared" ref="A34:A55" si="38">IF(B34="","",A33+1)</f>
        <v>27</v>
      </c>
      <c r="B34" s="287" t="str">
        <f>IF(ISBLANK('Item List'!B30),"",'Item List'!B30)</f>
        <v>Combination Concrete Curb and Gutter, Type M-6.18 (Modified)</v>
      </c>
      <c r="C34" s="287" t="str">
        <f>IF(ISBLANK('Item List'!C30),"",'Item List'!C30)</f>
        <v>L.F.</v>
      </c>
      <c r="D34" s="288">
        <f>IF(ISBLANK('Item List'!V30),0,'Item List'!V30)</f>
        <v>340</v>
      </c>
      <c r="E34" s="145">
        <f>IF(ISBLANK('Item List'!W30),0,'Item List'!W30)</f>
        <v>40</v>
      </c>
      <c r="F34" s="145">
        <f t="shared" si="20"/>
        <v>13600</v>
      </c>
      <c r="G34" s="167">
        <v>34.75</v>
      </c>
      <c r="H34" s="102">
        <f t="shared" si="21"/>
        <v>11815</v>
      </c>
      <c r="I34" s="168">
        <v>34</v>
      </c>
      <c r="J34" s="102">
        <f t="shared" si="32"/>
        <v>11560</v>
      </c>
      <c r="K34" s="168">
        <v>47</v>
      </c>
      <c r="L34" s="102">
        <f t="shared" si="33"/>
        <v>15980</v>
      </c>
      <c r="M34" s="168"/>
      <c r="N34" s="102">
        <f t="shared" si="34"/>
        <v>0</v>
      </c>
      <c r="O34" s="168"/>
      <c r="P34" s="102">
        <f t="shared" si="35"/>
        <v>0</v>
      </c>
      <c r="Q34" s="144">
        <f t="shared" ref="Q34:Q55" si="39">IF(R34="","",Q33+1)</f>
        <v>27</v>
      </c>
      <c r="R34" s="287" t="str">
        <f>IF(ISBLANK('Item List'!B30),"",'Item List'!B30)</f>
        <v>Combination Concrete Curb and Gutter, Type M-6.18 (Modified)</v>
      </c>
      <c r="S34" s="287" t="str">
        <f>IF(ISBLANK('Item List'!C30),"",'Item List'!C30)</f>
        <v>L.F.</v>
      </c>
      <c r="T34" s="288">
        <f>IF(ISBLANK('Item List'!V30),0,'Item List'!V30)</f>
        <v>340</v>
      </c>
      <c r="U34" s="145">
        <f>IF(ISBLANK('Item List'!W30),0,'Item List'!W30)</f>
        <v>40</v>
      </c>
      <c r="V34" s="145">
        <f t="shared" si="36"/>
        <v>13600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>
        <f t="shared" ref="AE34:AE55" si="40">IF(AF34="","",AE33+1)</f>
        <v>27</v>
      </c>
      <c r="AF34" s="287" t="str">
        <f>IF(ISBLANK('Item List'!B30),"",'Item List'!B30)</f>
        <v>Combination Concrete Curb and Gutter, Type M-6.18 (Modified)</v>
      </c>
      <c r="AG34" s="287" t="str">
        <f>IF(ISBLANK('Item List'!C30),"",'Item List'!C30)</f>
        <v>L.F.</v>
      </c>
      <c r="AH34" s="288">
        <f>IF(ISBLANK('Item List'!V30),0,'Item List'!V30)</f>
        <v>340</v>
      </c>
      <c r="AI34" s="145">
        <f>IF(ISBLANK('Item List'!W30),0,'Item List'!W30)</f>
        <v>40</v>
      </c>
      <c r="AJ34" s="145">
        <f t="shared" si="25"/>
        <v>13600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>
        <f t="shared" si="38"/>
        <v>28</v>
      </c>
      <c r="B35" s="287" t="str">
        <f>IF(ISBLANK('Item List'!B31),"",'Item List'!B31)</f>
        <v>Traffic Control and Protection</v>
      </c>
      <c r="C35" s="287" t="str">
        <f>IF(ISBLANK('Item List'!C31),"",'Item List'!C31)</f>
        <v>Lsum</v>
      </c>
      <c r="D35" s="288">
        <f>IF(ISBLANK('Item List'!V31),0,'Item List'!V31)</f>
        <v>1</v>
      </c>
      <c r="E35" s="145">
        <f>IF(ISBLANK('Item List'!W31),0,'Item List'!W31)</f>
        <v>10000</v>
      </c>
      <c r="F35" s="145">
        <f t="shared" si="20"/>
        <v>10000</v>
      </c>
      <c r="G35" s="167">
        <v>8200</v>
      </c>
      <c r="H35" s="102">
        <f t="shared" si="21"/>
        <v>8200</v>
      </c>
      <c r="I35" s="168">
        <v>6232</v>
      </c>
      <c r="J35" s="102">
        <f t="shared" si="32"/>
        <v>6232</v>
      </c>
      <c r="K35" s="168">
        <v>30000</v>
      </c>
      <c r="L35" s="102">
        <f t="shared" si="33"/>
        <v>30000</v>
      </c>
      <c r="M35" s="168"/>
      <c r="N35" s="102">
        <f t="shared" si="34"/>
        <v>0</v>
      </c>
      <c r="O35" s="168"/>
      <c r="P35" s="102">
        <f t="shared" si="35"/>
        <v>0</v>
      </c>
      <c r="Q35" s="144">
        <f t="shared" si="39"/>
        <v>28</v>
      </c>
      <c r="R35" s="287" t="str">
        <f>IF(ISBLANK('Item List'!B31),"",'Item List'!B31)</f>
        <v>Traffic Control and Protection</v>
      </c>
      <c r="S35" s="287" t="str">
        <f>IF(ISBLANK('Item List'!C31),"",'Item List'!C31)</f>
        <v>Lsum</v>
      </c>
      <c r="T35" s="288">
        <f>IF(ISBLANK('Item List'!V31),0,'Item List'!V31)</f>
        <v>1</v>
      </c>
      <c r="U35" s="145">
        <f>IF(ISBLANK('Item List'!W31),0,'Item List'!W31)</f>
        <v>10000</v>
      </c>
      <c r="V35" s="145">
        <f t="shared" si="36"/>
        <v>10000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>
        <f t="shared" si="40"/>
        <v>28</v>
      </c>
      <c r="AF35" s="287" t="str">
        <f>IF(ISBLANK('Item List'!B31),"",'Item List'!B31)</f>
        <v>Traffic Control and Protection</v>
      </c>
      <c r="AG35" s="287" t="str">
        <f>IF(ISBLANK('Item List'!C31),"",'Item List'!C31)</f>
        <v>Lsum</v>
      </c>
      <c r="AH35" s="288">
        <f>IF(ISBLANK('Item List'!V31),0,'Item List'!V31)</f>
        <v>1</v>
      </c>
      <c r="AI35" s="145">
        <f>IF(ISBLANK('Item List'!W31),0,'Item List'!W31)</f>
        <v>10000</v>
      </c>
      <c r="AJ35" s="145">
        <f t="shared" si="25"/>
        <v>10000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144">
        <f t="shared" si="38"/>
        <v>29</v>
      </c>
      <c r="B36" s="287" t="str">
        <f>IF(ISBLANK('Item List'!B32),"",'Item List'!B32)</f>
        <v>Non-Special Waste Disposal</v>
      </c>
      <c r="C36" s="287" t="str">
        <f>IF(ISBLANK('Item List'!C32),"",'Item List'!C32)</f>
        <v>C.Y.</v>
      </c>
      <c r="D36" s="288">
        <f>IF(ISBLANK('Item List'!V32),0,'Item List'!V32)</f>
        <v>10</v>
      </c>
      <c r="E36" s="145">
        <f>IF(ISBLANK('Item List'!W32),0,'Item List'!W32)</f>
        <v>35</v>
      </c>
      <c r="F36" s="145">
        <f t="shared" si="20"/>
        <v>350</v>
      </c>
      <c r="G36" s="167">
        <v>105</v>
      </c>
      <c r="H36" s="102">
        <f t="shared" si="21"/>
        <v>1050</v>
      </c>
      <c r="I36" s="168">
        <v>110</v>
      </c>
      <c r="J36" s="102">
        <f t="shared" si="32"/>
        <v>1100</v>
      </c>
      <c r="K36" s="168">
        <v>67</v>
      </c>
      <c r="L36" s="102">
        <f t="shared" si="33"/>
        <v>670</v>
      </c>
      <c r="M36" s="168"/>
      <c r="N36" s="102">
        <f t="shared" si="34"/>
        <v>0</v>
      </c>
      <c r="O36" s="168"/>
      <c r="P36" s="102">
        <f t="shared" si="35"/>
        <v>0</v>
      </c>
      <c r="Q36" s="144">
        <f t="shared" si="39"/>
        <v>29</v>
      </c>
      <c r="R36" s="287" t="str">
        <f>IF(ISBLANK('Item List'!B32),"",'Item List'!B32)</f>
        <v>Non-Special Waste Disposal</v>
      </c>
      <c r="S36" s="287" t="str">
        <f>IF(ISBLANK('Item List'!C32),"",'Item List'!C32)</f>
        <v>C.Y.</v>
      </c>
      <c r="T36" s="288">
        <f>IF(ISBLANK('Item List'!V32),0,'Item List'!V32)</f>
        <v>10</v>
      </c>
      <c r="U36" s="145">
        <f>IF(ISBLANK('Item List'!W32),0,'Item List'!W32)</f>
        <v>35</v>
      </c>
      <c r="V36" s="145">
        <f t="shared" si="36"/>
        <v>350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>
        <f t="shared" si="40"/>
        <v>29</v>
      </c>
      <c r="AF36" s="287" t="str">
        <f>IF(ISBLANK('Item List'!B32),"",'Item List'!B32)</f>
        <v>Non-Special Waste Disposal</v>
      </c>
      <c r="AG36" s="287" t="str">
        <f>IF(ISBLANK('Item List'!C32),"",'Item List'!C32)</f>
        <v>C.Y.</v>
      </c>
      <c r="AH36" s="288">
        <f>IF(ISBLANK('Item List'!V32),0,'Item List'!V32)</f>
        <v>10</v>
      </c>
      <c r="AI36" s="145">
        <f>IF(ISBLANK('Item List'!W32),0,'Item List'!W32)</f>
        <v>35</v>
      </c>
      <c r="AJ36" s="145">
        <f t="shared" si="25"/>
        <v>350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144">
        <f t="shared" si="38"/>
        <v>30</v>
      </c>
      <c r="B37" s="287" t="str">
        <f>IF(ISBLANK('Item List'!B33),"",'Item List'!B33)</f>
        <v>Special Waste Disposal</v>
      </c>
      <c r="C37" s="287" t="str">
        <f>IF(ISBLANK('Item List'!C33),"",'Item List'!C33)</f>
        <v>C.Y.</v>
      </c>
      <c r="D37" s="288">
        <f>IF(ISBLANK('Item List'!V33),0,'Item List'!V33)</f>
        <v>10</v>
      </c>
      <c r="E37" s="145">
        <f>IF(ISBLANK('Item List'!W33),0,'Item List'!W33)</f>
        <v>45</v>
      </c>
      <c r="F37" s="145">
        <f t="shared" si="20"/>
        <v>450</v>
      </c>
      <c r="G37" s="167">
        <v>105</v>
      </c>
      <c r="H37" s="102">
        <f t="shared" si="21"/>
        <v>1050</v>
      </c>
      <c r="I37" s="168">
        <v>118</v>
      </c>
      <c r="J37" s="102">
        <f t="shared" si="32"/>
        <v>1180</v>
      </c>
      <c r="K37" s="168">
        <v>67</v>
      </c>
      <c r="L37" s="102">
        <f t="shared" si="33"/>
        <v>670</v>
      </c>
      <c r="M37" s="168"/>
      <c r="N37" s="102">
        <f t="shared" si="34"/>
        <v>0</v>
      </c>
      <c r="O37" s="168"/>
      <c r="P37" s="102">
        <f t="shared" si="35"/>
        <v>0</v>
      </c>
      <c r="Q37" s="144">
        <f t="shared" si="39"/>
        <v>30</v>
      </c>
      <c r="R37" s="287" t="str">
        <f>IF(ISBLANK('Item List'!B33),"",'Item List'!B33)</f>
        <v>Special Waste Disposal</v>
      </c>
      <c r="S37" s="287" t="str">
        <f>IF(ISBLANK('Item List'!C33),"",'Item List'!C33)</f>
        <v>C.Y.</v>
      </c>
      <c r="T37" s="288">
        <f>IF(ISBLANK('Item List'!V33),0,'Item List'!V33)</f>
        <v>10</v>
      </c>
      <c r="U37" s="145">
        <f>IF(ISBLANK('Item List'!W33),0,'Item List'!W33)</f>
        <v>45</v>
      </c>
      <c r="V37" s="145">
        <f t="shared" si="36"/>
        <v>450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>
        <f t="shared" si="40"/>
        <v>30</v>
      </c>
      <c r="AF37" s="287" t="str">
        <f>IF(ISBLANK('Item List'!B33),"",'Item List'!B33)</f>
        <v>Special Waste Disposal</v>
      </c>
      <c r="AG37" s="287" t="str">
        <f>IF(ISBLANK('Item List'!C33),"",'Item List'!C33)</f>
        <v>C.Y.</v>
      </c>
      <c r="AH37" s="288">
        <f>IF(ISBLANK('Item List'!V33),0,'Item List'!V33)</f>
        <v>10</v>
      </c>
      <c r="AI37" s="145">
        <f>IF(ISBLANK('Item List'!W33),0,'Item List'!W33)</f>
        <v>45</v>
      </c>
      <c r="AJ37" s="145">
        <f t="shared" si="25"/>
        <v>450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144">
        <f t="shared" si="38"/>
        <v>31</v>
      </c>
      <c r="B38" s="287" t="str">
        <f>IF(ISBLANK('Item List'!B34),"",'Item List'!B34)</f>
        <v>Soil Disposal Analysis</v>
      </c>
      <c r="C38" s="287" t="str">
        <f>IF(ISBLANK('Item List'!C34),"",'Item List'!C34)</f>
        <v>Each</v>
      </c>
      <c r="D38" s="288">
        <f>IF(ISBLANK('Item List'!V34),0,'Item List'!V34)</f>
        <v>1</v>
      </c>
      <c r="E38" s="145">
        <f>IF(ISBLANK('Item List'!W34),0,'Item List'!W34)</f>
        <v>1100</v>
      </c>
      <c r="F38" s="145">
        <f t="shared" si="20"/>
        <v>1100</v>
      </c>
      <c r="G38" s="167">
        <v>1180</v>
      </c>
      <c r="H38" s="102">
        <f t="shared" si="21"/>
        <v>1180</v>
      </c>
      <c r="I38" s="168">
        <v>1240</v>
      </c>
      <c r="J38" s="102">
        <f t="shared" si="32"/>
        <v>1240</v>
      </c>
      <c r="K38" s="168">
        <v>1180</v>
      </c>
      <c r="L38" s="102">
        <f t="shared" si="33"/>
        <v>1180</v>
      </c>
      <c r="M38" s="168"/>
      <c r="N38" s="102">
        <f t="shared" si="34"/>
        <v>0</v>
      </c>
      <c r="O38" s="168"/>
      <c r="P38" s="102">
        <f t="shared" si="35"/>
        <v>0</v>
      </c>
      <c r="Q38" s="144">
        <f t="shared" si="39"/>
        <v>31</v>
      </c>
      <c r="R38" s="287" t="str">
        <f>IF(ISBLANK('Item List'!B34),"",'Item List'!B34)</f>
        <v>Soil Disposal Analysis</v>
      </c>
      <c r="S38" s="287" t="str">
        <f>IF(ISBLANK('Item List'!C34),"",'Item List'!C34)</f>
        <v>Each</v>
      </c>
      <c r="T38" s="288">
        <f>IF(ISBLANK('Item List'!V34),0,'Item List'!V34)</f>
        <v>1</v>
      </c>
      <c r="U38" s="145">
        <f>IF(ISBLANK('Item List'!W34),0,'Item List'!W34)</f>
        <v>1100</v>
      </c>
      <c r="V38" s="145">
        <f t="shared" si="36"/>
        <v>1100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>
        <f t="shared" si="40"/>
        <v>31</v>
      </c>
      <c r="AF38" s="287" t="str">
        <f>IF(ISBLANK('Item List'!B34),"",'Item List'!B34)</f>
        <v>Soil Disposal Analysis</v>
      </c>
      <c r="AG38" s="287" t="str">
        <f>IF(ISBLANK('Item List'!C34),"",'Item List'!C34)</f>
        <v>Each</v>
      </c>
      <c r="AH38" s="288">
        <f>IF(ISBLANK('Item List'!V34),0,'Item List'!V34)</f>
        <v>1</v>
      </c>
      <c r="AI38" s="145">
        <f>IF(ISBLANK('Item List'!W34),0,'Item List'!W34)</f>
        <v>1100</v>
      </c>
      <c r="AJ38" s="145">
        <f t="shared" si="25"/>
        <v>1100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>
        <f t="shared" si="38"/>
        <v>32</v>
      </c>
      <c r="B39" s="287" t="str">
        <f>IF(ISBLANK('Item List'!B35),"",'Item List'!B35)</f>
        <v>Special Waste Plans and Reports (Special)</v>
      </c>
      <c r="C39" s="287" t="str">
        <f>IF(ISBLANK('Item List'!C35),"",'Item List'!C35)</f>
        <v>Lsum</v>
      </c>
      <c r="D39" s="288">
        <f>IF(ISBLANK('Item List'!V35),0,'Item List'!V35)</f>
        <v>1</v>
      </c>
      <c r="E39" s="145">
        <f>IF(ISBLANK('Item List'!W35),0,'Item List'!W35)</f>
        <v>3000</v>
      </c>
      <c r="F39" s="145">
        <f t="shared" si="20"/>
        <v>3000</v>
      </c>
      <c r="G39" s="167">
        <v>2900</v>
      </c>
      <c r="H39" s="102">
        <f t="shared" si="21"/>
        <v>2900</v>
      </c>
      <c r="I39" s="168">
        <v>3040</v>
      </c>
      <c r="J39" s="102">
        <f t="shared" si="32"/>
        <v>3040</v>
      </c>
      <c r="K39" s="168">
        <v>2900</v>
      </c>
      <c r="L39" s="102">
        <f t="shared" si="33"/>
        <v>2900</v>
      </c>
      <c r="M39" s="168"/>
      <c r="N39" s="102">
        <f t="shared" si="34"/>
        <v>0</v>
      </c>
      <c r="O39" s="168"/>
      <c r="P39" s="102">
        <f t="shared" si="35"/>
        <v>0</v>
      </c>
      <c r="Q39" s="144">
        <f t="shared" si="39"/>
        <v>32</v>
      </c>
      <c r="R39" s="287" t="str">
        <f>IF(ISBLANK('Item List'!B35),"",'Item List'!B35)</f>
        <v>Special Waste Plans and Reports (Special)</v>
      </c>
      <c r="S39" s="287" t="str">
        <f>IF(ISBLANK('Item List'!C35),"",'Item List'!C35)</f>
        <v>Lsum</v>
      </c>
      <c r="T39" s="288">
        <f>IF(ISBLANK('Item List'!V35),0,'Item List'!V35)</f>
        <v>1</v>
      </c>
      <c r="U39" s="145">
        <f>IF(ISBLANK('Item List'!W35),0,'Item List'!W35)</f>
        <v>3000</v>
      </c>
      <c r="V39" s="145">
        <f t="shared" si="36"/>
        <v>3000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>
        <f t="shared" si="40"/>
        <v>32</v>
      </c>
      <c r="AF39" s="287" t="str">
        <f>IF(ISBLANK('Item List'!B35),"",'Item List'!B35)</f>
        <v>Special Waste Plans and Reports (Special)</v>
      </c>
      <c r="AG39" s="287" t="str">
        <f>IF(ISBLANK('Item List'!C35),"",'Item List'!C35)</f>
        <v>Lsum</v>
      </c>
      <c r="AH39" s="288">
        <f>IF(ISBLANK('Item List'!V35),0,'Item List'!V35)</f>
        <v>1</v>
      </c>
      <c r="AI39" s="145">
        <f>IF(ISBLANK('Item List'!W35),0,'Item List'!W35)</f>
        <v>3000</v>
      </c>
      <c r="AJ39" s="145">
        <f t="shared" si="25"/>
        <v>3000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>
        <f t="shared" si="38"/>
        <v>33</v>
      </c>
      <c r="B40" s="287" t="str">
        <f>IF(ISBLANK('Item List'!B36),"",'Item List'!B36)</f>
        <v>Grading and Shaping Special</v>
      </c>
      <c r="C40" s="287" t="str">
        <f>IF(ISBLANK('Item List'!C36),"",'Item List'!C36)</f>
        <v>S.Y.</v>
      </c>
      <c r="D40" s="288">
        <f>IF(ISBLANK('Item List'!V36),0,'Item List'!V36)</f>
        <v>1475</v>
      </c>
      <c r="E40" s="145">
        <f>IF(ISBLANK('Item List'!W36),0,'Item List'!W36)</f>
        <v>10</v>
      </c>
      <c r="F40" s="145">
        <f t="shared" si="20"/>
        <v>14750</v>
      </c>
      <c r="G40" s="167">
        <v>2.25</v>
      </c>
      <c r="H40" s="102">
        <f t="shared" si="21"/>
        <v>3318.75</v>
      </c>
      <c r="I40" s="168">
        <v>5</v>
      </c>
      <c r="J40" s="102">
        <f t="shared" si="32"/>
        <v>7375</v>
      </c>
      <c r="K40" s="168">
        <v>3.25</v>
      </c>
      <c r="L40" s="102">
        <f t="shared" si="33"/>
        <v>4793.75</v>
      </c>
      <c r="M40" s="168"/>
      <c r="N40" s="102">
        <f t="shared" si="34"/>
        <v>0</v>
      </c>
      <c r="O40" s="168"/>
      <c r="P40" s="102">
        <f t="shared" si="35"/>
        <v>0</v>
      </c>
      <c r="Q40" s="144">
        <f t="shared" si="39"/>
        <v>33</v>
      </c>
      <c r="R40" s="287" t="str">
        <f>IF(ISBLANK('Item List'!B36),"",'Item List'!B36)</f>
        <v>Grading and Shaping Special</v>
      </c>
      <c r="S40" s="287" t="str">
        <f>IF(ISBLANK('Item List'!C36),"",'Item List'!C36)</f>
        <v>S.Y.</v>
      </c>
      <c r="T40" s="288">
        <f>IF(ISBLANK('Item List'!V36),0,'Item List'!V36)</f>
        <v>1475</v>
      </c>
      <c r="U40" s="145">
        <f>IF(ISBLANK('Item List'!W36),0,'Item List'!W36)</f>
        <v>10</v>
      </c>
      <c r="V40" s="145">
        <f t="shared" si="36"/>
        <v>14750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>
        <f t="shared" si="40"/>
        <v>33</v>
      </c>
      <c r="AF40" s="287" t="str">
        <f>IF(ISBLANK('Item List'!B36),"",'Item List'!B36)</f>
        <v>Grading and Shaping Special</v>
      </c>
      <c r="AG40" s="287" t="str">
        <f>IF(ISBLANK('Item List'!C36),"",'Item List'!C36)</f>
        <v>S.Y.</v>
      </c>
      <c r="AH40" s="288">
        <f>IF(ISBLANK('Item List'!V36),0,'Item List'!V36)</f>
        <v>1475</v>
      </c>
      <c r="AI40" s="145">
        <f>IF(ISBLANK('Item List'!W36),0,'Item List'!W36)</f>
        <v>10</v>
      </c>
      <c r="AJ40" s="145">
        <f t="shared" si="25"/>
        <v>14750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>
        <f t="shared" si="38"/>
        <v>34</v>
      </c>
      <c r="B41" s="287" t="str">
        <f>IF(ISBLANK('Item List'!B37),"",'Item List'!B37)</f>
        <v>Stabilized Turf Shoulder</v>
      </c>
      <c r="C41" s="287" t="str">
        <f>IF(ISBLANK('Item List'!C37),"",'Item List'!C37)</f>
        <v>S.Y.</v>
      </c>
      <c r="D41" s="288">
        <f>IF(ISBLANK('Item List'!V37),0,'Item List'!V37)</f>
        <v>400</v>
      </c>
      <c r="E41" s="145">
        <f>IF(ISBLANK('Item List'!W37),0,'Item List'!W37)</f>
        <v>3</v>
      </c>
      <c r="F41" s="145">
        <f t="shared" si="20"/>
        <v>1200</v>
      </c>
      <c r="G41" s="167">
        <v>11.25</v>
      </c>
      <c r="H41" s="102">
        <f t="shared" si="21"/>
        <v>4500</v>
      </c>
      <c r="I41" s="168">
        <v>11.8</v>
      </c>
      <c r="J41" s="102">
        <f t="shared" si="32"/>
        <v>4720</v>
      </c>
      <c r="K41" s="168">
        <v>12.5</v>
      </c>
      <c r="L41" s="102">
        <f t="shared" si="33"/>
        <v>5000</v>
      </c>
      <c r="M41" s="168"/>
      <c r="N41" s="102">
        <f t="shared" si="34"/>
        <v>0</v>
      </c>
      <c r="O41" s="168"/>
      <c r="P41" s="102">
        <f t="shared" si="35"/>
        <v>0</v>
      </c>
      <c r="Q41" s="144">
        <f t="shared" si="39"/>
        <v>34</v>
      </c>
      <c r="R41" s="287" t="str">
        <f>IF(ISBLANK('Item List'!B37),"",'Item List'!B37)</f>
        <v>Stabilized Turf Shoulder</v>
      </c>
      <c r="S41" s="287" t="str">
        <f>IF(ISBLANK('Item List'!C37),"",'Item List'!C37)</f>
        <v>S.Y.</v>
      </c>
      <c r="T41" s="288">
        <f>IF(ISBLANK('Item List'!V37),0,'Item List'!V37)</f>
        <v>400</v>
      </c>
      <c r="U41" s="145">
        <f>IF(ISBLANK('Item List'!W37),0,'Item List'!W37)</f>
        <v>3</v>
      </c>
      <c r="V41" s="145">
        <f t="shared" si="36"/>
        <v>1200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>
        <f t="shared" si="40"/>
        <v>34</v>
      </c>
      <c r="AF41" s="287" t="str">
        <f>IF(ISBLANK('Item List'!B37),"",'Item List'!B37)</f>
        <v>Stabilized Turf Shoulder</v>
      </c>
      <c r="AG41" s="287" t="str">
        <f>IF(ISBLANK('Item List'!C37),"",'Item List'!C37)</f>
        <v>S.Y.</v>
      </c>
      <c r="AH41" s="288">
        <f>IF(ISBLANK('Item List'!V37),0,'Item List'!V37)</f>
        <v>400</v>
      </c>
      <c r="AI41" s="145">
        <f>IF(ISBLANK('Item List'!W37),0,'Item List'!W37)</f>
        <v>3</v>
      </c>
      <c r="AJ41" s="145">
        <f t="shared" si="25"/>
        <v>1200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>
        <f t="shared" si="38"/>
        <v>35</v>
      </c>
      <c r="B42" s="287" t="str">
        <f>IF(ISBLANK('Item List'!B38),"",'Item List'!B38)</f>
        <v>Subgrade Undercutting</v>
      </c>
      <c r="C42" s="287" t="str">
        <f>IF(ISBLANK('Item List'!C38),"",'Item List'!C38)</f>
        <v>C.Y.</v>
      </c>
      <c r="D42" s="288">
        <f>IF(ISBLANK('Item List'!V38),0,'Item List'!V38)</f>
        <v>10</v>
      </c>
      <c r="E42" s="145">
        <f>IF(ISBLANK('Item List'!W38),0,'Item List'!W38)</f>
        <v>50</v>
      </c>
      <c r="F42" s="145">
        <f t="shared" si="20"/>
        <v>500</v>
      </c>
      <c r="G42" s="167">
        <v>50</v>
      </c>
      <c r="H42" s="102">
        <f t="shared" si="21"/>
        <v>500</v>
      </c>
      <c r="I42" s="169">
        <v>132</v>
      </c>
      <c r="J42" s="102">
        <f t="shared" si="32"/>
        <v>1320</v>
      </c>
      <c r="K42" s="169">
        <v>80</v>
      </c>
      <c r="L42" s="102">
        <f t="shared" si="33"/>
        <v>800</v>
      </c>
      <c r="M42" s="169"/>
      <c r="N42" s="102">
        <f t="shared" si="34"/>
        <v>0</v>
      </c>
      <c r="O42" s="169"/>
      <c r="P42" s="102">
        <f t="shared" si="35"/>
        <v>0</v>
      </c>
      <c r="Q42" s="144">
        <f t="shared" si="39"/>
        <v>35</v>
      </c>
      <c r="R42" s="287" t="str">
        <f>IF(ISBLANK('Item List'!B38),"",'Item List'!B38)</f>
        <v>Subgrade Undercutting</v>
      </c>
      <c r="S42" s="287" t="str">
        <f>IF(ISBLANK('Item List'!C38),"",'Item List'!C38)</f>
        <v>C.Y.</v>
      </c>
      <c r="T42" s="288">
        <f>IF(ISBLANK('Item List'!V38),0,'Item List'!V38)</f>
        <v>10</v>
      </c>
      <c r="U42" s="145">
        <f>IF(ISBLANK('Item List'!W38),0,'Item List'!W38)</f>
        <v>50</v>
      </c>
      <c r="V42" s="145">
        <f t="shared" si="36"/>
        <v>500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>
        <f t="shared" si="40"/>
        <v>35</v>
      </c>
      <c r="AF42" s="287" t="str">
        <f>IF(ISBLANK('Item List'!B38),"",'Item List'!B38)</f>
        <v>Subgrade Undercutting</v>
      </c>
      <c r="AG42" s="287" t="str">
        <f>IF(ISBLANK('Item List'!C38),"",'Item List'!C38)</f>
        <v>C.Y.</v>
      </c>
      <c r="AH42" s="288">
        <f>IF(ISBLANK('Item List'!V38),0,'Item List'!V38)</f>
        <v>10</v>
      </c>
      <c r="AI42" s="145">
        <f>IF(ISBLANK('Item List'!W38),0,'Item List'!W38)</f>
        <v>50</v>
      </c>
      <c r="AJ42" s="145">
        <f t="shared" si="25"/>
        <v>500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 t="str">
        <f t="shared" si="38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List'!V39),0,'Item List'!V39)</f>
        <v/>
      </c>
      <c r="E43" s="145">
        <f>IF(ISBLANK('Item List'!W39),0,'Item List'!W39)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2"/>
        <v>0</v>
      </c>
      <c r="K43" s="169"/>
      <c r="L43" s="102">
        <f t="shared" si="33"/>
        <v>0</v>
      </c>
      <c r="M43" s="169"/>
      <c r="N43" s="102">
        <f t="shared" si="34"/>
        <v>0</v>
      </c>
      <c r="O43" s="169"/>
      <c r="P43" s="102">
        <f t="shared" si="35"/>
        <v>0</v>
      </c>
      <c r="Q43" s="144" t="str">
        <f t="shared" si="39"/>
        <v/>
      </c>
      <c r="R43" s="287" t="str">
        <f>IF(ISBLANK('Item List'!B39),"",'Item List'!B39)</f>
        <v/>
      </c>
      <c r="S43" s="287" t="str">
        <f>IF(ISBLANK('Item List'!C39),"",'Item List'!C39)</f>
        <v/>
      </c>
      <c r="T43" s="288" t="str">
        <f>IF(ISBLANK('Item List'!V39),0,'Item List'!V39)</f>
        <v/>
      </c>
      <c r="U43" s="145">
        <f>IF(ISBLANK('Item List'!W39),0,'Item List'!W39)</f>
        <v>0</v>
      </c>
      <c r="V43" s="145">
        <f t="shared" si="36"/>
        <v>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 t="str">
        <f t="shared" si="40"/>
        <v/>
      </c>
      <c r="AF43" s="287" t="str">
        <f>IF(ISBLANK('Item List'!B39),"",'Item List'!B39)</f>
        <v/>
      </c>
      <c r="AG43" s="287" t="str">
        <f>IF(ISBLANK('Item List'!C39),"",'Item List'!C39)</f>
        <v/>
      </c>
      <c r="AH43" s="288" t="str">
        <f>IF(ISBLANK('Item List'!V39),0,'Item List'!V39)</f>
        <v/>
      </c>
      <c r="AI43" s="145">
        <f>IF(ISBLANK('Item List'!W39),0,'Item List'!W39)</f>
        <v>0</v>
      </c>
      <c r="AJ43" s="145">
        <f t="shared" si="25"/>
        <v>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 t="str">
        <f t="shared" si="38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List'!V40),0,'Item List'!V40)</f>
        <v/>
      </c>
      <c r="E44" s="145">
        <f>IF(ISBLANK('Item List'!W40),0,'Item List'!W40)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2"/>
        <v>0</v>
      </c>
      <c r="K44" s="169"/>
      <c r="L44" s="102">
        <f t="shared" si="33"/>
        <v>0</v>
      </c>
      <c r="M44" s="169"/>
      <c r="N44" s="102">
        <f t="shared" si="34"/>
        <v>0</v>
      </c>
      <c r="O44" s="169"/>
      <c r="P44" s="102">
        <f t="shared" si="35"/>
        <v>0</v>
      </c>
      <c r="Q44" s="144" t="str">
        <f t="shared" si="39"/>
        <v/>
      </c>
      <c r="R44" s="287" t="str">
        <f>IF(ISBLANK('Item List'!B40),"",'Item List'!B40)</f>
        <v/>
      </c>
      <c r="S44" s="287" t="str">
        <f>IF(ISBLANK('Item List'!C40),"",'Item List'!C40)</f>
        <v/>
      </c>
      <c r="T44" s="288" t="str">
        <f>IF(ISBLANK('Item List'!V40),0,'Item List'!V40)</f>
        <v/>
      </c>
      <c r="U44" s="145">
        <f>IF(ISBLANK('Item List'!W40),0,'Item List'!W40)</f>
        <v>0</v>
      </c>
      <c r="V44" s="145">
        <f t="shared" si="36"/>
        <v>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 t="str">
        <f t="shared" si="40"/>
        <v/>
      </c>
      <c r="AF44" s="287" t="str">
        <f>IF(ISBLANK('Item List'!B40),"",'Item List'!B40)</f>
        <v/>
      </c>
      <c r="AG44" s="287" t="str">
        <f>IF(ISBLANK('Item List'!C40),"",'Item List'!C40)</f>
        <v/>
      </c>
      <c r="AH44" s="288" t="str">
        <f>IF(ISBLANK('Item List'!V40),0,'Item List'!V40)</f>
        <v/>
      </c>
      <c r="AI44" s="145">
        <f>IF(ISBLANK('Item List'!W40),0,'Item List'!W40)</f>
        <v>0</v>
      </c>
      <c r="AJ44" s="145">
        <f t="shared" si="25"/>
        <v>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 t="str">
        <f t="shared" si="38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List'!V41),0,'Item List'!V41)</f>
        <v/>
      </c>
      <c r="E45" s="145">
        <f>IF(ISBLANK('Item List'!W41),0,'Item List'!W41)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2"/>
        <v>0</v>
      </c>
      <c r="K45" s="169"/>
      <c r="L45" s="102">
        <f t="shared" si="33"/>
        <v>0</v>
      </c>
      <c r="M45" s="169"/>
      <c r="N45" s="102">
        <f t="shared" si="34"/>
        <v>0</v>
      </c>
      <c r="O45" s="169"/>
      <c r="P45" s="102">
        <f t="shared" si="35"/>
        <v>0</v>
      </c>
      <c r="Q45" s="144" t="str">
        <f t="shared" si="39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List'!V41),0,'Item List'!V41)</f>
        <v/>
      </c>
      <c r="U45" s="145">
        <f>IF(ISBLANK('Item List'!W41),0,'Item List'!W41)</f>
        <v>0</v>
      </c>
      <c r="V45" s="145">
        <f t="shared" si="36"/>
        <v>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 t="str">
        <f t="shared" si="40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List'!V41),0,'Item List'!V41)</f>
        <v/>
      </c>
      <c r="AI45" s="145">
        <f>IF(ISBLANK('Item List'!W41),0,'Item List'!W41)</f>
        <v>0</v>
      </c>
      <c r="AJ45" s="145">
        <f t="shared" si="25"/>
        <v>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 t="str">
        <f t="shared" si="38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List'!V42),0,'Item List'!V42)</f>
        <v/>
      </c>
      <c r="E46" s="145">
        <f>IF(ISBLANK('Item List'!W42),0,'Item List'!W42)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2"/>
        <v>0</v>
      </c>
      <c r="K46" s="169"/>
      <c r="L46" s="102">
        <f t="shared" si="33"/>
        <v>0</v>
      </c>
      <c r="M46" s="169"/>
      <c r="N46" s="102">
        <f t="shared" si="34"/>
        <v>0</v>
      </c>
      <c r="O46" s="169"/>
      <c r="P46" s="102">
        <f t="shared" si="35"/>
        <v>0</v>
      </c>
      <c r="Q46" s="144" t="str">
        <f t="shared" si="39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List'!V42),0,'Item List'!V42)</f>
        <v/>
      </c>
      <c r="U46" s="145">
        <f>IF(ISBLANK('Item List'!W42),0,'Item List'!W42)</f>
        <v>0</v>
      </c>
      <c r="V46" s="145">
        <f t="shared" si="36"/>
        <v>0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 t="str">
        <f t="shared" si="40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List'!V42),0,'Item List'!V42)</f>
        <v/>
      </c>
      <c r="AI46" s="145">
        <f>IF(ISBLANK('Item List'!W42),0,'Item List'!W42)</f>
        <v>0</v>
      </c>
      <c r="AJ46" s="145">
        <f t="shared" si="25"/>
        <v>0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 t="str">
        <f t="shared" si="38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List'!V43),0,'Item List'!V43)</f>
        <v/>
      </c>
      <c r="E47" s="145">
        <f>IF(ISBLANK('Item List'!W43),0,'Item List'!W43)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2"/>
        <v>0</v>
      </c>
      <c r="K47" s="169"/>
      <c r="L47" s="102">
        <f t="shared" si="33"/>
        <v>0</v>
      </c>
      <c r="M47" s="169"/>
      <c r="N47" s="102">
        <f t="shared" si="34"/>
        <v>0</v>
      </c>
      <c r="O47" s="169"/>
      <c r="P47" s="102">
        <f t="shared" si="35"/>
        <v>0</v>
      </c>
      <c r="Q47" s="144" t="str">
        <f t="shared" si="39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List'!V43),0,'Item List'!V43)</f>
        <v/>
      </c>
      <c r="U47" s="145">
        <f>IF(ISBLANK('Item List'!W43),0,'Item List'!W43)</f>
        <v>0</v>
      </c>
      <c r="V47" s="145">
        <f t="shared" si="36"/>
        <v>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 t="str">
        <f t="shared" si="40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List'!V43),0,'Item List'!V43)</f>
        <v/>
      </c>
      <c r="AI47" s="145">
        <f>IF(ISBLANK('Item List'!W43),0,'Item List'!W43)</f>
        <v>0</v>
      </c>
      <c r="AJ47" s="145">
        <f t="shared" si="25"/>
        <v>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 t="str">
        <f t="shared" si="38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List'!V44),0,'Item List'!V44)</f>
        <v/>
      </c>
      <c r="E48" s="145">
        <f>IF(ISBLANK('Item List'!W44),0,'Item List'!W44)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2"/>
        <v>0</v>
      </c>
      <c r="K48" s="169"/>
      <c r="L48" s="102">
        <f t="shared" si="33"/>
        <v>0</v>
      </c>
      <c r="M48" s="169"/>
      <c r="N48" s="102">
        <f t="shared" si="34"/>
        <v>0</v>
      </c>
      <c r="O48" s="169"/>
      <c r="P48" s="102">
        <f t="shared" si="35"/>
        <v>0</v>
      </c>
      <c r="Q48" s="144" t="str">
        <f t="shared" si="39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List'!V44),0,'Item List'!V44)</f>
        <v/>
      </c>
      <c r="U48" s="145">
        <f>IF(ISBLANK('Item List'!W44),0,'Item List'!W44)</f>
        <v>0</v>
      </c>
      <c r="V48" s="145">
        <f t="shared" si="36"/>
        <v>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 t="str">
        <f t="shared" si="40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List'!V44),0,'Item List'!V44)</f>
        <v/>
      </c>
      <c r="AI48" s="145">
        <f>IF(ISBLANK('Item List'!W44),0,'Item List'!W44)</f>
        <v>0</v>
      </c>
      <c r="AJ48" s="145">
        <f t="shared" si="25"/>
        <v>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 t="str">
        <f t="shared" si="38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List'!V45),0,'Item List'!V45)</f>
        <v/>
      </c>
      <c r="E49" s="145">
        <f>IF(ISBLANK('Item List'!W45),0,'Item List'!W45)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2"/>
        <v>0</v>
      </c>
      <c r="K49" s="169"/>
      <c r="L49" s="102">
        <f t="shared" si="33"/>
        <v>0</v>
      </c>
      <c r="M49" s="169"/>
      <c r="N49" s="102">
        <f t="shared" si="34"/>
        <v>0</v>
      </c>
      <c r="O49" s="169"/>
      <c r="P49" s="102">
        <f t="shared" si="35"/>
        <v>0</v>
      </c>
      <c r="Q49" s="144" t="str">
        <f t="shared" si="39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List'!V45),0,'Item List'!V45)</f>
        <v/>
      </c>
      <c r="U49" s="145">
        <f>IF(ISBLANK('Item List'!W45),0,'Item List'!W45)</f>
        <v>0</v>
      </c>
      <c r="V49" s="145">
        <f t="shared" si="36"/>
        <v>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 t="str">
        <f t="shared" si="40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List'!V45),0,'Item List'!V45)</f>
        <v/>
      </c>
      <c r="AI49" s="145">
        <f>IF(ISBLANK('Item List'!W45),0,'Item List'!W45)</f>
        <v>0</v>
      </c>
      <c r="AJ49" s="145">
        <f t="shared" si="25"/>
        <v>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 t="str">
        <f t="shared" si="38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List'!V46),0,'Item List'!V46)</f>
        <v/>
      </c>
      <c r="E50" s="145">
        <f>IF(ISBLANK('Item List'!W46),0,'Item List'!W46)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2"/>
        <v>0</v>
      </c>
      <c r="K50" s="169"/>
      <c r="L50" s="102">
        <f t="shared" si="33"/>
        <v>0</v>
      </c>
      <c r="M50" s="169"/>
      <c r="N50" s="102">
        <f t="shared" si="34"/>
        <v>0</v>
      </c>
      <c r="O50" s="169"/>
      <c r="P50" s="102">
        <f t="shared" si="35"/>
        <v>0</v>
      </c>
      <c r="Q50" s="144" t="str">
        <f t="shared" si="39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List'!V46),0,'Item List'!V46)</f>
        <v/>
      </c>
      <c r="U50" s="145">
        <f>IF(ISBLANK('Item List'!W46),0,'Item List'!W46)</f>
        <v>0</v>
      </c>
      <c r="V50" s="145">
        <f t="shared" si="36"/>
        <v>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 t="str">
        <f t="shared" si="40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List'!V46),0,'Item List'!V46)</f>
        <v/>
      </c>
      <c r="AI50" s="145">
        <f>IF(ISBLANK('Item List'!W46),0,'Item List'!W46)</f>
        <v>0</v>
      </c>
      <c r="AJ50" s="145">
        <f t="shared" si="25"/>
        <v>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 t="str">
        <f t="shared" si="38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List'!V47),0,'Item List'!V47)</f>
        <v/>
      </c>
      <c r="E51" s="145">
        <f>IF(ISBLANK('Item List'!W47),0,'Item List'!W47)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2"/>
        <v>0</v>
      </c>
      <c r="K51" s="169"/>
      <c r="L51" s="102">
        <f t="shared" si="33"/>
        <v>0</v>
      </c>
      <c r="M51" s="169"/>
      <c r="N51" s="102">
        <f t="shared" si="34"/>
        <v>0</v>
      </c>
      <c r="O51" s="169"/>
      <c r="P51" s="102">
        <f t="shared" si="35"/>
        <v>0</v>
      </c>
      <c r="Q51" s="144" t="str">
        <f t="shared" si="39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List'!V47),0,'Item List'!V47)</f>
        <v/>
      </c>
      <c r="U51" s="145">
        <f>IF(ISBLANK('Item List'!W47),0,'Item List'!W47)</f>
        <v>0</v>
      </c>
      <c r="V51" s="145">
        <f t="shared" si="36"/>
        <v>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 t="str">
        <f t="shared" si="40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List'!V47),0,'Item List'!V47)</f>
        <v/>
      </c>
      <c r="AI51" s="145">
        <f>IF(ISBLANK('Item List'!W47),0,'Item List'!W47)</f>
        <v>0</v>
      </c>
      <c r="AJ51" s="145">
        <f t="shared" si="25"/>
        <v>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 t="str">
        <f t="shared" si="38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List'!V48),0,'Item List'!V48)</f>
        <v/>
      </c>
      <c r="E52" s="145">
        <f>IF(ISBLANK('Item List'!W48),0,'Item List'!W48)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2"/>
        <v>0</v>
      </c>
      <c r="K52" s="169"/>
      <c r="L52" s="102">
        <f t="shared" si="33"/>
        <v>0</v>
      </c>
      <c r="M52" s="169"/>
      <c r="N52" s="102">
        <f t="shared" si="34"/>
        <v>0</v>
      </c>
      <c r="O52" s="169"/>
      <c r="P52" s="102">
        <f t="shared" si="35"/>
        <v>0</v>
      </c>
      <c r="Q52" s="144" t="str">
        <f t="shared" si="39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List'!V48),0,'Item List'!V48)</f>
        <v/>
      </c>
      <c r="U52" s="145">
        <f>IF(ISBLANK('Item List'!W48),0,'Item List'!W48)</f>
        <v>0</v>
      </c>
      <c r="V52" s="145">
        <f t="shared" si="36"/>
        <v>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 t="str">
        <f t="shared" si="40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List'!V48),0,'Item List'!V48)</f>
        <v/>
      </c>
      <c r="AI52" s="145">
        <f>IF(ISBLANK('Item List'!W48),0,'Item List'!W48)</f>
        <v>0</v>
      </c>
      <c r="AJ52" s="145">
        <f t="shared" si="25"/>
        <v>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List'!V49),0,'Item List'!V49)</f>
        <v/>
      </c>
      <c r="E53" s="145">
        <f>IF(ISBLANK('Item List'!W49),0,'Item List'!W49)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List'!V49),0,'Item List'!V49)</f>
        <v/>
      </c>
      <c r="U53" s="145">
        <f>IF(ISBLANK('Item List'!W49),0,'Item List'!W49)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List'!V49),0,'Item List'!V49)</f>
        <v/>
      </c>
      <c r="AI53" s="145">
        <f>IF(ISBLANK('Item List'!W49),0,'Item List'!W49)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List'!V50),0,'Item List'!V50)</f>
        <v/>
      </c>
      <c r="E54" s="145">
        <f>IF(ISBLANK('Item List'!W50),0,'Item List'!W50)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List'!V50),0,'Item List'!V50)</f>
        <v/>
      </c>
      <c r="U54" s="145">
        <f>IF(ISBLANK('Item List'!W50),0,'Item List'!W50)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List'!V50),0,'Item List'!V50)</f>
        <v/>
      </c>
      <c r="AI54" s="145">
        <f>IF(ISBLANK('Item List'!W50),0,'Item List'!W50)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List'!V51),0,'Item List'!V51)</f>
        <v/>
      </c>
      <c r="E55" s="145">
        <f>IF(ISBLANK('Item List'!W51),0,'Item List'!W51)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List'!V51),0,'Item List'!V51)</f>
        <v/>
      </c>
      <c r="U55" s="145">
        <f>IF(ISBLANK('Item List'!W51),0,'Item List'!W51)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List'!V51),0,'Item List'!V51)</f>
        <v/>
      </c>
      <c r="AI55" s="145">
        <f>IF(ISBLANK('Item List'!W51),0,'Item List'!W51)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477444</v>
      </c>
      <c r="G56" s="149"/>
      <c r="H56" s="149">
        <v>440884.72</v>
      </c>
      <c r="I56" s="149"/>
      <c r="J56" s="149">
        <f t="shared" ref="J56" si="41">IF(SUM(J32:J55)=0,"",SUM(J32:J55)+J30)</f>
        <v>482973.5</v>
      </c>
      <c r="K56" s="109"/>
      <c r="L56" s="103">
        <f>IF(SUM(L32:L55)=0,"",SUM(L32:L55)+L30)</f>
        <v>543782.57000000007</v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477444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477444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NORWEST CONSTRUCTION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v>440238.5</v>
      </c>
      <c r="I57" s="104">
        <f t="shared" ref="I57:L57" si="42">I56</f>
        <v>0</v>
      </c>
      <c r="J57" s="104">
        <f t="shared" si="42"/>
        <v>482973.5</v>
      </c>
      <c r="K57" s="104">
        <f t="shared" si="42"/>
        <v>0</v>
      </c>
      <c r="L57" s="104">
        <f t="shared" si="42"/>
        <v>543782.57000000007</v>
      </c>
      <c r="M57" s="217"/>
      <c r="N57" s="103"/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NORWEST CONSTRUCTION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NORWEST CONSTRUCTION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List'!V52),0,'Item List'!V52)</f>
        <v/>
      </c>
      <c r="E58" s="145">
        <f>IF(ISBLANK('Item List'!W52),0,'Item List'!W52)</f>
        <v>0</v>
      </c>
      <c r="F58" s="145">
        <f t="shared" ref="F58:F81" si="43">IF(AND(ISNUMBER($D58),ISNUMBER(E58)),$D58*E58,0)</f>
        <v>0</v>
      </c>
      <c r="G58" s="386"/>
      <c r="H58" s="102">
        <f t="shared" ref="H58:H81" si="44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List'!AJ46),"",'Item List'!AJ46)</f>
        <v/>
      </c>
      <c r="S58" s="287" t="str">
        <f>IF(ISBLANK('Item List'!AK46),"",'Item List'!AK46)</f>
        <v/>
      </c>
      <c r="T58" s="288">
        <f>IF(ISBLANK('Item List'!AL46),0,'Item List'!AL46)</f>
        <v>0</v>
      </c>
      <c r="U58" s="145">
        <f>IF(ISBLANK('Item List'!AM46),0,'Item List'!AM46)</f>
        <v>0</v>
      </c>
      <c r="V58" s="145">
        <f t="shared" ref="V58:V81" si="45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6">IF(AND(ISNUMBER($D58),ISNUMBER(AA58)),$D58*AA58,0)</f>
        <v>0</v>
      </c>
      <c r="AC58" s="168"/>
      <c r="AD58" s="102">
        <f t="shared" ref="AD58:AD81" si="47">IF(AND(ISNUMBER($D58),ISNUMBER(AC58)),$D58*AC58,0)</f>
        <v>0</v>
      </c>
      <c r="AE58" s="144" t="str">
        <f>IF(AF58="","",AE55+1)</f>
        <v/>
      </c>
      <c r="AF58" s="287" t="str">
        <f>IF(ISBLANK('Item List'!AX46),"",'Item List'!AX46)</f>
        <v/>
      </c>
      <c r="AG58" s="287" t="str">
        <f>IF(ISBLANK('Item List'!AY46),"",'Item List'!AY46)</f>
        <v/>
      </c>
      <c r="AH58" s="288">
        <f>IF(ISBLANK('Item List'!AZ46),0,'Item List'!AZ46)</f>
        <v>0</v>
      </c>
      <c r="AI58" s="145">
        <f>IF(ISBLANK('Item List'!BA46),0,'Item List'!BA46)</f>
        <v>0</v>
      </c>
      <c r="AJ58" s="145">
        <f t="shared" ref="AJ58:AJ81" si="48">IF(AND(ISNUMBER($D58),ISNUMBER(AI58)),$D58*AI58,0)</f>
        <v>0</v>
      </c>
      <c r="AK58" s="168"/>
      <c r="AL58" s="102">
        <f t="shared" ref="AL58:AL81" si="49">IF(AND(ISNUMBER($D58),ISNUMBER(AK58)),$D58*AK58,0)</f>
        <v>0</v>
      </c>
      <c r="AM58" s="168"/>
      <c r="AN58" s="102">
        <f t="shared" ref="AN58:AN81" si="50">IF(AND(ISNUMBER($D58),ISNUMBER(AM58)),$D58*AM58,0)</f>
        <v>0</v>
      </c>
      <c r="AO58" s="168"/>
      <c r="AP58" s="102">
        <f t="shared" ref="AP58:AP81" si="51">IF(AND(ISNUMBER($D58),ISNUMBER(AO58)),$D58*AO58,0)</f>
        <v>0</v>
      </c>
      <c r="AQ58" s="168"/>
      <c r="AR58" s="102">
        <f t="shared" ref="AR58:AR81" si="52">IF(AND(ISNUMBER($D58),ISNUMBER(AQ58)),$D58*AQ58,0)</f>
        <v>0</v>
      </c>
      <c r="AS58" s="168"/>
      <c r="AT58" s="102">
        <f t="shared" ref="AT58:AT81" si="53">IF(AND(ISNUMBER($D58),ISNUMBER(AS58)),$D58*AS58,0)</f>
        <v>0</v>
      </c>
      <c r="AU58" s="168"/>
      <c r="AV58" s="102">
        <f t="shared" ref="AV58:AV81" si="54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List'!V53),0,'Item List'!V53)</f>
        <v/>
      </c>
      <c r="E59" s="145">
        <f>IF(ISBLANK('Item List'!W53),0,'Item List'!W53)</f>
        <v>0</v>
      </c>
      <c r="F59" s="145">
        <f t="shared" si="43"/>
        <v>0</v>
      </c>
      <c r="G59" s="386"/>
      <c r="H59" s="102">
        <f t="shared" si="44"/>
        <v>0</v>
      </c>
      <c r="I59" s="168"/>
      <c r="J59" s="102">
        <f t="shared" ref="J59:J81" si="55">IF(AND(ISNUMBER($D59),ISNUMBER(I59)),$D59*I59,0)</f>
        <v>0</v>
      </c>
      <c r="K59" s="168"/>
      <c r="L59" s="102">
        <f t="shared" ref="L59:L81" si="56">IF(AND(ISNUMBER($D59),ISNUMBER(K59)),$D59*K59,0)</f>
        <v>0</v>
      </c>
      <c r="M59" s="168"/>
      <c r="N59" s="102">
        <f t="shared" ref="N59:N81" si="57">IF(AND(ISNUMBER($D59),ISNUMBER(M59)),$D59*M59,0)</f>
        <v>0</v>
      </c>
      <c r="O59" s="168"/>
      <c r="P59" s="102">
        <f t="shared" ref="P59:P81" si="58">IF(AND(ISNUMBER($D59),ISNUMBER(O59)),$D59*O59,0)</f>
        <v>0</v>
      </c>
      <c r="Q59" s="144" t="str">
        <f>IF(R59="","",Q58+1)</f>
        <v/>
      </c>
      <c r="R59" s="287" t="str">
        <f>IF(ISBLANK('Item List'!AJ47),"",'Item List'!AJ47)</f>
        <v/>
      </c>
      <c r="S59" s="287" t="str">
        <f>IF(ISBLANK('Item List'!AK47),"",'Item List'!AK47)</f>
        <v/>
      </c>
      <c r="T59" s="288">
        <f>IF(ISBLANK('Item List'!AL47),0,'Item List'!AL47)</f>
        <v>0</v>
      </c>
      <c r="U59" s="145">
        <f>IF(ISBLANK('Item List'!AM47),0,'Item List'!AM47)</f>
        <v>0</v>
      </c>
      <c r="V59" s="145">
        <f t="shared" si="45"/>
        <v>0</v>
      </c>
      <c r="W59" s="168"/>
      <c r="X59" s="102">
        <f t="shared" ref="X59:Z81" si="59">IF(AND(ISNUMBER($D59),ISNUMBER(W59)),$D59*W59,0)</f>
        <v>0</v>
      </c>
      <c r="Y59" s="168"/>
      <c r="Z59" s="102">
        <f t="shared" si="59"/>
        <v>0</v>
      </c>
      <c r="AA59" s="168"/>
      <c r="AB59" s="102">
        <f t="shared" si="46"/>
        <v>0</v>
      </c>
      <c r="AC59" s="168"/>
      <c r="AD59" s="102">
        <f t="shared" si="47"/>
        <v>0</v>
      </c>
      <c r="AE59" s="144" t="str">
        <f>IF(AF59="","",AE58+1)</f>
        <v/>
      </c>
      <c r="AF59" s="287" t="str">
        <f>IF(ISBLANK('Item List'!AX47),"",'Item List'!AX47)</f>
        <v/>
      </c>
      <c r="AG59" s="287" t="str">
        <f>IF(ISBLANK('Item List'!AY47),"",'Item List'!AY47)</f>
        <v/>
      </c>
      <c r="AH59" s="288">
        <f>IF(ISBLANK('Item List'!AZ47),0,'Item List'!AZ47)</f>
        <v>0</v>
      </c>
      <c r="AI59" s="145">
        <f>IF(ISBLANK('Item List'!BA47),0,'Item List'!BA47)</f>
        <v>0</v>
      </c>
      <c r="AJ59" s="145">
        <f t="shared" si="48"/>
        <v>0</v>
      </c>
      <c r="AK59" s="168"/>
      <c r="AL59" s="102">
        <f t="shared" si="49"/>
        <v>0</v>
      </c>
      <c r="AM59" s="168"/>
      <c r="AN59" s="102">
        <f t="shared" si="50"/>
        <v>0</v>
      </c>
      <c r="AO59" s="168"/>
      <c r="AP59" s="102">
        <f t="shared" si="51"/>
        <v>0</v>
      </c>
      <c r="AQ59" s="168"/>
      <c r="AR59" s="102">
        <f t="shared" si="52"/>
        <v>0</v>
      </c>
      <c r="AS59" s="168"/>
      <c r="AT59" s="102">
        <f t="shared" si="53"/>
        <v>0</v>
      </c>
      <c r="AU59" s="168"/>
      <c r="AV59" s="102">
        <f t="shared" si="54"/>
        <v>0</v>
      </c>
    </row>
    <row r="60" spans="1:48" ht="24" customHeight="1" x14ac:dyDescent="0.2">
      <c r="A60" s="144" t="str">
        <f t="shared" ref="A60:A81" si="60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List'!V54),0,'Item List'!V54)</f>
        <v/>
      </c>
      <c r="E60" s="145">
        <f>IF(ISBLANK('Item List'!W54),0,'Item List'!W54)</f>
        <v>0</v>
      </c>
      <c r="F60" s="145">
        <f t="shared" si="43"/>
        <v>0</v>
      </c>
      <c r="G60" s="386"/>
      <c r="H60" s="102">
        <f t="shared" si="44"/>
        <v>0</v>
      </c>
      <c r="I60" s="168"/>
      <c r="J60" s="102">
        <f t="shared" si="55"/>
        <v>0</v>
      </c>
      <c r="K60" s="168"/>
      <c r="L60" s="102">
        <f t="shared" si="56"/>
        <v>0</v>
      </c>
      <c r="M60" s="168"/>
      <c r="N60" s="102">
        <f t="shared" si="57"/>
        <v>0</v>
      </c>
      <c r="O60" s="168"/>
      <c r="P60" s="102">
        <f t="shared" si="58"/>
        <v>0</v>
      </c>
      <c r="Q60" s="144" t="str">
        <f t="shared" ref="Q60:Q81" si="61">IF(R60="","",Q59+1)</f>
        <v/>
      </c>
      <c r="R60" s="287" t="str">
        <f>IF(ISBLANK('Item List'!AJ48),"",'Item List'!AJ48)</f>
        <v/>
      </c>
      <c r="S60" s="287" t="str">
        <f>IF(ISBLANK('Item List'!AK48),"",'Item List'!AK48)</f>
        <v/>
      </c>
      <c r="T60" s="288">
        <f>IF(ISBLANK('Item List'!AL48),0,'Item List'!AL48)</f>
        <v>0</v>
      </c>
      <c r="U60" s="145">
        <f>IF(ISBLANK('Item List'!AM48),0,'Item List'!AM48)</f>
        <v>0</v>
      </c>
      <c r="V60" s="145">
        <f t="shared" si="45"/>
        <v>0</v>
      </c>
      <c r="W60" s="168"/>
      <c r="X60" s="102">
        <f t="shared" si="59"/>
        <v>0</v>
      </c>
      <c r="Y60" s="168"/>
      <c r="Z60" s="102">
        <f t="shared" si="59"/>
        <v>0</v>
      </c>
      <c r="AA60" s="168"/>
      <c r="AB60" s="102">
        <f t="shared" si="46"/>
        <v>0</v>
      </c>
      <c r="AC60" s="168"/>
      <c r="AD60" s="102">
        <f t="shared" si="47"/>
        <v>0</v>
      </c>
      <c r="AE60" s="144" t="str">
        <f t="shared" ref="AE60:AE81" si="62">IF(AF60="","",AE59+1)</f>
        <v/>
      </c>
      <c r="AF60" s="287" t="str">
        <f>IF(ISBLANK('Item List'!AX48),"",'Item List'!AX48)</f>
        <v/>
      </c>
      <c r="AG60" s="287" t="str">
        <f>IF(ISBLANK('Item List'!AY48),"",'Item List'!AY48)</f>
        <v/>
      </c>
      <c r="AH60" s="288">
        <f>IF(ISBLANK('Item List'!AZ48),0,'Item List'!AZ48)</f>
        <v>0</v>
      </c>
      <c r="AI60" s="145">
        <f>IF(ISBLANK('Item List'!BA48),0,'Item List'!BA48)</f>
        <v>0</v>
      </c>
      <c r="AJ60" s="145">
        <f t="shared" si="48"/>
        <v>0</v>
      </c>
      <c r="AK60" s="168"/>
      <c r="AL60" s="102">
        <f t="shared" si="49"/>
        <v>0</v>
      </c>
      <c r="AM60" s="168"/>
      <c r="AN60" s="102">
        <f t="shared" si="50"/>
        <v>0</v>
      </c>
      <c r="AO60" s="168"/>
      <c r="AP60" s="102">
        <f t="shared" si="51"/>
        <v>0</v>
      </c>
      <c r="AQ60" s="168"/>
      <c r="AR60" s="102">
        <f t="shared" si="52"/>
        <v>0</v>
      </c>
      <c r="AS60" s="168"/>
      <c r="AT60" s="102">
        <f t="shared" si="53"/>
        <v>0</v>
      </c>
      <c r="AU60" s="168"/>
      <c r="AV60" s="102">
        <f t="shared" si="54"/>
        <v>0</v>
      </c>
    </row>
    <row r="61" spans="1:48" ht="24" customHeight="1" x14ac:dyDescent="0.2">
      <c r="A61" s="144" t="str">
        <f t="shared" si="60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List'!V55),0,'Item List'!V55)</f>
        <v/>
      </c>
      <c r="E61" s="145">
        <f>IF(ISBLANK('Item List'!W55),0,'Item List'!W55)</f>
        <v>0</v>
      </c>
      <c r="F61" s="145">
        <f t="shared" si="43"/>
        <v>0</v>
      </c>
      <c r="G61" s="386"/>
      <c r="H61" s="102">
        <f t="shared" si="44"/>
        <v>0</v>
      </c>
      <c r="I61" s="168"/>
      <c r="J61" s="102">
        <f t="shared" si="55"/>
        <v>0</v>
      </c>
      <c r="K61" s="168"/>
      <c r="L61" s="102">
        <f t="shared" si="56"/>
        <v>0</v>
      </c>
      <c r="M61" s="168"/>
      <c r="N61" s="102">
        <f t="shared" si="57"/>
        <v>0</v>
      </c>
      <c r="O61" s="168"/>
      <c r="P61" s="102">
        <f t="shared" si="58"/>
        <v>0</v>
      </c>
      <c r="Q61" s="144" t="str">
        <f t="shared" si="61"/>
        <v/>
      </c>
      <c r="R61" s="287" t="str">
        <f>IF(ISBLANK('Item List'!AJ49),"",'Item List'!AJ49)</f>
        <v/>
      </c>
      <c r="S61" s="287" t="str">
        <f>IF(ISBLANK('Item List'!AK49),"",'Item List'!AK49)</f>
        <v/>
      </c>
      <c r="T61" s="288">
        <f>IF(ISBLANK('Item List'!AL49),0,'Item List'!AL49)</f>
        <v>0</v>
      </c>
      <c r="U61" s="145">
        <f>IF(ISBLANK('Item List'!AM49),0,'Item List'!AM49)</f>
        <v>0</v>
      </c>
      <c r="V61" s="145">
        <f t="shared" si="45"/>
        <v>0</v>
      </c>
      <c r="W61" s="168"/>
      <c r="X61" s="102">
        <f t="shared" si="59"/>
        <v>0</v>
      </c>
      <c r="Y61" s="168"/>
      <c r="Z61" s="102">
        <f t="shared" si="59"/>
        <v>0</v>
      </c>
      <c r="AA61" s="168"/>
      <c r="AB61" s="102">
        <f t="shared" si="46"/>
        <v>0</v>
      </c>
      <c r="AC61" s="168"/>
      <c r="AD61" s="102">
        <f t="shared" si="47"/>
        <v>0</v>
      </c>
      <c r="AE61" s="144" t="str">
        <f t="shared" si="62"/>
        <v/>
      </c>
      <c r="AF61" s="287" t="str">
        <f>IF(ISBLANK('Item List'!AX49),"",'Item List'!AX49)</f>
        <v/>
      </c>
      <c r="AG61" s="287" t="str">
        <f>IF(ISBLANK('Item List'!AY49),"",'Item List'!AY49)</f>
        <v/>
      </c>
      <c r="AH61" s="288">
        <f>IF(ISBLANK('Item List'!AZ49),0,'Item List'!AZ49)</f>
        <v>0</v>
      </c>
      <c r="AI61" s="145">
        <f>IF(ISBLANK('Item List'!BA49),0,'Item List'!BA49)</f>
        <v>0</v>
      </c>
      <c r="AJ61" s="145">
        <f t="shared" si="48"/>
        <v>0</v>
      </c>
      <c r="AK61" s="168"/>
      <c r="AL61" s="102">
        <f t="shared" si="49"/>
        <v>0</v>
      </c>
      <c r="AM61" s="168"/>
      <c r="AN61" s="102">
        <f t="shared" si="50"/>
        <v>0</v>
      </c>
      <c r="AO61" s="168"/>
      <c r="AP61" s="102">
        <f t="shared" si="51"/>
        <v>0</v>
      </c>
      <c r="AQ61" s="168"/>
      <c r="AR61" s="102">
        <f t="shared" si="52"/>
        <v>0</v>
      </c>
      <c r="AS61" s="168"/>
      <c r="AT61" s="102">
        <f t="shared" si="53"/>
        <v>0</v>
      </c>
      <c r="AU61" s="168"/>
      <c r="AV61" s="102">
        <f t="shared" si="54"/>
        <v>0</v>
      </c>
    </row>
    <row r="62" spans="1:48" ht="24" customHeight="1" x14ac:dyDescent="0.2">
      <c r="A62" s="144" t="str">
        <f t="shared" si="60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List'!V56),0,'Item List'!V56)</f>
        <v/>
      </c>
      <c r="E62" s="145">
        <f>IF(ISBLANK('Item List'!W56),0,'Item List'!W56)</f>
        <v>0</v>
      </c>
      <c r="F62" s="145">
        <f t="shared" si="43"/>
        <v>0</v>
      </c>
      <c r="G62" s="386"/>
      <c r="H62" s="102">
        <f t="shared" si="44"/>
        <v>0</v>
      </c>
      <c r="I62" s="168"/>
      <c r="J62" s="102">
        <f t="shared" si="55"/>
        <v>0</v>
      </c>
      <c r="K62" s="168"/>
      <c r="L62" s="102">
        <f t="shared" si="56"/>
        <v>0</v>
      </c>
      <c r="M62" s="168"/>
      <c r="N62" s="102">
        <f t="shared" si="57"/>
        <v>0</v>
      </c>
      <c r="O62" s="168"/>
      <c r="P62" s="102">
        <f t="shared" si="58"/>
        <v>0</v>
      </c>
      <c r="Q62" s="144" t="str">
        <f t="shared" si="61"/>
        <v/>
      </c>
      <c r="R62" s="287" t="str">
        <f>IF(ISBLANK('Item List'!AJ50),"",'Item List'!AJ50)</f>
        <v/>
      </c>
      <c r="S62" s="287" t="str">
        <f>IF(ISBLANK('Item List'!AK50),"",'Item List'!AK50)</f>
        <v/>
      </c>
      <c r="T62" s="288">
        <f>IF(ISBLANK('Item List'!AL50),0,'Item List'!AL50)</f>
        <v>0</v>
      </c>
      <c r="U62" s="145">
        <f>IF(ISBLANK('Item List'!AM50),0,'Item List'!AM50)</f>
        <v>0</v>
      </c>
      <c r="V62" s="145">
        <f t="shared" si="45"/>
        <v>0</v>
      </c>
      <c r="W62" s="168"/>
      <c r="X62" s="102">
        <f t="shared" si="59"/>
        <v>0</v>
      </c>
      <c r="Y62" s="168"/>
      <c r="Z62" s="102">
        <f t="shared" si="59"/>
        <v>0</v>
      </c>
      <c r="AA62" s="168"/>
      <c r="AB62" s="102">
        <f t="shared" si="46"/>
        <v>0</v>
      </c>
      <c r="AC62" s="168"/>
      <c r="AD62" s="102">
        <f t="shared" si="47"/>
        <v>0</v>
      </c>
      <c r="AE62" s="144" t="str">
        <f t="shared" si="62"/>
        <v/>
      </c>
      <c r="AF62" s="287" t="str">
        <f>IF(ISBLANK('Item List'!AX50),"",'Item List'!AX50)</f>
        <v/>
      </c>
      <c r="AG62" s="287" t="str">
        <f>IF(ISBLANK('Item List'!AY50),"",'Item List'!AY50)</f>
        <v/>
      </c>
      <c r="AH62" s="288">
        <f>IF(ISBLANK('Item List'!AZ50),0,'Item List'!AZ50)</f>
        <v>0</v>
      </c>
      <c r="AI62" s="145">
        <f>IF(ISBLANK('Item List'!BA50),0,'Item List'!BA50)</f>
        <v>0</v>
      </c>
      <c r="AJ62" s="145">
        <f t="shared" si="48"/>
        <v>0</v>
      </c>
      <c r="AK62" s="168"/>
      <c r="AL62" s="102">
        <f t="shared" si="49"/>
        <v>0</v>
      </c>
      <c r="AM62" s="168"/>
      <c r="AN62" s="102">
        <f t="shared" si="50"/>
        <v>0</v>
      </c>
      <c r="AO62" s="168"/>
      <c r="AP62" s="102">
        <f t="shared" si="51"/>
        <v>0</v>
      </c>
      <c r="AQ62" s="168"/>
      <c r="AR62" s="102">
        <f t="shared" si="52"/>
        <v>0</v>
      </c>
      <c r="AS62" s="168"/>
      <c r="AT62" s="102">
        <f t="shared" si="53"/>
        <v>0</v>
      </c>
      <c r="AU62" s="168"/>
      <c r="AV62" s="102">
        <f t="shared" si="54"/>
        <v>0</v>
      </c>
    </row>
    <row r="63" spans="1:48" ht="24" customHeight="1" x14ac:dyDescent="0.2">
      <c r="A63" s="144" t="str">
        <f t="shared" si="60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List'!V57),0,'Item List'!V57)</f>
        <v/>
      </c>
      <c r="E63" s="145">
        <f>IF(ISBLANK('Item List'!W57),0,'Item List'!W57)</f>
        <v>0</v>
      </c>
      <c r="F63" s="145">
        <f t="shared" si="43"/>
        <v>0</v>
      </c>
      <c r="G63" s="386"/>
      <c r="H63" s="102">
        <f t="shared" si="44"/>
        <v>0</v>
      </c>
      <c r="I63" s="168"/>
      <c r="J63" s="102">
        <f t="shared" si="55"/>
        <v>0</v>
      </c>
      <c r="K63" s="168"/>
      <c r="L63" s="102">
        <f t="shared" si="56"/>
        <v>0</v>
      </c>
      <c r="M63" s="168"/>
      <c r="N63" s="102">
        <f t="shared" si="57"/>
        <v>0</v>
      </c>
      <c r="O63" s="168"/>
      <c r="P63" s="102">
        <f t="shared" si="58"/>
        <v>0</v>
      </c>
      <c r="Q63" s="144" t="str">
        <f t="shared" si="61"/>
        <v/>
      </c>
      <c r="R63" s="287" t="str">
        <f>IF(ISBLANK('Item List'!AJ51),"",'Item List'!AJ51)</f>
        <v/>
      </c>
      <c r="S63" s="287" t="str">
        <f>IF(ISBLANK('Item List'!AK51),"",'Item List'!AK51)</f>
        <v/>
      </c>
      <c r="T63" s="288">
        <f>IF(ISBLANK('Item List'!AL51),0,'Item List'!AL51)</f>
        <v>0</v>
      </c>
      <c r="U63" s="145">
        <f>IF(ISBLANK('Item List'!AM51),0,'Item List'!AM51)</f>
        <v>0</v>
      </c>
      <c r="V63" s="145">
        <f t="shared" si="45"/>
        <v>0</v>
      </c>
      <c r="W63" s="168"/>
      <c r="X63" s="102">
        <f t="shared" si="59"/>
        <v>0</v>
      </c>
      <c r="Y63" s="168"/>
      <c r="Z63" s="102">
        <f t="shared" si="59"/>
        <v>0</v>
      </c>
      <c r="AA63" s="168"/>
      <c r="AB63" s="102">
        <f t="shared" si="46"/>
        <v>0</v>
      </c>
      <c r="AC63" s="168"/>
      <c r="AD63" s="102">
        <f t="shared" si="47"/>
        <v>0</v>
      </c>
      <c r="AE63" s="144" t="str">
        <f t="shared" si="62"/>
        <v/>
      </c>
      <c r="AF63" s="287" t="str">
        <f>IF(ISBLANK('Item List'!AX51),"",'Item List'!AX51)</f>
        <v/>
      </c>
      <c r="AG63" s="287" t="str">
        <f>IF(ISBLANK('Item List'!AY51),"",'Item List'!AY51)</f>
        <v/>
      </c>
      <c r="AH63" s="288">
        <f>IF(ISBLANK('Item List'!AZ51),0,'Item List'!AZ51)</f>
        <v>0</v>
      </c>
      <c r="AI63" s="145">
        <f>IF(ISBLANK('Item List'!BA51),0,'Item List'!BA51)</f>
        <v>0</v>
      </c>
      <c r="AJ63" s="145">
        <f t="shared" si="48"/>
        <v>0</v>
      </c>
      <c r="AK63" s="168"/>
      <c r="AL63" s="102">
        <f t="shared" si="49"/>
        <v>0</v>
      </c>
      <c r="AM63" s="168"/>
      <c r="AN63" s="102">
        <f t="shared" si="50"/>
        <v>0</v>
      </c>
      <c r="AO63" s="168"/>
      <c r="AP63" s="102">
        <f t="shared" si="51"/>
        <v>0</v>
      </c>
      <c r="AQ63" s="168"/>
      <c r="AR63" s="102">
        <f t="shared" si="52"/>
        <v>0</v>
      </c>
      <c r="AS63" s="168"/>
      <c r="AT63" s="102">
        <f t="shared" si="53"/>
        <v>0</v>
      </c>
      <c r="AU63" s="168"/>
      <c r="AV63" s="102">
        <f t="shared" si="54"/>
        <v>0</v>
      </c>
    </row>
    <row r="64" spans="1:48" ht="24" customHeight="1" x14ac:dyDescent="0.2">
      <c r="A64" s="144" t="str">
        <f t="shared" si="60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List'!V58),0,'Item List'!V58)</f>
        <v/>
      </c>
      <c r="E64" s="145">
        <f>IF(ISBLANK('Item List'!W58),0,'Item List'!W58)</f>
        <v>0</v>
      </c>
      <c r="F64" s="145">
        <f t="shared" si="43"/>
        <v>0</v>
      </c>
      <c r="G64" s="386"/>
      <c r="H64" s="102">
        <f t="shared" si="44"/>
        <v>0</v>
      </c>
      <c r="I64" s="168"/>
      <c r="J64" s="102">
        <f t="shared" si="55"/>
        <v>0</v>
      </c>
      <c r="K64" s="168"/>
      <c r="L64" s="102">
        <f t="shared" si="56"/>
        <v>0</v>
      </c>
      <c r="M64" s="168"/>
      <c r="N64" s="102">
        <f t="shared" si="57"/>
        <v>0</v>
      </c>
      <c r="O64" s="168"/>
      <c r="P64" s="102">
        <f t="shared" si="58"/>
        <v>0</v>
      </c>
      <c r="Q64" s="144" t="str">
        <f t="shared" si="61"/>
        <v/>
      </c>
      <c r="R64" s="287" t="str">
        <f>IF(ISBLANK('Item List'!AJ52),"",'Item List'!AJ52)</f>
        <v/>
      </c>
      <c r="S64" s="287" t="str">
        <f>IF(ISBLANK('Item List'!AK52),"",'Item List'!AK52)</f>
        <v/>
      </c>
      <c r="T64" s="288">
        <f>IF(ISBLANK('Item List'!AL52),0,'Item List'!AL52)</f>
        <v>0</v>
      </c>
      <c r="U64" s="145">
        <f>IF(ISBLANK('Item List'!AM52),0,'Item List'!AM52)</f>
        <v>0</v>
      </c>
      <c r="V64" s="145">
        <f t="shared" si="45"/>
        <v>0</v>
      </c>
      <c r="W64" s="168"/>
      <c r="X64" s="102">
        <f t="shared" si="59"/>
        <v>0</v>
      </c>
      <c r="Y64" s="168"/>
      <c r="Z64" s="102">
        <f t="shared" si="59"/>
        <v>0</v>
      </c>
      <c r="AA64" s="168"/>
      <c r="AB64" s="102">
        <f t="shared" si="46"/>
        <v>0</v>
      </c>
      <c r="AC64" s="168"/>
      <c r="AD64" s="102">
        <f t="shared" si="47"/>
        <v>0</v>
      </c>
      <c r="AE64" s="144" t="str">
        <f t="shared" si="62"/>
        <v/>
      </c>
      <c r="AF64" s="287" t="str">
        <f>IF(ISBLANK('Item List'!AX52),"",'Item List'!AX52)</f>
        <v/>
      </c>
      <c r="AG64" s="287" t="str">
        <f>IF(ISBLANK('Item List'!AY52),"",'Item List'!AY52)</f>
        <v/>
      </c>
      <c r="AH64" s="288">
        <f>IF(ISBLANK('Item List'!AZ52),0,'Item List'!AZ52)</f>
        <v>0</v>
      </c>
      <c r="AI64" s="145">
        <f>IF(ISBLANK('Item List'!BA52),0,'Item List'!BA52)</f>
        <v>0</v>
      </c>
      <c r="AJ64" s="145">
        <f t="shared" si="48"/>
        <v>0</v>
      </c>
      <c r="AK64" s="168"/>
      <c r="AL64" s="102">
        <f t="shared" si="49"/>
        <v>0</v>
      </c>
      <c r="AM64" s="168"/>
      <c r="AN64" s="102">
        <f t="shared" si="50"/>
        <v>0</v>
      </c>
      <c r="AO64" s="168"/>
      <c r="AP64" s="102">
        <f t="shared" si="51"/>
        <v>0</v>
      </c>
      <c r="AQ64" s="168"/>
      <c r="AR64" s="102">
        <f t="shared" si="52"/>
        <v>0</v>
      </c>
      <c r="AS64" s="168"/>
      <c r="AT64" s="102">
        <f t="shared" si="53"/>
        <v>0</v>
      </c>
      <c r="AU64" s="168"/>
      <c r="AV64" s="102">
        <f t="shared" si="54"/>
        <v>0</v>
      </c>
    </row>
    <row r="65" spans="1:48" ht="24" customHeight="1" x14ac:dyDescent="0.2">
      <c r="A65" s="144" t="str">
        <f t="shared" si="60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List'!V59),0,'Item List'!V59)</f>
        <v/>
      </c>
      <c r="E65" s="145">
        <f>IF(ISBLANK('Item List'!W59),0,'Item List'!W59)</f>
        <v>0</v>
      </c>
      <c r="F65" s="145">
        <f t="shared" si="43"/>
        <v>0</v>
      </c>
      <c r="G65" s="386"/>
      <c r="H65" s="102">
        <f t="shared" si="44"/>
        <v>0</v>
      </c>
      <c r="I65" s="168"/>
      <c r="J65" s="102">
        <f t="shared" si="55"/>
        <v>0</v>
      </c>
      <c r="K65" s="168"/>
      <c r="L65" s="102">
        <f t="shared" si="56"/>
        <v>0</v>
      </c>
      <c r="M65" s="168"/>
      <c r="N65" s="102">
        <f t="shared" si="57"/>
        <v>0</v>
      </c>
      <c r="O65" s="168"/>
      <c r="P65" s="102">
        <f t="shared" si="58"/>
        <v>0</v>
      </c>
      <c r="Q65" s="144" t="str">
        <f t="shared" si="61"/>
        <v/>
      </c>
      <c r="R65" s="287" t="str">
        <f>IF(ISBLANK('Item List'!AJ53),"",'Item List'!AJ53)</f>
        <v/>
      </c>
      <c r="S65" s="287" t="str">
        <f>IF(ISBLANK('Item List'!AK53),"",'Item List'!AK53)</f>
        <v/>
      </c>
      <c r="T65" s="288">
        <f>IF(ISBLANK('Item List'!AL53),0,'Item List'!AL53)</f>
        <v>0</v>
      </c>
      <c r="U65" s="145">
        <f>IF(ISBLANK('Item List'!AM53),0,'Item List'!AM53)</f>
        <v>0</v>
      </c>
      <c r="V65" s="145">
        <f t="shared" si="45"/>
        <v>0</v>
      </c>
      <c r="W65" s="168"/>
      <c r="X65" s="102">
        <f t="shared" si="59"/>
        <v>0</v>
      </c>
      <c r="Y65" s="168"/>
      <c r="Z65" s="102">
        <f t="shared" si="59"/>
        <v>0</v>
      </c>
      <c r="AA65" s="168"/>
      <c r="AB65" s="102">
        <f t="shared" si="46"/>
        <v>0</v>
      </c>
      <c r="AC65" s="168"/>
      <c r="AD65" s="102">
        <f t="shared" si="47"/>
        <v>0</v>
      </c>
      <c r="AE65" s="144" t="str">
        <f t="shared" si="62"/>
        <v/>
      </c>
      <c r="AF65" s="287" t="str">
        <f>IF(ISBLANK('Item List'!AX53),"",'Item List'!AX53)</f>
        <v/>
      </c>
      <c r="AG65" s="287" t="str">
        <f>IF(ISBLANK('Item List'!AY53),"",'Item List'!AY53)</f>
        <v/>
      </c>
      <c r="AH65" s="288">
        <f>IF(ISBLANK('Item List'!AZ53),0,'Item List'!AZ53)</f>
        <v>0</v>
      </c>
      <c r="AI65" s="145">
        <f>IF(ISBLANK('Item List'!BA53),0,'Item List'!BA53)</f>
        <v>0</v>
      </c>
      <c r="AJ65" s="145">
        <f t="shared" si="48"/>
        <v>0</v>
      </c>
      <c r="AK65" s="168"/>
      <c r="AL65" s="102">
        <f t="shared" si="49"/>
        <v>0</v>
      </c>
      <c r="AM65" s="168"/>
      <c r="AN65" s="102">
        <f t="shared" si="50"/>
        <v>0</v>
      </c>
      <c r="AO65" s="168"/>
      <c r="AP65" s="102">
        <f t="shared" si="51"/>
        <v>0</v>
      </c>
      <c r="AQ65" s="168"/>
      <c r="AR65" s="102">
        <f t="shared" si="52"/>
        <v>0</v>
      </c>
      <c r="AS65" s="168"/>
      <c r="AT65" s="102">
        <f t="shared" si="53"/>
        <v>0</v>
      </c>
      <c r="AU65" s="168"/>
      <c r="AV65" s="102">
        <f t="shared" si="54"/>
        <v>0</v>
      </c>
    </row>
    <row r="66" spans="1:48" ht="24" customHeight="1" x14ac:dyDescent="0.2">
      <c r="A66" s="144" t="str">
        <f t="shared" si="60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List'!V60),0,'Item List'!V60)</f>
        <v/>
      </c>
      <c r="E66" s="145">
        <f>IF(ISBLANK('Item List'!W60),0,'Item List'!W60)</f>
        <v>0</v>
      </c>
      <c r="F66" s="145">
        <f t="shared" si="43"/>
        <v>0</v>
      </c>
      <c r="G66" s="386"/>
      <c r="H66" s="102">
        <f t="shared" si="44"/>
        <v>0</v>
      </c>
      <c r="I66" s="168"/>
      <c r="J66" s="102">
        <f t="shared" si="55"/>
        <v>0</v>
      </c>
      <c r="K66" s="168"/>
      <c r="L66" s="102">
        <f t="shared" si="56"/>
        <v>0</v>
      </c>
      <c r="M66" s="168"/>
      <c r="N66" s="102">
        <f t="shared" si="57"/>
        <v>0</v>
      </c>
      <c r="O66" s="168"/>
      <c r="P66" s="102">
        <f t="shared" si="58"/>
        <v>0</v>
      </c>
      <c r="Q66" s="144" t="str">
        <f t="shared" si="61"/>
        <v/>
      </c>
      <c r="R66" s="287" t="str">
        <f>IF(ISBLANK('Item List'!AJ54),"",'Item List'!AJ54)</f>
        <v/>
      </c>
      <c r="S66" s="287" t="str">
        <f>IF(ISBLANK('Item List'!AK54),"",'Item List'!AK54)</f>
        <v/>
      </c>
      <c r="T66" s="288">
        <f>IF(ISBLANK('Item List'!AL54),0,'Item List'!AL54)</f>
        <v>0</v>
      </c>
      <c r="U66" s="145">
        <f>IF(ISBLANK('Item List'!AM54),0,'Item List'!AM54)</f>
        <v>0</v>
      </c>
      <c r="V66" s="145">
        <f t="shared" si="45"/>
        <v>0</v>
      </c>
      <c r="W66" s="168"/>
      <c r="X66" s="102">
        <f t="shared" si="59"/>
        <v>0</v>
      </c>
      <c r="Y66" s="168"/>
      <c r="Z66" s="102">
        <f t="shared" si="59"/>
        <v>0</v>
      </c>
      <c r="AA66" s="168"/>
      <c r="AB66" s="102">
        <f t="shared" si="46"/>
        <v>0</v>
      </c>
      <c r="AC66" s="168"/>
      <c r="AD66" s="102">
        <f t="shared" si="47"/>
        <v>0</v>
      </c>
      <c r="AE66" s="144" t="str">
        <f t="shared" si="62"/>
        <v/>
      </c>
      <c r="AF66" s="287" t="str">
        <f>IF(ISBLANK('Item List'!AX54),"",'Item List'!AX54)</f>
        <v/>
      </c>
      <c r="AG66" s="287" t="str">
        <f>IF(ISBLANK('Item List'!AY54),"",'Item List'!AY54)</f>
        <v/>
      </c>
      <c r="AH66" s="288">
        <f>IF(ISBLANK('Item List'!AZ54),0,'Item List'!AZ54)</f>
        <v>0</v>
      </c>
      <c r="AI66" s="145">
        <f>IF(ISBLANK('Item List'!BA54),0,'Item List'!BA54)</f>
        <v>0</v>
      </c>
      <c r="AJ66" s="145">
        <f t="shared" si="48"/>
        <v>0</v>
      </c>
      <c r="AK66" s="168"/>
      <c r="AL66" s="102">
        <f t="shared" si="49"/>
        <v>0</v>
      </c>
      <c r="AM66" s="168"/>
      <c r="AN66" s="102">
        <f t="shared" si="50"/>
        <v>0</v>
      </c>
      <c r="AO66" s="168"/>
      <c r="AP66" s="102">
        <f t="shared" si="51"/>
        <v>0</v>
      </c>
      <c r="AQ66" s="168"/>
      <c r="AR66" s="102">
        <f t="shared" si="52"/>
        <v>0</v>
      </c>
      <c r="AS66" s="168"/>
      <c r="AT66" s="102">
        <f t="shared" si="53"/>
        <v>0</v>
      </c>
      <c r="AU66" s="168"/>
      <c r="AV66" s="102">
        <f t="shared" si="54"/>
        <v>0</v>
      </c>
    </row>
    <row r="67" spans="1:48" ht="24" customHeight="1" x14ac:dyDescent="0.2">
      <c r="A67" s="144" t="str">
        <f t="shared" si="60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List'!V61),0,'Item List'!V61)</f>
        <v/>
      </c>
      <c r="E67" s="145">
        <f>IF(ISBLANK('Item List'!W61),0,'Item List'!W61)</f>
        <v>0</v>
      </c>
      <c r="F67" s="145">
        <f t="shared" si="43"/>
        <v>0</v>
      </c>
      <c r="G67" s="386"/>
      <c r="H67" s="102">
        <f t="shared" si="44"/>
        <v>0</v>
      </c>
      <c r="I67" s="168"/>
      <c r="J67" s="102">
        <f t="shared" si="55"/>
        <v>0</v>
      </c>
      <c r="K67" s="168"/>
      <c r="L67" s="102">
        <f t="shared" si="56"/>
        <v>0</v>
      </c>
      <c r="M67" s="168"/>
      <c r="N67" s="102">
        <f t="shared" si="57"/>
        <v>0</v>
      </c>
      <c r="O67" s="168"/>
      <c r="P67" s="102">
        <f t="shared" si="58"/>
        <v>0</v>
      </c>
      <c r="Q67" s="144" t="str">
        <f t="shared" si="61"/>
        <v/>
      </c>
      <c r="R67" s="287" t="str">
        <f>IF(ISBLANK('Item List'!AJ55),"",'Item List'!AJ55)</f>
        <v/>
      </c>
      <c r="S67" s="287" t="str">
        <f>IF(ISBLANK('Item List'!AK55),"",'Item List'!AK55)</f>
        <v/>
      </c>
      <c r="T67" s="288">
        <f>IF(ISBLANK('Item List'!AL55),0,'Item List'!AL55)</f>
        <v>0</v>
      </c>
      <c r="U67" s="145">
        <f>IF(ISBLANK('Item List'!AM55),0,'Item List'!AM55)</f>
        <v>0</v>
      </c>
      <c r="V67" s="145">
        <f t="shared" si="45"/>
        <v>0</v>
      </c>
      <c r="W67" s="168"/>
      <c r="X67" s="102">
        <f t="shared" si="59"/>
        <v>0</v>
      </c>
      <c r="Y67" s="168"/>
      <c r="Z67" s="102">
        <f t="shared" si="59"/>
        <v>0</v>
      </c>
      <c r="AA67" s="168"/>
      <c r="AB67" s="102">
        <f t="shared" si="46"/>
        <v>0</v>
      </c>
      <c r="AC67" s="168"/>
      <c r="AD67" s="102">
        <f t="shared" si="47"/>
        <v>0</v>
      </c>
      <c r="AE67" s="144" t="str">
        <f t="shared" si="62"/>
        <v/>
      </c>
      <c r="AF67" s="287" t="str">
        <f>IF(ISBLANK('Item List'!AX55),"",'Item List'!AX55)</f>
        <v/>
      </c>
      <c r="AG67" s="287" t="str">
        <f>IF(ISBLANK('Item List'!AY55),"",'Item List'!AY55)</f>
        <v/>
      </c>
      <c r="AH67" s="288">
        <f>IF(ISBLANK('Item List'!AZ55),0,'Item List'!AZ55)</f>
        <v>0</v>
      </c>
      <c r="AI67" s="145">
        <f>IF(ISBLANK('Item List'!BA55),0,'Item List'!BA55)</f>
        <v>0</v>
      </c>
      <c r="AJ67" s="145">
        <f t="shared" si="48"/>
        <v>0</v>
      </c>
      <c r="AK67" s="168"/>
      <c r="AL67" s="102">
        <f t="shared" si="49"/>
        <v>0</v>
      </c>
      <c r="AM67" s="168"/>
      <c r="AN67" s="102">
        <f t="shared" si="50"/>
        <v>0</v>
      </c>
      <c r="AO67" s="168"/>
      <c r="AP67" s="102">
        <f t="shared" si="51"/>
        <v>0</v>
      </c>
      <c r="AQ67" s="168"/>
      <c r="AR67" s="102">
        <f t="shared" si="52"/>
        <v>0</v>
      </c>
      <c r="AS67" s="168"/>
      <c r="AT67" s="102">
        <f t="shared" si="53"/>
        <v>0</v>
      </c>
      <c r="AU67" s="168"/>
      <c r="AV67" s="102">
        <f t="shared" si="54"/>
        <v>0</v>
      </c>
    </row>
    <row r="68" spans="1:48" ht="24" customHeight="1" x14ac:dyDescent="0.2">
      <c r="A68" s="144" t="str">
        <f t="shared" si="60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List'!V62),0,'Item List'!V62)</f>
        <v/>
      </c>
      <c r="E68" s="145">
        <f>IF(ISBLANK('Item List'!W62),0,'Item List'!W62)</f>
        <v>0</v>
      </c>
      <c r="F68" s="145">
        <f t="shared" si="43"/>
        <v>0</v>
      </c>
      <c r="G68" s="386"/>
      <c r="H68" s="102">
        <f t="shared" si="44"/>
        <v>0</v>
      </c>
      <c r="I68" s="169"/>
      <c r="J68" s="102">
        <f t="shared" si="55"/>
        <v>0</v>
      </c>
      <c r="K68" s="169"/>
      <c r="L68" s="102">
        <f t="shared" si="56"/>
        <v>0</v>
      </c>
      <c r="M68" s="169"/>
      <c r="N68" s="102">
        <f t="shared" si="57"/>
        <v>0</v>
      </c>
      <c r="O68" s="169"/>
      <c r="P68" s="102">
        <f t="shared" si="58"/>
        <v>0</v>
      </c>
      <c r="Q68" s="144" t="str">
        <f t="shared" si="61"/>
        <v/>
      </c>
      <c r="R68" s="287" t="str">
        <f>IF(ISBLANK('Item List'!AJ56),"",'Item List'!AJ56)</f>
        <v/>
      </c>
      <c r="S68" s="287" t="str">
        <f>IF(ISBLANK('Item List'!AK56),"",'Item List'!AK56)</f>
        <v/>
      </c>
      <c r="T68" s="288">
        <f>IF(ISBLANK('Item List'!AL56),0,'Item List'!AL56)</f>
        <v>0</v>
      </c>
      <c r="U68" s="145">
        <f>IF(ISBLANK('Item List'!AM56),0,'Item List'!AM56)</f>
        <v>0</v>
      </c>
      <c r="V68" s="145">
        <f t="shared" si="45"/>
        <v>0</v>
      </c>
      <c r="W68" s="169"/>
      <c r="X68" s="102">
        <f t="shared" si="59"/>
        <v>0</v>
      </c>
      <c r="Y68" s="169"/>
      <c r="Z68" s="102">
        <f t="shared" si="59"/>
        <v>0</v>
      </c>
      <c r="AA68" s="169"/>
      <c r="AB68" s="102">
        <f t="shared" si="46"/>
        <v>0</v>
      </c>
      <c r="AC68" s="169"/>
      <c r="AD68" s="102">
        <f t="shared" si="47"/>
        <v>0</v>
      </c>
      <c r="AE68" s="144" t="str">
        <f t="shared" si="62"/>
        <v/>
      </c>
      <c r="AF68" s="287" t="str">
        <f>IF(ISBLANK('Item List'!AX56),"",'Item List'!AX56)</f>
        <v/>
      </c>
      <c r="AG68" s="287" t="str">
        <f>IF(ISBLANK('Item List'!AY56),"",'Item List'!AY56)</f>
        <v/>
      </c>
      <c r="AH68" s="288">
        <f>IF(ISBLANK('Item List'!AZ56),0,'Item List'!AZ56)</f>
        <v>0</v>
      </c>
      <c r="AI68" s="145">
        <f>IF(ISBLANK('Item List'!BA56),0,'Item List'!BA56)</f>
        <v>0</v>
      </c>
      <c r="AJ68" s="145">
        <f t="shared" si="48"/>
        <v>0</v>
      </c>
      <c r="AK68" s="169"/>
      <c r="AL68" s="102">
        <f t="shared" si="49"/>
        <v>0</v>
      </c>
      <c r="AM68" s="169"/>
      <c r="AN68" s="102">
        <f t="shared" si="50"/>
        <v>0</v>
      </c>
      <c r="AO68" s="169"/>
      <c r="AP68" s="102">
        <f t="shared" si="51"/>
        <v>0</v>
      </c>
      <c r="AQ68" s="169"/>
      <c r="AR68" s="102">
        <f t="shared" si="52"/>
        <v>0</v>
      </c>
      <c r="AS68" s="169"/>
      <c r="AT68" s="102">
        <f t="shared" si="53"/>
        <v>0</v>
      </c>
      <c r="AU68" s="169"/>
      <c r="AV68" s="102">
        <f t="shared" si="54"/>
        <v>0</v>
      </c>
    </row>
    <row r="69" spans="1:48" ht="24" customHeight="1" x14ac:dyDescent="0.2">
      <c r="A69" s="144" t="str">
        <f t="shared" si="60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List'!V63),0,'Item List'!V63)</f>
        <v/>
      </c>
      <c r="E69" s="145">
        <f>IF(ISBLANK('Item List'!W63),0,'Item List'!W63)</f>
        <v>0</v>
      </c>
      <c r="F69" s="145">
        <f t="shared" si="43"/>
        <v>0</v>
      </c>
      <c r="G69" s="386"/>
      <c r="H69" s="102">
        <f t="shared" si="44"/>
        <v>0</v>
      </c>
      <c r="I69" s="169"/>
      <c r="J69" s="102">
        <f t="shared" si="55"/>
        <v>0</v>
      </c>
      <c r="K69" s="169"/>
      <c r="L69" s="102">
        <f t="shared" si="56"/>
        <v>0</v>
      </c>
      <c r="M69" s="169"/>
      <c r="N69" s="102">
        <f t="shared" si="57"/>
        <v>0</v>
      </c>
      <c r="O69" s="169"/>
      <c r="P69" s="102">
        <f t="shared" si="58"/>
        <v>0</v>
      </c>
      <c r="Q69" s="144" t="str">
        <f t="shared" si="61"/>
        <v/>
      </c>
      <c r="R69" s="287" t="str">
        <f>IF(ISBLANK('Item List'!AJ57),"",'Item List'!AJ57)</f>
        <v/>
      </c>
      <c r="S69" s="287" t="str">
        <f>IF(ISBLANK('Item List'!AK57),"",'Item List'!AK57)</f>
        <v/>
      </c>
      <c r="T69" s="288">
        <f>IF(ISBLANK('Item List'!AL57),0,'Item List'!AL57)</f>
        <v>0</v>
      </c>
      <c r="U69" s="145">
        <f>IF(ISBLANK('Item List'!AM57),0,'Item List'!AM57)</f>
        <v>0</v>
      </c>
      <c r="V69" s="145">
        <f t="shared" si="45"/>
        <v>0</v>
      </c>
      <c r="W69" s="169"/>
      <c r="X69" s="102">
        <f t="shared" si="59"/>
        <v>0</v>
      </c>
      <c r="Y69" s="169"/>
      <c r="Z69" s="102">
        <f t="shared" si="59"/>
        <v>0</v>
      </c>
      <c r="AA69" s="169"/>
      <c r="AB69" s="102">
        <f t="shared" si="46"/>
        <v>0</v>
      </c>
      <c r="AC69" s="169"/>
      <c r="AD69" s="102">
        <f t="shared" si="47"/>
        <v>0</v>
      </c>
      <c r="AE69" s="144" t="str">
        <f t="shared" si="62"/>
        <v/>
      </c>
      <c r="AF69" s="287" t="str">
        <f>IF(ISBLANK('Item List'!AX57),"",'Item List'!AX57)</f>
        <v/>
      </c>
      <c r="AG69" s="287" t="str">
        <f>IF(ISBLANK('Item List'!AY57),"",'Item List'!AY57)</f>
        <v/>
      </c>
      <c r="AH69" s="288">
        <f>IF(ISBLANK('Item List'!AZ57),0,'Item List'!AZ57)</f>
        <v>0</v>
      </c>
      <c r="AI69" s="145">
        <f>IF(ISBLANK('Item List'!BA57),0,'Item List'!BA57)</f>
        <v>0</v>
      </c>
      <c r="AJ69" s="145">
        <f t="shared" si="48"/>
        <v>0</v>
      </c>
      <c r="AK69" s="169"/>
      <c r="AL69" s="102">
        <f t="shared" si="49"/>
        <v>0</v>
      </c>
      <c r="AM69" s="169"/>
      <c r="AN69" s="102">
        <f t="shared" si="50"/>
        <v>0</v>
      </c>
      <c r="AO69" s="169"/>
      <c r="AP69" s="102">
        <f t="shared" si="51"/>
        <v>0</v>
      </c>
      <c r="AQ69" s="169"/>
      <c r="AR69" s="102">
        <f t="shared" si="52"/>
        <v>0</v>
      </c>
      <c r="AS69" s="169"/>
      <c r="AT69" s="102">
        <f t="shared" si="53"/>
        <v>0</v>
      </c>
      <c r="AU69" s="169"/>
      <c r="AV69" s="102">
        <f t="shared" si="54"/>
        <v>0</v>
      </c>
    </row>
    <row r="70" spans="1:48" ht="24" customHeight="1" x14ac:dyDescent="0.2">
      <c r="A70" s="144" t="str">
        <f t="shared" si="60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List'!V64),0,'Item List'!V64)</f>
        <v>0</v>
      </c>
      <c r="E70" s="145">
        <f>IF(ISBLANK('Item List'!W64),0,'Item List'!W64)</f>
        <v>0</v>
      </c>
      <c r="F70" s="145">
        <f t="shared" si="43"/>
        <v>0</v>
      </c>
      <c r="G70" s="386"/>
      <c r="H70" s="102">
        <f t="shared" si="44"/>
        <v>0</v>
      </c>
      <c r="I70" s="169"/>
      <c r="J70" s="102">
        <f t="shared" si="55"/>
        <v>0</v>
      </c>
      <c r="K70" s="169"/>
      <c r="L70" s="102">
        <f t="shared" si="56"/>
        <v>0</v>
      </c>
      <c r="M70" s="169"/>
      <c r="N70" s="102">
        <f t="shared" si="57"/>
        <v>0</v>
      </c>
      <c r="O70" s="169"/>
      <c r="P70" s="102">
        <f t="shared" si="58"/>
        <v>0</v>
      </c>
      <c r="Q70" s="144" t="str">
        <f t="shared" si="61"/>
        <v/>
      </c>
      <c r="R70" s="287" t="str">
        <f>IF(ISBLANK('Item List'!AJ58),"",'Item List'!AJ58)</f>
        <v/>
      </c>
      <c r="S70" s="287" t="str">
        <f>IF(ISBLANK('Item List'!AK58),"",'Item List'!AK58)</f>
        <v/>
      </c>
      <c r="T70" s="288">
        <f>IF(ISBLANK('Item List'!AL58),0,'Item List'!AL58)</f>
        <v>0</v>
      </c>
      <c r="U70" s="145">
        <f>IF(ISBLANK('Item List'!AM58),0,'Item List'!AM58)</f>
        <v>0</v>
      </c>
      <c r="V70" s="145">
        <f t="shared" si="45"/>
        <v>0</v>
      </c>
      <c r="W70" s="169"/>
      <c r="X70" s="102">
        <f t="shared" si="59"/>
        <v>0</v>
      </c>
      <c r="Y70" s="169"/>
      <c r="Z70" s="102">
        <f t="shared" si="59"/>
        <v>0</v>
      </c>
      <c r="AA70" s="169"/>
      <c r="AB70" s="102">
        <f t="shared" si="46"/>
        <v>0</v>
      </c>
      <c r="AC70" s="169"/>
      <c r="AD70" s="102">
        <f t="shared" si="47"/>
        <v>0</v>
      </c>
      <c r="AE70" s="144" t="str">
        <f t="shared" si="62"/>
        <v/>
      </c>
      <c r="AF70" s="287" t="str">
        <f>IF(ISBLANK('Item List'!AX58),"",'Item List'!AX58)</f>
        <v/>
      </c>
      <c r="AG70" s="287" t="str">
        <f>IF(ISBLANK('Item List'!AY58),"",'Item List'!AY58)</f>
        <v/>
      </c>
      <c r="AH70" s="288">
        <f>IF(ISBLANK('Item List'!AZ58),0,'Item List'!AZ58)</f>
        <v>0</v>
      </c>
      <c r="AI70" s="145">
        <f>IF(ISBLANK('Item List'!BA58),0,'Item List'!BA58)</f>
        <v>0</v>
      </c>
      <c r="AJ70" s="145">
        <f t="shared" si="48"/>
        <v>0</v>
      </c>
      <c r="AK70" s="169"/>
      <c r="AL70" s="102">
        <f t="shared" si="49"/>
        <v>0</v>
      </c>
      <c r="AM70" s="169"/>
      <c r="AN70" s="102">
        <f t="shared" si="50"/>
        <v>0</v>
      </c>
      <c r="AO70" s="169"/>
      <c r="AP70" s="102">
        <f t="shared" si="51"/>
        <v>0</v>
      </c>
      <c r="AQ70" s="169"/>
      <c r="AR70" s="102">
        <f t="shared" si="52"/>
        <v>0</v>
      </c>
      <c r="AS70" s="169"/>
      <c r="AT70" s="102">
        <f t="shared" si="53"/>
        <v>0</v>
      </c>
      <c r="AU70" s="169"/>
      <c r="AV70" s="102">
        <f t="shared" si="54"/>
        <v>0</v>
      </c>
    </row>
    <row r="71" spans="1:48" ht="24" customHeight="1" x14ac:dyDescent="0.2">
      <c r="A71" s="144" t="str">
        <f t="shared" si="60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List'!V65),0,'Item List'!V65)</f>
        <v>0</v>
      </c>
      <c r="E71" s="145">
        <f>IF(ISBLANK('Item List'!W65),0,'Item List'!W65)</f>
        <v>0</v>
      </c>
      <c r="F71" s="145">
        <f t="shared" si="43"/>
        <v>0</v>
      </c>
      <c r="G71" s="386"/>
      <c r="H71" s="102">
        <f t="shared" si="44"/>
        <v>0</v>
      </c>
      <c r="I71" s="169"/>
      <c r="J71" s="102">
        <f t="shared" si="55"/>
        <v>0</v>
      </c>
      <c r="K71" s="169"/>
      <c r="L71" s="102">
        <f t="shared" si="56"/>
        <v>0</v>
      </c>
      <c r="M71" s="169"/>
      <c r="N71" s="102">
        <f t="shared" si="57"/>
        <v>0</v>
      </c>
      <c r="O71" s="169"/>
      <c r="P71" s="102">
        <f t="shared" si="58"/>
        <v>0</v>
      </c>
      <c r="Q71" s="144" t="str">
        <f t="shared" si="61"/>
        <v/>
      </c>
      <c r="R71" s="287" t="str">
        <f>IF(ISBLANK('Item List'!AJ59),"",'Item List'!AJ59)</f>
        <v/>
      </c>
      <c r="S71" s="287" t="str">
        <f>IF(ISBLANK('Item List'!AK59),"",'Item List'!AK59)</f>
        <v/>
      </c>
      <c r="T71" s="288">
        <f>IF(ISBLANK('Item List'!AL59),0,'Item List'!AL59)</f>
        <v>0</v>
      </c>
      <c r="U71" s="145">
        <f>IF(ISBLANK('Item List'!AM59),0,'Item List'!AM59)</f>
        <v>0</v>
      </c>
      <c r="V71" s="145">
        <f t="shared" si="45"/>
        <v>0</v>
      </c>
      <c r="W71" s="169"/>
      <c r="X71" s="102">
        <f t="shared" si="59"/>
        <v>0</v>
      </c>
      <c r="Y71" s="169"/>
      <c r="Z71" s="102">
        <f t="shared" si="59"/>
        <v>0</v>
      </c>
      <c r="AA71" s="169"/>
      <c r="AB71" s="102">
        <f t="shared" si="46"/>
        <v>0</v>
      </c>
      <c r="AC71" s="169"/>
      <c r="AD71" s="102">
        <f t="shared" si="47"/>
        <v>0</v>
      </c>
      <c r="AE71" s="144" t="str">
        <f t="shared" si="62"/>
        <v/>
      </c>
      <c r="AF71" s="287" t="str">
        <f>IF(ISBLANK('Item List'!AX59),"",'Item List'!AX59)</f>
        <v/>
      </c>
      <c r="AG71" s="287" t="str">
        <f>IF(ISBLANK('Item List'!AY59),"",'Item List'!AY59)</f>
        <v/>
      </c>
      <c r="AH71" s="288">
        <f>IF(ISBLANK('Item List'!AZ59),0,'Item List'!AZ59)</f>
        <v>0</v>
      </c>
      <c r="AI71" s="145">
        <f>IF(ISBLANK('Item List'!BA59),0,'Item List'!BA59)</f>
        <v>0</v>
      </c>
      <c r="AJ71" s="145">
        <f t="shared" si="48"/>
        <v>0</v>
      </c>
      <c r="AK71" s="169"/>
      <c r="AL71" s="102">
        <f t="shared" si="49"/>
        <v>0</v>
      </c>
      <c r="AM71" s="169"/>
      <c r="AN71" s="102">
        <f t="shared" si="50"/>
        <v>0</v>
      </c>
      <c r="AO71" s="169"/>
      <c r="AP71" s="102">
        <f t="shared" si="51"/>
        <v>0</v>
      </c>
      <c r="AQ71" s="169"/>
      <c r="AR71" s="102">
        <f t="shared" si="52"/>
        <v>0</v>
      </c>
      <c r="AS71" s="169"/>
      <c r="AT71" s="102">
        <f t="shared" si="53"/>
        <v>0</v>
      </c>
      <c r="AU71" s="169"/>
      <c r="AV71" s="102">
        <f t="shared" si="54"/>
        <v>0</v>
      </c>
    </row>
    <row r="72" spans="1:48" ht="24" customHeight="1" x14ac:dyDescent="0.2">
      <c r="A72" s="144" t="str">
        <f t="shared" si="60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List'!V66),0,'Item List'!V66)</f>
        <v>0</v>
      </c>
      <c r="E72" s="145">
        <f>IF(ISBLANK('Item List'!W66),0,'Item List'!W66)</f>
        <v>0</v>
      </c>
      <c r="F72" s="145">
        <f t="shared" si="43"/>
        <v>0</v>
      </c>
      <c r="G72" s="386"/>
      <c r="H72" s="102">
        <f t="shared" si="44"/>
        <v>0</v>
      </c>
      <c r="I72" s="169"/>
      <c r="J72" s="102">
        <f t="shared" si="55"/>
        <v>0</v>
      </c>
      <c r="K72" s="169"/>
      <c r="L72" s="102">
        <f t="shared" si="56"/>
        <v>0</v>
      </c>
      <c r="M72" s="169"/>
      <c r="N72" s="102">
        <f t="shared" si="57"/>
        <v>0</v>
      </c>
      <c r="O72" s="169"/>
      <c r="P72" s="102">
        <f t="shared" si="58"/>
        <v>0</v>
      </c>
      <c r="Q72" s="144" t="str">
        <f t="shared" si="61"/>
        <v/>
      </c>
      <c r="R72" s="287" t="str">
        <f>IF(ISBLANK('Item List'!AJ60),"",'Item List'!AJ60)</f>
        <v/>
      </c>
      <c r="S72" s="287" t="str">
        <f>IF(ISBLANK('Item List'!AK60),"",'Item List'!AK60)</f>
        <v/>
      </c>
      <c r="T72" s="288">
        <f>IF(ISBLANK('Item List'!AL60),0,'Item List'!AL60)</f>
        <v>0</v>
      </c>
      <c r="U72" s="145">
        <f>IF(ISBLANK('Item List'!AM60),0,'Item List'!AM60)</f>
        <v>0</v>
      </c>
      <c r="V72" s="145">
        <f t="shared" si="45"/>
        <v>0</v>
      </c>
      <c r="W72" s="169"/>
      <c r="X72" s="102">
        <f t="shared" si="59"/>
        <v>0</v>
      </c>
      <c r="Y72" s="169"/>
      <c r="Z72" s="102">
        <f t="shared" si="59"/>
        <v>0</v>
      </c>
      <c r="AA72" s="169"/>
      <c r="AB72" s="102">
        <f t="shared" si="46"/>
        <v>0</v>
      </c>
      <c r="AC72" s="169"/>
      <c r="AD72" s="102">
        <f t="shared" si="47"/>
        <v>0</v>
      </c>
      <c r="AE72" s="144" t="str">
        <f t="shared" si="62"/>
        <v/>
      </c>
      <c r="AF72" s="287" t="str">
        <f>IF(ISBLANK('Item List'!AX60),"",'Item List'!AX60)</f>
        <v/>
      </c>
      <c r="AG72" s="287" t="str">
        <f>IF(ISBLANK('Item List'!AY60),"",'Item List'!AY60)</f>
        <v/>
      </c>
      <c r="AH72" s="288">
        <f>IF(ISBLANK('Item List'!AZ60),0,'Item List'!AZ60)</f>
        <v>0</v>
      </c>
      <c r="AI72" s="145">
        <f>IF(ISBLANK('Item List'!BA60),0,'Item List'!BA60)</f>
        <v>0</v>
      </c>
      <c r="AJ72" s="145">
        <f t="shared" si="48"/>
        <v>0</v>
      </c>
      <c r="AK72" s="169"/>
      <c r="AL72" s="102">
        <f t="shared" si="49"/>
        <v>0</v>
      </c>
      <c r="AM72" s="169"/>
      <c r="AN72" s="102">
        <f t="shared" si="50"/>
        <v>0</v>
      </c>
      <c r="AO72" s="169"/>
      <c r="AP72" s="102">
        <f t="shared" si="51"/>
        <v>0</v>
      </c>
      <c r="AQ72" s="169"/>
      <c r="AR72" s="102">
        <f t="shared" si="52"/>
        <v>0</v>
      </c>
      <c r="AS72" s="169"/>
      <c r="AT72" s="102">
        <f t="shared" si="53"/>
        <v>0</v>
      </c>
      <c r="AU72" s="169"/>
      <c r="AV72" s="102">
        <f t="shared" si="54"/>
        <v>0</v>
      </c>
    </row>
    <row r="73" spans="1:48" ht="24" customHeight="1" x14ac:dyDescent="0.2">
      <c r="A73" s="144" t="str">
        <f t="shared" si="60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List'!V67),0,'Item List'!V67)</f>
        <v>0</v>
      </c>
      <c r="E73" s="145">
        <f>IF(ISBLANK('Item List'!W67),0,'Item List'!W67)</f>
        <v>0</v>
      </c>
      <c r="F73" s="145">
        <f t="shared" si="43"/>
        <v>0</v>
      </c>
      <c r="G73" s="386"/>
      <c r="H73" s="102">
        <f t="shared" si="44"/>
        <v>0</v>
      </c>
      <c r="I73" s="169"/>
      <c r="J73" s="102">
        <f t="shared" si="55"/>
        <v>0</v>
      </c>
      <c r="K73" s="169"/>
      <c r="L73" s="102">
        <f t="shared" si="56"/>
        <v>0</v>
      </c>
      <c r="M73" s="169"/>
      <c r="N73" s="102">
        <f t="shared" si="57"/>
        <v>0</v>
      </c>
      <c r="O73" s="169"/>
      <c r="P73" s="102">
        <f t="shared" si="58"/>
        <v>0</v>
      </c>
      <c r="Q73" s="144" t="str">
        <f t="shared" si="61"/>
        <v/>
      </c>
      <c r="R73" s="287" t="str">
        <f>IF(ISBLANK('Item List'!AJ61),"",'Item List'!AJ61)</f>
        <v/>
      </c>
      <c r="S73" s="287" t="str">
        <f>IF(ISBLANK('Item List'!AK61),"",'Item List'!AK61)</f>
        <v/>
      </c>
      <c r="T73" s="288">
        <f>IF(ISBLANK('Item List'!AL61),0,'Item List'!AL61)</f>
        <v>0</v>
      </c>
      <c r="U73" s="145">
        <f>IF(ISBLANK('Item List'!AM61),0,'Item List'!AM61)</f>
        <v>0</v>
      </c>
      <c r="V73" s="145">
        <f t="shared" si="45"/>
        <v>0</v>
      </c>
      <c r="W73" s="169"/>
      <c r="X73" s="102">
        <f t="shared" si="59"/>
        <v>0</v>
      </c>
      <c r="Y73" s="169"/>
      <c r="Z73" s="102">
        <f t="shared" si="59"/>
        <v>0</v>
      </c>
      <c r="AA73" s="169"/>
      <c r="AB73" s="102">
        <f t="shared" si="46"/>
        <v>0</v>
      </c>
      <c r="AC73" s="169"/>
      <c r="AD73" s="102">
        <f t="shared" si="47"/>
        <v>0</v>
      </c>
      <c r="AE73" s="144" t="str">
        <f t="shared" si="62"/>
        <v/>
      </c>
      <c r="AF73" s="287" t="str">
        <f>IF(ISBLANK('Item List'!AX61),"",'Item List'!AX61)</f>
        <v/>
      </c>
      <c r="AG73" s="287" t="str">
        <f>IF(ISBLANK('Item List'!AY61),"",'Item List'!AY61)</f>
        <v/>
      </c>
      <c r="AH73" s="288">
        <f>IF(ISBLANK('Item List'!AZ61),0,'Item List'!AZ61)</f>
        <v>0</v>
      </c>
      <c r="AI73" s="145">
        <f>IF(ISBLANK('Item List'!BA61),0,'Item List'!BA61)</f>
        <v>0</v>
      </c>
      <c r="AJ73" s="145">
        <f t="shared" si="48"/>
        <v>0</v>
      </c>
      <c r="AK73" s="169"/>
      <c r="AL73" s="102">
        <f t="shared" si="49"/>
        <v>0</v>
      </c>
      <c r="AM73" s="169"/>
      <c r="AN73" s="102">
        <f t="shared" si="50"/>
        <v>0</v>
      </c>
      <c r="AO73" s="169"/>
      <c r="AP73" s="102">
        <f t="shared" si="51"/>
        <v>0</v>
      </c>
      <c r="AQ73" s="169"/>
      <c r="AR73" s="102">
        <f t="shared" si="52"/>
        <v>0</v>
      </c>
      <c r="AS73" s="169"/>
      <c r="AT73" s="102">
        <f t="shared" si="53"/>
        <v>0</v>
      </c>
      <c r="AU73" s="169"/>
      <c r="AV73" s="102">
        <f t="shared" si="54"/>
        <v>0</v>
      </c>
    </row>
    <row r="74" spans="1:48" ht="24" customHeight="1" x14ac:dyDescent="0.2">
      <c r="A74" s="144" t="str">
        <f t="shared" si="60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List'!V68),0,'Item List'!V68)</f>
        <v>0</v>
      </c>
      <c r="E74" s="145">
        <f>IF(ISBLANK('Item List'!W68),0,'Item List'!W68)</f>
        <v>0</v>
      </c>
      <c r="F74" s="145">
        <f t="shared" si="43"/>
        <v>0</v>
      </c>
      <c r="G74" s="386"/>
      <c r="H74" s="102">
        <f t="shared" si="44"/>
        <v>0</v>
      </c>
      <c r="I74" s="169"/>
      <c r="J74" s="102">
        <f t="shared" si="55"/>
        <v>0</v>
      </c>
      <c r="K74" s="169"/>
      <c r="L74" s="102">
        <f t="shared" si="56"/>
        <v>0</v>
      </c>
      <c r="M74" s="169"/>
      <c r="N74" s="102">
        <f t="shared" si="57"/>
        <v>0</v>
      </c>
      <c r="O74" s="169"/>
      <c r="P74" s="102">
        <f t="shared" si="58"/>
        <v>0</v>
      </c>
      <c r="Q74" s="144" t="str">
        <f t="shared" si="61"/>
        <v/>
      </c>
      <c r="R74" s="287" t="str">
        <f>IF(ISBLANK('Item List'!AJ62),"",'Item List'!AJ62)</f>
        <v/>
      </c>
      <c r="S74" s="287" t="str">
        <f>IF(ISBLANK('Item List'!AK62),"",'Item List'!AK62)</f>
        <v/>
      </c>
      <c r="T74" s="288">
        <f>IF(ISBLANK('Item List'!AL62),0,'Item List'!AL62)</f>
        <v>0</v>
      </c>
      <c r="U74" s="145">
        <f>IF(ISBLANK('Item List'!AM62),0,'Item List'!AM62)</f>
        <v>0</v>
      </c>
      <c r="V74" s="145">
        <f t="shared" si="45"/>
        <v>0</v>
      </c>
      <c r="W74" s="169"/>
      <c r="X74" s="102">
        <f t="shared" si="59"/>
        <v>0</v>
      </c>
      <c r="Y74" s="169"/>
      <c r="Z74" s="102">
        <f t="shared" si="59"/>
        <v>0</v>
      </c>
      <c r="AA74" s="169"/>
      <c r="AB74" s="102">
        <f t="shared" si="46"/>
        <v>0</v>
      </c>
      <c r="AC74" s="169"/>
      <c r="AD74" s="102">
        <f t="shared" si="47"/>
        <v>0</v>
      </c>
      <c r="AE74" s="144" t="str">
        <f t="shared" si="62"/>
        <v/>
      </c>
      <c r="AF74" s="287" t="str">
        <f>IF(ISBLANK('Item List'!AX62),"",'Item List'!AX62)</f>
        <v/>
      </c>
      <c r="AG74" s="287" t="str">
        <f>IF(ISBLANK('Item List'!AY62),"",'Item List'!AY62)</f>
        <v/>
      </c>
      <c r="AH74" s="288">
        <f>IF(ISBLANK('Item List'!AZ62),0,'Item List'!AZ62)</f>
        <v>0</v>
      </c>
      <c r="AI74" s="145">
        <f>IF(ISBLANK('Item List'!BA62),0,'Item List'!BA62)</f>
        <v>0</v>
      </c>
      <c r="AJ74" s="145">
        <f t="shared" si="48"/>
        <v>0</v>
      </c>
      <c r="AK74" s="169"/>
      <c r="AL74" s="102">
        <f t="shared" si="49"/>
        <v>0</v>
      </c>
      <c r="AM74" s="169"/>
      <c r="AN74" s="102">
        <f t="shared" si="50"/>
        <v>0</v>
      </c>
      <c r="AO74" s="169"/>
      <c r="AP74" s="102">
        <f t="shared" si="51"/>
        <v>0</v>
      </c>
      <c r="AQ74" s="169"/>
      <c r="AR74" s="102">
        <f t="shared" si="52"/>
        <v>0</v>
      </c>
      <c r="AS74" s="169"/>
      <c r="AT74" s="102">
        <f t="shared" si="53"/>
        <v>0</v>
      </c>
      <c r="AU74" s="169"/>
      <c r="AV74" s="102">
        <f t="shared" si="54"/>
        <v>0</v>
      </c>
    </row>
    <row r="75" spans="1:48" ht="24" customHeight="1" x14ac:dyDescent="0.2">
      <c r="A75" s="144" t="str">
        <f t="shared" si="60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List'!V69),0,'Item List'!V69)</f>
        <v>0</v>
      </c>
      <c r="E75" s="145">
        <f>IF(ISBLANK('Item List'!W69),0,'Item List'!W69)</f>
        <v>0</v>
      </c>
      <c r="F75" s="145">
        <f t="shared" si="43"/>
        <v>0</v>
      </c>
      <c r="G75" s="386"/>
      <c r="H75" s="102">
        <f t="shared" si="44"/>
        <v>0</v>
      </c>
      <c r="I75" s="169"/>
      <c r="J75" s="102">
        <f t="shared" si="55"/>
        <v>0</v>
      </c>
      <c r="K75" s="169"/>
      <c r="L75" s="102">
        <f t="shared" si="56"/>
        <v>0</v>
      </c>
      <c r="M75" s="169"/>
      <c r="N75" s="102">
        <f t="shared" si="57"/>
        <v>0</v>
      </c>
      <c r="O75" s="169"/>
      <c r="P75" s="102">
        <f t="shared" si="58"/>
        <v>0</v>
      </c>
      <c r="Q75" s="144" t="str">
        <f t="shared" si="61"/>
        <v/>
      </c>
      <c r="R75" s="287" t="str">
        <f>IF(ISBLANK('Item List'!AJ63),"",'Item List'!AJ63)</f>
        <v/>
      </c>
      <c r="S75" s="287" t="str">
        <f>IF(ISBLANK('Item List'!AK63),"",'Item List'!AK63)</f>
        <v/>
      </c>
      <c r="T75" s="288">
        <f>IF(ISBLANK('Item List'!AL63),0,'Item List'!AL63)</f>
        <v>0</v>
      </c>
      <c r="U75" s="145">
        <f>IF(ISBLANK('Item List'!AM63),0,'Item List'!AM63)</f>
        <v>0</v>
      </c>
      <c r="V75" s="145">
        <f t="shared" si="45"/>
        <v>0</v>
      </c>
      <c r="W75" s="169"/>
      <c r="X75" s="102">
        <f t="shared" si="59"/>
        <v>0</v>
      </c>
      <c r="Y75" s="169"/>
      <c r="Z75" s="102">
        <f t="shared" si="59"/>
        <v>0</v>
      </c>
      <c r="AA75" s="169"/>
      <c r="AB75" s="102">
        <f t="shared" si="46"/>
        <v>0</v>
      </c>
      <c r="AC75" s="169"/>
      <c r="AD75" s="102">
        <f t="shared" si="47"/>
        <v>0</v>
      </c>
      <c r="AE75" s="144" t="str">
        <f t="shared" si="62"/>
        <v/>
      </c>
      <c r="AF75" s="287" t="str">
        <f>IF(ISBLANK('Item List'!AX63),"",'Item List'!AX63)</f>
        <v/>
      </c>
      <c r="AG75" s="287" t="str">
        <f>IF(ISBLANK('Item List'!AY63),"",'Item List'!AY63)</f>
        <v/>
      </c>
      <c r="AH75" s="288">
        <f>IF(ISBLANK('Item List'!AZ63),0,'Item List'!AZ63)</f>
        <v>0</v>
      </c>
      <c r="AI75" s="145">
        <f>IF(ISBLANK('Item List'!BA63),0,'Item List'!BA63)</f>
        <v>0</v>
      </c>
      <c r="AJ75" s="145">
        <f t="shared" si="48"/>
        <v>0</v>
      </c>
      <c r="AK75" s="169"/>
      <c r="AL75" s="102">
        <f t="shared" si="49"/>
        <v>0</v>
      </c>
      <c r="AM75" s="169"/>
      <c r="AN75" s="102">
        <f t="shared" si="50"/>
        <v>0</v>
      </c>
      <c r="AO75" s="169"/>
      <c r="AP75" s="102">
        <f t="shared" si="51"/>
        <v>0</v>
      </c>
      <c r="AQ75" s="169"/>
      <c r="AR75" s="102">
        <f t="shared" si="52"/>
        <v>0</v>
      </c>
      <c r="AS75" s="169"/>
      <c r="AT75" s="102">
        <f t="shared" si="53"/>
        <v>0</v>
      </c>
      <c r="AU75" s="169"/>
      <c r="AV75" s="102">
        <f t="shared" si="54"/>
        <v>0</v>
      </c>
    </row>
    <row r="76" spans="1:48" ht="24" customHeight="1" x14ac:dyDescent="0.2">
      <c r="A76" s="144" t="str">
        <f t="shared" si="60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List'!V70),0,'Item List'!V70)</f>
        <v>0</v>
      </c>
      <c r="E76" s="145">
        <f>IF(ISBLANK('Item List'!W70),0,'Item List'!W70)</f>
        <v>0</v>
      </c>
      <c r="F76" s="145">
        <f t="shared" si="43"/>
        <v>0</v>
      </c>
      <c r="G76" s="386"/>
      <c r="H76" s="102">
        <f t="shared" si="44"/>
        <v>0</v>
      </c>
      <c r="I76" s="169"/>
      <c r="J76" s="102">
        <f t="shared" si="55"/>
        <v>0</v>
      </c>
      <c r="K76" s="169"/>
      <c r="L76" s="102">
        <f t="shared" si="56"/>
        <v>0</v>
      </c>
      <c r="M76" s="169"/>
      <c r="N76" s="102">
        <f t="shared" si="57"/>
        <v>0</v>
      </c>
      <c r="O76" s="169"/>
      <c r="P76" s="102">
        <f t="shared" si="58"/>
        <v>0</v>
      </c>
      <c r="Q76" s="144" t="str">
        <f t="shared" si="61"/>
        <v/>
      </c>
      <c r="R76" s="287" t="str">
        <f>IF(ISBLANK('Item List'!AJ64),"",'Item List'!AJ64)</f>
        <v/>
      </c>
      <c r="S76" s="287" t="str">
        <f>IF(ISBLANK('Item List'!AK64),"",'Item List'!AK64)</f>
        <v/>
      </c>
      <c r="T76" s="288">
        <f>IF(ISBLANK('Item List'!AL64),0,'Item List'!AL64)</f>
        <v>0</v>
      </c>
      <c r="U76" s="145">
        <f>IF(ISBLANK('Item List'!AM64),0,'Item List'!AM64)</f>
        <v>0</v>
      </c>
      <c r="V76" s="145">
        <f t="shared" si="45"/>
        <v>0</v>
      </c>
      <c r="W76" s="169"/>
      <c r="X76" s="102">
        <f t="shared" si="59"/>
        <v>0</v>
      </c>
      <c r="Y76" s="169"/>
      <c r="Z76" s="102">
        <f t="shared" si="59"/>
        <v>0</v>
      </c>
      <c r="AA76" s="169"/>
      <c r="AB76" s="102">
        <f t="shared" si="46"/>
        <v>0</v>
      </c>
      <c r="AC76" s="169"/>
      <c r="AD76" s="102">
        <f t="shared" si="47"/>
        <v>0</v>
      </c>
      <c r="AE76" s="144" t="str">
        <f t="shared" si="62"/>
        <v/>
      </c>
      <c r="AF76" s="287" t="str">
        <f>IF(ISBLANK('Item List'!AX64),"",'Item List'!AX64)</f>
        <v/>
      </c>
      <c r="AG76" s="287" t="str">
        <f>IF(ISBLANK('Item List'!AY64),"",'Item List'!AY64)</f>
        <v/>
      </c>
      <c r="AH76" s="288">
        <f>IF(ISBLANK('Item List'!AZ64),0,'Item List'!AZ64)</f>
        <v>0</v>
      </c>
      <c r="AI76" s="145">
        <f>IF(ISBLANK('Item List'!BA64),0,'Item List'!BA64)</f>
        <v>0</v>
      </c>
      <c r="AJ76" s="145">
        <f t="shared" si="48"/>
        <v>0</v>
      </c>
      <c r="AK76" s="169"/>
      <c r="AL76" s="102">
        <f t="shared" si="49"/>
        <v>0</v>
      </c>
      <c r="AM76" s="169"/>
      <c r="AN76" s="102">
        <f t="shared" si="50"/>
        <v>0</v>
      </c>
      <c r="AO76" s="169"/>
      <c r="AP76" s="102">
        <f t="shared" si="51"/>
        <v>0</v>
      </c>
      <c r="AQ76" s="169"/>
      <c r="AR76" s="102">
        <f t="shared" si="52"/>
        <v>0</v>
      </c>
      <c r="AS76" s="169"/>
      <c r="AT76" s="102">
        <f t="shared" si="53"/>
        <v>0</v>
      </c>
      <c r="AU76" s="169"/>
      <c r="AV76" s="102">
        <f t="shared" si="54"/>
        <v>0</v>
      </c>
    </row>
    <row r="77" spans="1:48" ht="24" customHeight="1" x14ac:dyDescent="0.2">
      <c r="A77" s="144" t="str">
        <f t="shared" si="60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List'!V71),0,'Item List'!V71)</f>
        <v>0</v>
      </c>
      <c r="E77" s="145">
        <f>IF(ISBLANK('Item List'!W71),0,'Item List'!W71)</f>
        <v>0</v>
      </c>
      <c r="F77" s="145">
        <f t="shared" si="43"/>
        <v>0</v>
      </c>
      <c r="G77" s="386"/>
      <c r="H77" s="102">
        <f t="shared" si="44"/>
        <v>0</v>
      </c>
      <c r="I77" s="169"/>
      <c r="J77" s="102">
        <f t="shared" si="55"/>
        <v>0</v>
      </c>
      <c r="K77" s="169"/>
      <c r="L77" s="102">
        <f t="shared" si="56"/>
        <v>0</v>
      </c>
      <c r="M77" s="169"/>
      <c r="N77" s="102">
        <f t="shared" si="57"/>
        <v>0</v>
      </c>
      <c r="O77" s="169"/>
      <c r="P77" s="102">
        <f t="shared" si="58"/>
        <v>0</v>
      </c>
      <c r="Q77" s="144" t="str">
        <f t="shared" si="61"/>
        <v/>
      </c>
      <c r="R77" s="287" t="str">
        <f>IF(ISBLANK('Item List'!AJ65),"",'Item List'!AJ65)</f>
        <v/>
      </c>
      <c r="S77" s="287" t="str">
        <f>IF(ISBLANK('Item List'!AK65),"",'Item List'!AK65)</f>
        <v/>
      </c>
      <c r="T77" s="288">
        <f>IF(ISBLANK('Item List'!AL65),0,'Item List'!AL65)</f>
        <v>0</v>
      </c>
      <c r="U77" s="145">
        <f>IF(ISBLANK('Item List'!AM65),0,'Item List'!AM65)</f>
        <v>0</v>
      </c>
      <c r="V77" s="145">
        <f t="shared" si="45"/>
        <v>0</v>
      </c>
      <c r="W77" s="169"/>
      <c r="X77" s="102">
        <f t="shared" si="59"/>
        <v>0</v>
      </c>
      <c r="Y77" s="169"/>
      <c r="Z77" s="102">
        <f t="shared" si="59"/>
        <v>0</v>
      </c>
      <c r="AA77" s="169"/>
      <c r="AB77" s="102">
        <f t="shared" si="46"/>
        <v>0</v>
      </c>
      <c r="AC77" s="169"/>
      <c r="AD77" s="102">
        <f t="shared" si="47"/>
        <v>0</v>
      </c>
      <c r="AE77" s="144" t="str">
        <f t="shared" si="62"/>
        <v/>
      </c>
      <c r="AF77" s="287" t="str">
        <f>IF(ISBLANK('Item List'!AX65),"",'Item List'!AX65)</f>
        <v/>
      </c>
      <c r="AG77" s="287" t="str">
        <f>IF(ISBLANK('Item List'!AY65),"",'Item List'!AY65)</f>
        <v/>
      </c>
      <c r="AH77" s="288">
        <f>IF(ISBLANK('Item List'!AZ65),0,'Item List'!AZ65)</f>
        <v>0</v>
      </c>
      <c r="AI77" s="145">
        <f>IF(ISBLANK('Item List'!BA65),0,'Item List'!BA65)</f>
        <v>0</v>
      </c>
      <c r="AJ77" s="145">
        <f t="shared" si="48"/>
        <v>0</v>
      </c>
      <c r="AK77" s="169"/>
      <c r="AL77" s="102">
        <f t="shared" si="49"/>
        <v>0</v>
      </c>
      <c r="AM77" s="169"/>
      <c r="AN77" s="102">
        <f t="shared" si="50"/>
        <v>0</v>
      </c>
      <c r="AO77" s="169"/>
      <c r="AP77" s="102">
        <f t="shared" si="51"/>
        <v>0</v>
      </c>
      <c r="AQ77" s="169"/>
      <c r="AR77" s="102">
        <f t="shared" si="52"/>
        <v>0</v>
      </c>
      <c r="AS77" s="169"/>
      <c r="AT77" s="102">
        <f t="shared" si="53"/>
        <v>0</v>
      </c>
      <c r="AU77" s="169"/>
      <c r="AV77" s="102">
        <f t="shared" si="54"/>
        <v>0</v>
      </c>
    </row>
    <row r="78" spans="1:48" ht="24" customHeight="1" x14ac:dyDescent="0.2">
      <c r="A78" s="144" t="str">
        <f t="shared" si="60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List'!V72),0,'Item List'!V72)</f>
        <v>0</v>
      </c>
      <c r="E78" s="145">
        <f>IF(ISBLANK('Item List'!W72),0,'Item List'!W72)</f>
        <v>0</v>
      </c>
      <c r="F78" s="145">
        <f t="shared" si="43"/>
        <v>0</v>
      </c>
      <c r="G78" s="386"/>
      <c r="H78" s="102">
        <f t="shared" si="44"/>
        <v>0</v>
      </c>
      <c r="I78" s="169"/>
      <c r="J78" s="102">
        <f t="shared" si="55"/>
        <v>0</v>
      </c>
      <c r="K78" s="169"/>
      <c r="L78" s="102">
        <f t="shared" si="56"/>
        <v>0</v>
      </c>
      <c r="M78" s="169"/>
      <c r="N78" s="102">
        <f t="shared" si="57"/>
        <v>0</v>
      </c>
      <c r="O78" s="169"/>
      <c r="P78" s="102">
        <f t="shared" si="58"/>
        <v>0</v>
      </c>
      <c r="Q78" s="144" t="str">
        <f t="shared" si="61"/>
        <v/>
      </c>
      <c r="R78" s="287" t="str">
        <f>IF(ISBLANK('Item List'!AJ66),"",'Item List'!AJ66)</f>
        <v/>
      </c>
      <c r="S78" s="287" t="str">
        <f>IF(ISBLANK('Item List'!AK66),"",'Item List'!AK66)</f>
        <v/>
      </c>
      <c r="T78" s="288">
        <f>IF(ISBLANK('Item List'!AL66),0,'Item List'!AL66)</f>
        <v>0</v>
      </c>
      <c r="U78" s="145">
        <f>IF(ISBLANK('Item List'!AM66),0,'Item List'!AM66)</f>
        <v>0</v>
      </c>
      <c r="V78" s="145">
        <f t="shared" si="45"/>
        <v>0</v>
      </c>
      <c r="W78" s="169"/>
      <c r="X78" s="102">
        <f t="shared" si="59"/>
        <v>0</v>
      </c>
      <c r="Y78" s="169"/>
      <c r="Z78" s="102">
        <f t="shared" si="59"/>
        <v>0</v>
      </c>
      <c r="AA78" s="169"/>
      <c r="AB78" s="102">
        <f t="shared" si="46"/>
        <v>0</v>
      </c>
      <c r="AC78" s="169"/>
      <c r="AD78" s="102">
        <f t="shared" si="47"/>
        <v>0</v>
      </c>
      <c r="AE78" s="144" t="str">
        <f t="shared" si="62"/>
        <v/>
      </c>
      <c r="AF78" s="287" t="str">
        <f>IF(ISBLANK('Item List'!AX66),"",'Item List'!AX66)</f>
        <v/>
      </c>
      <c r="AG78" s="287" t="str">
        <f>IF(ISBLANK('Item List'!AY66),"",'Item List'!AY66)</f>
        <v/>
      </c>
      <c r="AH78" s="288">
        <f>IF(ISBLANK('Item List'!AZ66),0,'Item List'!AZ66)</f>
        <v>0</v>
      </c>
      <c r="AI78" s="145">
        <f>IF(ISBLANK('Item List'!BA66),0,'Item List'!BA66)</f>
        <v>0</v>
      </c>
      <c r="AJ78" s="145">
        <f t="shared" si="48"/>
        <v>0</v>
      </c>
      <c r="AK78" s="169"/>
      <c r="AL78" s="102">
        <f t="shared" si="49"/>
        <v>0</v>
      </c>
      <c r="AM78" s="169"/>
      <c r="AN78" s="102">
        <f t="shared" si="50"/>
        <v>0</v>
      </c>
      <c r="AO78" s="169"/>
      <c r="AP78" s="102">
        <f t="shared" si="51"/>
        <v>0</v>
      </c>
      <c r="AQ78" s="169"/>
      <c r="AR78" s="102">
        <f t="shared" si="52"/>
        <v>0</v>
      </c>
      <c r="AS78" s="169"/>
      <c r="AT78" s="102">
        <f t="shared" si="53"/>
        <v>0</v>
      </c>
      <c r="AU78" s="169"/>
      <c r="AV78" s="102">
        <f t="shared" si="54"/>
        <v>0</v>
      </c>
    </row>
    <row r="79" spans="1:48" ht="24" customHeight="1" x14ac:dyDescent="0.2">
      <c r="A79" s="144" t="str">
        <f t="shared" si="60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List'!V73),0,'Item List'!V73)</f>
        <v>0</v>
      </c>
      <c r="E79" s="145">
        <f>IF(ISBLANK('Item List'!W73),0,'Item List'!W73)</f>
        <v>0</v>
      </c>
      <c r="F79" s="145">
        <f t="shared" si="43"/>
        <v>0</v>
      </c>
      <c r="G79" s="386"/>
      <c r="H79" s="102">
        <f t="shared" si="44"/>
        <v>0</v>
      </c>
      <c r="I79" s="169"/>
      <c r="J79" s="102">
        <f t="shared" si="55"/>
        <v>0</v>
      </c>
      <c r="K79" s="169"/>
      <c r="L79" s="102">
        <f t="shared" si="56"/>
        <v>0</v>
      </c>
      <c r="M79" s="169"/>
      <c r="N79" s="102">
        <f t="shared" si="57"/>
        <v>0</v>
      </c>
      <c r="O79" s="169"/>
      <c r="P79" s="102">
        <f t="shared" si="58"/>
        <v>0</v>
      </c>
      <c r="Q79" s="144" t="str">
        <f t="shared" si="61"/>
        <v/>
      </c>
      <c r="R79" s="287" t="str">
        <f>IF(ISBLANK('Item List'!AJ67),"",'Item List'!AJ67)</f>
        <v/>
      </c>
      <c r="S79" s="287" t="str">
        <f>IF(ISBLANK('Item List'!AK67),"",'Item List'!AK67)</f>
        <v/>
      </c>
      <c r="T79" s="288">
        <f>IF(ISBLANK('Item List'!AL67),0,'Item List'!AL67)</f>
        <v>0</v>
      </c>
      <c r="U79" s="145">
        <f>IF(ISBLANK('Item List'!AM67),0,'Item List'!AM67)</f>
        <v>0</v>
      </c>
      <c r="V79" s="145">
        <f t="shared" si="45"/>
        <v>0</v>
      </c>
      <c r="W79" s="169"/>
      <c r="X79" s="102">
        <f t="shared" si="59"/>
        <v>0</v>
      </c>
      <c r="Y79" s="169"/>
      <c r="Z79" s="102">
        <f t="shared" si="59"/>
        <v>0</v>
      </c>
      <c r="AA79" s="169"/>
      <c r="AB79" s="102">
        <f t="shared" si="46"/>
        <v>0</v>
      </c>
      <c r="AC79" s="169"/>
      <c r="AD79" s="102">
        <f t="shared" si="47"/>
        <v>0</v>
      </c>
      <c r="AE79" s="144" t="str">
        <f t="shared" si="62"/>
        <v/>
      </c>
      <c r="AF79" s="287" t="str">
        <f>IF(ISBLANK('Item List'!AX67),"",'Item List'!AX67)</f>
        <v/>
      </c>
      <c r="AG79" s="287" t="str">
        <f>IF(ISBLANK('Item List'!AY67),"",'Item List'!AY67)</f>
        <v/>
      </c>
      <c r="AH79" s="288">
        <f>IF(ISBLANK('Item List'!AZ67),0,'Item List'!AZ67)</f>
        <v>0</v>
      </c>
      <c r="AI79" s="145">
        <f>IF(ISBLANK('Item List'!BA67),0,'Item List'!BA67)</f>
        <v>0</v>
      </c>
      <c r="AJ79" s="145">
        <f t="shared" si="48"/>
        <v>0</v>
      </c>
      <c r="AK79" s="169"/>
      <c r="AL79" s="102">
        <f t="shared" si="49"/>
        <v>0</v>
      </c>
      <c r="AM79" s="169"/>
      <c r="AN79" s="102">
        <f t="shared" si="50"/>
        <v>0</v>
      </c>
      <c r="AO79" s="169"/>
      <c r="AP79" s="102">
        <f t="shared" si="51"/>
        <v>0</v>
      </c>
      <c r="AQ79" s="169"/>
      <c r="AR79" s="102">
        <f t="shared" si="52"/>
        <v>0</v>
      </c>
      <c r="AS79" s="169"/>
      <c r="AT79" s="102">
        <f t="shared" si="53"/>
        <v>0</v>
      </c>
      <c r="AU79" s="169"/>
      <c r="AV79" s="102">
        <f t="shared" si="54"/>
        <v>0</v>
      </c>
    </row>
    <row r="80" spans="1:48" ht="24" customHeight="1" x14ac:dyDescent="0.2">
      <c r="A80" s="144" t="str">
        <f t="shared" si="60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List'!V74),0,'Item List'!V74)</f>
        <v>0</v>
      </c>
      <c r="E80" s="145">
        <f>IF(ISBLANK('Item List'!W74),0,'Item List'!W74)</f>
        <v>0</v>
      </c>
      <c r="F80" s="145">
        <f t="shared" si="43"/>
        <v>0</v>
      </c>
      <c r="G80" s="386"/>
      <c r="H80" s="102">
        <f t="shared" si="44"/>
        <v>0</v>
      </c>
      <c r="I80" s="169"/>
      <c r="J80" s="102">
        <f t="shared" si="55"/>
        <v>0</v>
      </c>
      <c r="K80" s="169"/>
      <c r="L80" s="102">
        <f t="shared" si="56"/>
        <v>0</v>
      </c>
      <c r="M80" s="169"/>
      <c r="N80" s="102">
        <f t="shared" si="57"/>
        <v>0</v>
      </c>
      <c r="O80" s="169"/>
      <c r="P80" s="102">
        <f t="shared" si="58"/>
        <v>0</v>
      </c>
      <c r="Q80" s="144" t="str">
        <f t="shared" si="61"/>
        <v/>
      </c>
      <c r="R80" s="287" t="str">
        <f>IF(ISBLANK('Item List'!AJ68),"",'Item List'!AJ68)</f>
        <v/>
      </c>
      <c r="S80" s="287" t="str">
        <f>IF(ISBLANK('Item List'!AK68),"",'Item List'!AK68)</f>
        <v/>
      </c>
      <c r="T80" s="288">
        <f>IF(ISBLANK('Item List'!AL68),0,'Item List'!AL68)</f>
        <v>0</v>
      </c>
      <c r="U80" s="145">
        <f>IF(ISBLANK('Item List'!AM68),0,'Item List'!AM68)</f>
        <v>0</v>
      </c>
      <c r="V80" s="145">
        <f t="shared" si="45"/>
        <v>0</v>
      </c>
      <c r="W80" s="169"/>
      <c r="X80" s="102">
        <f t="shared" si="59"/>
        <v>0</v>
      </c>
      <c r="Y80" s="169"/>
      <c r="Z80" s="102">
        <f t="shared" si="59"/>
        <v>0</v>
      </c>
      <c r="AA80" s="169"/>
      <c r="AB80" s="102">
        <f t="shared" si="46"/>
        <v>0</v>
      </c>
      <c r="AC80" s="169"/>
      <c r="AD80" s="102">
        <f t="shared" si="47"/>
        <v>0</v>
      </c>
      <c r="AE80" s="144" t="str">
        <f t="shared" si="62"/>
        <v/>
      </c>
      <c r="AF80" s="287" t="str">
        <f>IF(ISBLANK('Item List'!AX68),"",'Item List'!AX68)</f>
        <v/>
      </c>
      <c r="AG80" s="287" t="str">
        <f>IF(ISBLANK('Item List'!AY68),"",'Item List'!AY68)</f>
        <v/>
      </c>
      <c r="AH80" s="288">
        <f>IF(ISBLANK('Item List'!AZ68),0,'Item List'!AZ68)</f>
        <v>0</v>
      </c>
      <c r="AI80" s="145">
        <f>IF(ISBLANK('Item List'!BA68),0,'Item List'!BA68)</f>
        <v>0</v>
      </c>
      <c r="AJ80" s="145">
        <f t="shared" si="48"/>
        <v>0</v>
      </c>
      <c r="AK80" s="169"/>
      <c r="AL80" s="102">
        <f t="shared" si="49"/>
        <v>0</v>
      </c>
      <c r="AM80" s="169"/>
      <c r="AN80" s="102">
        <f t="shared" si="50"/>
        <v>0</v>
      </c>
      <c r="AO80" s="169"/>
      <c r="AP80" s="102">
        <f t="shared" si="51"/>
        <v>0</v>
      </c>
      <c r="AQ80" s="169"/>
      <c r="AR80" s="102">
        <f t="shared" si="52"/>
        <v>0</v>
      </c>
      <c r="AS80" s="169"/>
      <c r="AT80" s="102">
        <f t="shared" si="53"/>
        <v>0</v>
      </c>
      <c r="AU80" s="169"/>
      <c r="AV80" s="102">
        <f t="shared" si="54"/>
        <v>0</v>
      </c>
    </row>
    <row r="81" spans="1:48" ht="24" customHeight="1" thickBot="1" x14ac:dyDescent="0.25">
      <c r="A81" s="144" t="str">
        <f t="shared" si="60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List'!V75),0,'Item List'!V75)</f>
        <v>0</v>
      </c>
      <c r="E81" s="145">
        <f>IF(ISBLANK('Item List'!W75),0,'Item List'!W75)</f>
        <v>0</v>
      </c>
      <c r="F81" s="145">
        <f t="shared" si="43"/>
        <v>0</v>
      </c>
      <c r="G81" s="386"/>
      <c r="H81" s="102">
        <f t="shared" si="44"/>
        <v>0</v>
      </c>
      <c r="I81" s="169"/>
      <c r="J81" s="102">
        <f t="shared" si="55"/>
        <v>0</v>
      </c>
      <c r="K81" s="169"/>
      <c r="L81" s="102">
        <f t="shared" si="56"/>
        <v>0</v>
      </c>
      <c r="M81" s="169"/>
      <c r="N81" s="102">
        <f t="shared" si="57"/>
        <v>0</v>
      </c>
      <c r="O81" s="169"/>
      <c r="P81" s="102">
        <f t="shared" si="58"/>
        <v>0</v>
      </c>
      <c r="Q81" s="144" t="str">
        <f t="shared" si="61"/>
        <v/>
      </c>
      <c r="R81" s="287" t="str">
        <f>IF(ISBLANK('Item List'!AJ69),"",'Item List'!AJ69)</f>
        <v/>
      </c>
      <c r="S81" s="287" t="str">
        <f>IF(ISBLANK('Item List'!AK69),"",'Item List'!AK69)</f>
        <v/>
      </c>
      <c r="T81" s="288">
        <f>IF(ISBLANK('Item List'!AL69),0,'Item List'!AL69)</f>
        <v>0</v>
      </c>
      <c r="U81" s="145">
        <f>IF(ISBLANK('Item List'!AM69),0,'Item List'!AM69)</f>
        <v>0</v>
      </c>
      <c r="V81" s="145">
        <f t="shared" si="45"/>
        <v>0</v>
      </c>
      <c r="W81" s="169"/>
      <c r="X81" s="102">
        <f t="shared" si="59"/>
        <v>0</v>
      </c>
      <c r="Y81" s="169"/>
      <c r="Z81" s="102">
        <f t="shared" si="59"/>
        <v>0</v>
      </c>
      <c r="AA81" s="169"/>
      <c r="AB81" s="102">
        <f t="shared" si="46"/>
        <v>0</v>
      </c>
      <c r="AC81" s="169"/>
      <c r="AD81" s="102">
        <f t="shared" si="47"/>
        <v>0</v>
      </c>
      <c r="AE81" s="144" t="str">
        <f t="shared" si="62"/>
        <v/>
      </c>
      <c r="AF81" s="287" t="str">
        <f>IF(ISBLANK('Item List'!AX69),"",'Item List'!AX69)</f>
        <v/>
      </c>
      <c r="AG81" s="287" t="str">
        <f>IF(ISBLANK('Item List'!AY69),"",'Item List'!AY69)</f>
        <v/>
      </c>
      <c r="AH81" s="288">
        <f>IF(ISBLANK('Item List'!AZ69),0,'Item List'!AZ69)</f>
        <v>0</v>
      </c>
      <c r="AI81" s="145">
        <f>IF(ISBLANK('Item List'!BA69),0,'Item List'!BA69)</f>
        <v>0</v>
      </c>
      <c r="AJ81" s="145">
        <f t="shared" si="48"/>
        <v>0</v>
      </c>
      <c r="AK81" s="169"/>
      <c r="AL81" s="102">
        <f t="shared" si="49"/>
        <v>0</v>
      </c>
      <c r="AM81" s="169"/>
      <c r="AN81" s="102">
        <f t="shared" si="50"/>
        <v>0</v>
      </c>
      <c r="AO81" s="169"/>
      <c r="AP81" s="102">
        <f t="shared" si="51"/>
        <v>0</v>
      </c>
      <c r="AQ81" s="169"/>
      <c r="AR81" s="102">
        <f t="shared" si="52"/>
        <v>0</v>
      </c>
      <c r="AS81" s="169"/>
      <c r="AT81" s="102">
        <f t="shared" si="53"/>
        <v>0</v>
      </c>
      <c r="AU81" s="169"/>
      <c r="AV81" s="102">
        <f t="shared" si="54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NORWEST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NORWEST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NORWEST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List'!W70),0,'Item List'!W70)</f>
        <v>0</v>
      </c>
      <c r="F84" s="145">
        <f t="shared" ref="F84:F107" si="63">IF(AND(ISNUMBER($D84),ISNUMBER(E84)),$D84*E84,0)</f>
        <v>0</v>
      </c>
      <c r="G84" s="167"/>
      <c r="H84" s="102">
        <f t="shared" ref="H84:H107" si="64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List'!AJ70),"",'Item List'!AJ70)</f>
        <v/>
      </c>
      <c r="S84" s="287" t="str">
        <f>IF(ISBLANK('Item List'!AK70),"",'Item List'!AK70)</f>
        <v/>
      </c>
      <c r="T84" s="288">
        <f>IF(ISBLANK('Item List'!AL70),0,'Item List'!AL70)</f>
        <v>0</v>
      </c>
      <c r="U84" s="145">
        <f>IF(ISBLANK('Item List'!AM70),0,'Item List'!AM70)</f>
        <v>0</v>
      </c>
      <c r="V84" s="145">
        <f t="shared" ref="V84:V107" si="65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6">IF(AND(ISNUMBER($D84),ISNUMBER(AA84)),$D84*AA84,0)</f>
        <v>0</v>
      </c>
      <c r="AC84" s="168"/>
      <c r="AD84" s="102">
        <f t="shared" ref="AD84:AD107" si="67">IF(AND(ISNUMBER($D84),ISNUMBER(AC84)),$D84*AC84,0)</f>
        <v>0</v>
      </c>
      <c r="AE84" s="144" t="str">
        <f>IF(AF84="","",AE81+1)</f>
        <v/>
      </c>
      <c r="AF84" s="287" t="str">
        <f>IF(ISBLANK('Item List'!AX70),"",'Item List'!AX70)</f>
        <v/>
      </c>
      <c r="AG84" s="287" t="str">
        <f>IF(ISBLANK('Item List'!AY70),"",'Item List'!AY70)</f>
        <v/>
      </c>
      <c r="AH84" s="288">
        <f>IF(ISBLANK('Item List'!AZ70),0,'Item List'!AZ70)</f>
        <v>0</v>
      </c>
      <c r="AI84" s="145">
        <f>IF(ISBLANK('Item List'!BA70),0,'Item List'!BA70)</f>
        <v>0</v>
      </c>
      <c r="AJ84" s="145">
        <f t="shared" ref="AJ84:AJ107" si="68">IF(AND(ISNUMBER($D84),ISNUMBER(AI84)),$D84*AI84,0)</f>
        <v>0</v>
      </c>
      <c r="AK84" s="168"/>
      <c r="AL84" s="102">
        <f t="shared" ref="AL84:AL107" si="69">IF(AND(ISNUMBER($D84),ISNUMBER(AK84)),$D84*AK84,0)</f>
        <v>0</v>
      </c>
      <c r="AM84" s="168"/>
      <c r="AN84" s="102">
        <f t="shared" ref="AN84:AN107" si="70">IF(AND(ISNUMBER($D84),ISNUMBER(AM84)),$D84*AM84,0)</f>
        <v>0</v>
      </c>
      <c r="AO84" s="168"/>
      <c r="AP84" s="102">
        <f t="shared" ref="AP84:AP107" si="71">IF(AND(ISNUMBER($D84),ISNUMBER(AO84)),$D84*AO84,0)</f>
        <v>0</v>
      </c>
      <c r="AQ84" s="168"/>
      <c r="AR84" s="102">
        <f t="shared" ref="AR84:AR107" si="72">IF(AND(ISNUMBER($D84),ISNUMBER(AQ84)),$D84*AQ84,0)</f>
        <v>0</v>
      </c>
      <c r="AS84" s="168"/>
      <c r="AT84" s="102">
        <f t="shared" ref="AT84:AT107" si="73">IF(AND(ISNUMBER($D84),ISNUMBER(AS84)),$D84*AS84,0)</f>
        <v>0</v>
      </c>
      <c r="AU84" s="168"/>
      <c r="AV84" s="102">
        <f t="shared" ref="AV84:AV107" si="74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List'!W71),0,'Item List'!W71)</f>
        <v>0</v>
      </c>
      <c r="F85" s="145">
        <f t="shared" si="63"/>
        <v>0</v>
      </c>
      <c r="G85" s="167"/>
      <c r="H85" s="102">
        <f t="shared" si="64"/>
        <v>0</v>
      </c>
      <c r="I85" s="168"/>
      <c r="J85" s="102">
        <f t="shared" ref="J85:J107" si="75">IF(AND(ISNUMBER($D85),ISNUMBER(I85)),$D85*I85,0)</f>
        <v>0</v>
      </c>
      <c r="K85" s="168"/>
      <c r="L85" s="102">
        <f t="shared" ref="L85:L107" si="76">IF(AND(ISNUMBER($D85),ISNUMBER(K85)),$D85*K85,0)</f>
        <v>0</v>
      </c>
      <c r="M85" s="168"/>
      <c r="N85" s="102">
        <f t="shared" ref="N85:N107" si="77">IF(AND(ISNUMBER($D85),ISNUMBER(M85)),$D85*M85,0)</f>
        <v>0</v>
      </c>
      <c r="O85" s="168"/>
      <c r="P85" s="102">
        <f t="shared" ref="P85:P107" si="78">IF(AND(ISNUMBER($D85),ISNUMBER(O85)),$D85*O85,0)</f>
        <v>0</v>
      </c>
      <c r="Q85" s="144" t="str">
        <f>IF(R85="","",Q84+1)</f>
        <v/>
      </c>
      <c r="R85" s="287" t="str">
        <f>IF(ISBLANK('Item List'!AJ71),"",'Item List'!AJ71)</f>
        <v/>
      </c>
      <c r="S85" s="287" t="str">
        <f>IF(ISBLANK('Item List'!AK71),"",'Item List'!AK71)</f>
        <v/>
      </c>
      <c r="T85" s="288">
        <f>IF(ISBLANK('Item List'!AL71),0,'Item List'!AL71)</f>
        <v>0</v>
      </c>
      <c r="U85" s="145">
        <f>IF(ISBLANK('Item List'!AM71),0,'Item List'!AM71)</f>
        <v>0</v>
      </c>
      <c r="V85" s="145">
        <f t="shared" si="65"/>
        <v>0</v>
      </c>
      <c r="W85" s="168"/>
      <c r="X85" s="102">
        <f t="shared" ref="X85:Z107" si="79">IF(AND(ISNUMBER($D85),ISNUMBER(W85)),$D85*W85,0)</f>
        <v>0</v>
      </c>
      <c r="Y85" s="168"/>
      <c r="Z85" s="102">
        <f t="shared" si="79"/>
        <v>0</v>
      </c>
      <c r="AA85" s="168"/>
      <c r="AB85" s="102">
        <f t="shared" si="66"/>
        <v>0</v>
      </c>
      <c r="AC85" s="168"/>
      <c r="AD85" s="102">
        <f t="shared" si="67"/>
        <v>0</v>
      </c>
      <c r="AE85" s="144" t="str">
        <f>IF(AF85="","",AE84+1)</f>
        <v/>
      </c>
      <c r="AF85" s="287" t="str">
        <f>IF(ISBLANK('Item List'!AX71),"",'Item List'!AX71)</f>
        <v/>
      </c>
      <c r="AG85" s="287" t="str">
        <f>IF(ISBLANK('Item List'!AY71),"",'Item List'!AY71)</f>
        <v/>
      </c>
      <c r="AH85" s="288">
        <f>IF(ISBLANK('Item List'!AZ71),0,'Item List'!AZ71)</f>
        <v>0</v>
      </c>
      <c r="AI85" s="145">
        <f>IF(ISBLANK('Item List'!BA71),0,'Item List'!BA71)</f>
        <v>0</v>
      </c>
      <c r="AJ85" s="145">
        <f t="shared" si="68"/>
        <v>0</v>
      </c>
      <c r="AK85" s="168"/>
      <c r="AL85" s="102">
        <f t="shared" si="69"/>
        <v>0</v>
      </c>
      <c r="AM85" s="168"/>
      <c r="AN85" s="102">
        <f t="shared" si="70"/>
        <v>0</v>
      </c>
      <c r="AO85" s="168"/>
      <c r="AP85" s="102">
        <f t="shared" si="71"/>
        <v>0</v>
      </c>
      <c r="AQ85" s="168"/>
      <c r="AR85" s="102">
        <f t="shared" si="72"/>
        <v>0</v>
      </c>
      <c r="AS85" s="168"/>
      <c r="AT85" s="102">
        <f t="shared" si="73"/>
        <v>0</v>
      </c>
      <c r="AU85" s="168"/>
      <c r="AV85" s="102">
        <f t="shared" si="74"/>
        <v>0</v>
      </c>
    </row>
    <row r="86" spans="1:48" ht="24" customHeight="1" x14ac:dyDescent="0.2">
      <c r="A86" s="144" t="str">
        <f t="shared" ref="A86:A107" si="80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List'!W72),0,'Item List'!W72)</f>
        <v>0</v>
      </c>
      <c r="F86" s="145">
        <f t="shared" si="63"/>
        <v>0</v>
      </c>
      <c r="G86" s="167"/>
      <c r="H86" s="102">
        <f t="shared" si="64"/>
        <v>0</v>
      </c>
      <c r="I86" s="168"/>
      <c r="J86" s="102">
        <f t="shared" si="75"/>
        <v>0</v>
      </c>
      <c r="K86" s="168"/>
      <c r="L86" s="102">
        <f t="shared" si="76"/>
        <v>0</v>
      </c>
      <c r="M86" s="168"/>
      <c r="N86" s="102">
        <f t="shared" si="77"/>
        <v>0</v>
      </c>
      <c r="O86" s="168"/>
      <c r="P86" s="102">
        <f t="shared" si="78"/>
        <v>0</v>
      </c>
      <c r="Q86" s="144" t="str">
        <f t="shared" ref="Q86:Q107" si="81">IF(R86="","",Q85+1)</f>
        <v/>
      </c>
      <c r="R86" s="287" t="str">
        <f>IF(ISBLANK('Item List'!AJ72),"",'Item List'!AJ72)</f>
        <v/>
      </c>
      <c r="S86" s="287" t="str">
        <f>IF(ISBLANK('Item List'!AK72),"",'Item List'!AK72)</f>
        <v/>
      </c>
      <c r="T86" s="288">
        <f>IF(ISBLANK('Item List'!AL72),0,'Item List'!AL72)</f>
        <v>0</v>
      </c>
      <c r="U86" s="145">
        <f>IF(ISBLANK('Item List'!AM72),0,'Item List'!AM72)</f>
        <v>0</v>
      </c>
      <c r="V86" s="145">
        <f t="shared" si="65"/>
        <v>0</v>
      </c>
      <c r="W86" s="168"/>
      <c r="X86" s="102">
        <f t="shared" si="79"/>
        <v>0</v>
      </c>
      <c r="Y86" s="168"/>
      <c r="Z86" s="102">
        <f t="shared" si="79"/>
        <v>0</v>
      </c>
      <c r="AA86" s="168"/>
      <c r="AB86" s="102">
        <f t="shared" si="66"/>
        <v>0</v>
      </c>
      <c r="AC86" s="168"/>
      <c r="AD86" s="102">
        <f t="shared" si="67"/>
        <v>0</v>
      </c>
      <c r="AE86" s="144" t="str">
        <f t="shared" ref="AE86:AE107" si="82">IF(AF86="","",AE85+1)</f>
        <v/>
      </c>
      <c r="AF86" s="287" t="str">
        <f>IF(ISBLANK('Item List'!AX72),"",'Item List'!AX72)</f>
        <v/>
      </c>
      <c r="AG86" s="287" t="str">
        <f>IF(ISBLANK('Item List'!AY72),"",'Item List'!AY72)</f>
        <v/>
      </c>
      <c r="AH86" s="288">
        <f>IF(ISBLANK('Item List'!AZ72),0,'Item List'!AZ72)</f>
        <v>0</v>
      </c>
      <c r="AI86" s="145">
        <f>IF(ISBLANK('Item List'!BA72),0,'Item List'!BA72)</f>
        <v>0</v>
      </c>
      <c r="AJ86" s="145">
        <f t="shared" si="68"/>
        <v>0</v>
      </c>
      <c r="AK86" s="168"/>
      <c r="AL86" s="102">
        <f t="shared" si="69"/>
        <v>0</v>
      </c>
      <c r="AM86" s="168"/>
      <c r="AN86" s="102">
        <f t="shared" si="70"/>
        <v>0</v>
      </c>
      <c r="AO86" s="168"/>
      <c r="AP86" s="102">
        <f t="shared" si="71"/>
        <v>0</v>
      </c>
      <c r="AQ86" s="168"/>
      <c r="AR86" s="102">
        <f t="shared" si="72"/>
        <v>0</v>
      </c>
      <c r="AS86" s="168"/>
      <c r="AT86" s="102">
        <f t="shared" si="73"/>
        <v>0</v>
      </c>
      <c r="AU86" s="168"/>
      <c r="AV86" s="102">
        <f t="shared" si="74"/>
        <v>0</v>
      </c>
    </row>
    <row r="87" spans="1:48" ht="24" customHeight="1" x14ac:dyDescent="0.2">
      <c r="A87" s="144" t="str">
        <f t="shared" si="80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List'!W73),0,'Item List'!W73)</f>
        <v>0</v>
      </c>
      <c r="F87" s="145">
        <f t="shared" si="63"/>
        <v>0</v>
      </c>
      <c r="G87" s="167"/>
      <c r="H87" s="102">
        <f t="shared" si="64"/>
        <v>0</v>
      </c>
      <c r="I87" s="168"/>
      <c r="J87" s="102">
        <f t="shared" si="75"/>
        <v>0</v>
      </c>
      <c r="K87" s="168"/>
      <c r="L87" s="102">
        <f t="shared" si="76"/>
        <v>0</v>
      </c>
      <c r="M87" s="168"/>
      <c r="N87" s="102">
        <f t="shared" si="77"/>
        <v>0</v>
      </c>
      <c r="O87" s="168"/>
      <c r="P87" s="102">
        <f t="shared" si="78"/>
        <v>0</v>
      </c>
      <c r="Q87" s="144" t="str">
        <f t="shared" si="81"/>
        <v/>
      </c>
      <c r="R87" s="287" t="str">
        <f>IF(ISBLANK('Item List'!AJ73),"",'Item List'!AJ73)</f>
        <v/>
      </c>
      <c r="S87" s="287" t="str">
        <f>IF(ISBLANK('Item List'!AK73),"",'Item List'!AK73)</f>
        <v/>
      </c>
      <c r="T87" s="288">
        <f>IF(ISBLANK('Item List'!AL73),0,'Item List'!AL73)</f>
        <v>0</v>
      </c>
      <c r="U87" s="145">
        <f>IF(ISBLANK('Item List'!AM73),0,'Item List'!AM73)</f>
        <v>0</v>
      </c>
      <c r="V87" s="145">
        <f t="shared" si="65"/>
        <v>0</v>
      </c>
      <c r="W87" s="168"/>
      <c r="X87" s="102">
        <f t="shared" si="79"/>
        <v>0</v>
      </c>
      <c r="Y87" s="168"/>
      <c r="Z87" s="102">
        <f t="shared" si="79"/>
        <v>0</v>
      </c>
      <c r="AA87" s="168"/>
      <c r="AB87" s="102">
        <f t="shared" si="66"/>
        <v>0</v>
      </c>
      <c r="AC87" s="168"/>
      <c r="AD87" s="102">
        <f t="shared" si="67"/>
        <v>0</v>
      </c>
      <c r="AE87" s="144" t="str">
        <f t="shared" si="82"/>
        <v/>
      </c>
      <c r="AF87" s="287" t="str">
        <f>IF(ISBLANK('Item List'!AX73),"",'Item List'!AX73)</f>
        <v/>
      </c>
      <c r="AG87" s="287" t="str">
        <f>IF(ISBLANK('Item List'!AY73),"",'Item List'!AY73)</f>
        <v/>
      </c>
      <c r="AH87" s="288">
        <f>IF(ISBLANK('Item List'!AZ73),0,'Item List'!AZ73)</f>
        <v>0</v>
      </c>
      <c r="AI87" s="145">
        <f>IF(ISBLANK('Item List'!BA73),0,'Item List'!BA73)</f>
        <v>0</v>
      </c>
      <c r="AJ87" s="145">
        <f t="shared" si="68"/>
        <v>0</v>
      </c>
      <c r="AK87" s="168"/>
      <c r="AL87" s="102">
        <f t="shared" si="69"/>
        <v>0</v>
      </c>
      <c r="AM87" s="168"/>
      <c r="AN87" s="102">
        <f t="shared" si="70"/>
        <v>0</v>
      </c>
      <c r="AO87" s="168"/>
      <c r="AP87" s="102">
        <f t="shared" si="71"/>
        <v>0</v>
      </c>
      <c r="AQ87" s="168"/>
      <c r="AR87" s="102">
        <f t="shared" si="72"/>
        <v>0</v>
      </c>
      <c r="AS87" s="168"/>
      <c r="AT87" s="102">
        <f t="shared" si="73"/>
        <v>0</v>
      </c>
      <c r="AU87" s="168"/>
      <c r="AV87" s="102">
        <f t="shared" si="74"/>
        <v>0</v>
      </c>
    </row>
    <row r="88" spans="1:48" ht="24" customHeight="1" x14ac:dyDescent="0.2">
      <c r="A88" s="144" t="str">
        <f t="shared" si="80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List'!W74),0,'Item List'!W74)</f>
        <v>0</v>
      </c>
      <c r="F88" s="145">
        <f t="shared" si="63"/>
        <v>0</v>
      </c>
      <c r="G88" s="167"/>
      <c r="H88" s="102">
        <f t="shared" si="64"/>
        <v>0</v>
      </c>
      <c r="I88" s="168"/>
      <c r="J88" s="102">
        <f t="shared" si="75"/>
        <v>0</v>
      </c>
      <c r="K88" s="168"/>
      <c r="L88" s="102">
        <f t="shared" si="76"/>
        <v>0</v>
      </c>
      <c r="M88" s="168"/>
      <c r="N88" s="102">
        <f t="shared" si="77"/>
        <v>0</v>
      </c>
      <c r="O88" s="168"/>
      <c r="P88" s="102">
        <f t="shared" si="78"/>
        <v>0</v>
      </c>
      <c r="Q88" s="144" t="str">
        <f t="shared" si="81"/>
        <v/>
      </c>
      <c r="R88" s="287" t="str">
        <f>IF(ISBLANK('Item List'!AJ74),"",'Item List'!AJ74)</f>
        <v/>
      </c>
      <c r="S88" s="287" t="str">
        <f>IF(ISBLANK('Item List'!AK74),"",'Item List'!AK74)</f>
        <v/>
      </c>
      <c r="T88" s="288">
        <f>IF(ISBLANK('Item List'!AL74),0,'Item List'!AL74)</f>
        <v>0</v>
      </c>
      <c r="U88" s="145">
        <f>IF(ISBLANK('Item List'!AM74),0,'Item List'!AM74)</f>
        <v>0</v>
      </c>
      <c r="V88" s="145">
        <f t="shared" si="65"/>
        <v>0</v>
      </c>
      <c r="W88" s="168"/>
      <c r="X88" s="102">
        <f t="shared" si="79"/>
        <v>0</v>
      </c>
      <c r="Y88" s="168"/>
      <c r="Z88" s="102">
        <f t="shared" si="79"/>
        <v>0</v>
      </c>
      <c r="AA88" s="168"/>
      <c r="AB88" s="102">
        <f t="shared" si="66"/>
        <v>0</v>
      </c>
      <c r="AC88" s="168"/>
      <c r="AD88" s="102">
        <f t="shared" si="67"/>
        <v>0</v>
      </c>
      <c r="AE88" s="144" t="str">
        <f t="shared" si="82"/>
        <v/>
      </c>
      <c r="AF88" s="287" t="str">
        <f>IF(ISBLANK('Item List'!AX74),"",'Item List'!AX74)</f>
        <v/>
      </c>
      <c r="AG88" s="287" t="str">
        <f>IF(ISBLANK('Item List'!AY74),"",'Item List'!AY74)</f>
        <v/>
      </c>
      <c r="AH88" s="288">
        <f>IF(ISBLANK('Item List'!AZ74),0,'Item List'!AZ74)</f>
        <v>0</v>
      </c>
      <c r="AI88" s="145">
        <f>IF(ISBLANK('Item List'!BA74),0,'Item List'!BA74)</f>
        <v>0</v>
      </c>
      <c r="AJ88" s="145">
        <f t="shared" si="68"/>
        <v>0</v>
      </c>
      <c r="AK88" s="168"/>
      <c r="AL88" s="102">
        <f t="shared" si="69"/>
        <v>0</v>
      </c>
      <c r="AM88" s="168"/>
      <c r="AN88" s="102">
        <f t="shared" si="70"/>
        <v>0</v>
      </c>
      <c r="AO88" s="168"/>
      <c r="AP88" s="102">
        <f t="shared" si="71"/>
        <v>0</v>
      </c>
      <c r="AQ88" s="168"/>
      <c r="AR88" s="102">
        <f t="shared" si="72"/>
        <v>0</v>
      </c>
      <c r="AS88" s="168"/>
      <c r="AT88" s="102">
        <f t="shared" si="73"/>
        <v>0</v>
      </c>
      <c r="AU88" s="168"/>
      <c r="AV88" s="102">
        <f t="shared" si="74"/>
        <v>0</v>
      </c>
    </row>
    <row r="89" spans="1:48" ht="24" customHeight="1" x14ac:dyDescent="0.2">
      <c r="A89" s="144" t="str">
        <f t="shared" si="80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List'!W75),0,'Item List'!W75)</f>
        <v>0</v>
      </c>
      <c r="F89" s="145">
        <f t="shared" si="63"/>
        <v>0</v>
      </c>
      <c r="G89" s="167"/>
      <c r="H89" s="102">
        <f t="shared" si="64"/>
        <v>0</v>
      </c>
      <c r="I89" s="168"/>
      <c r="J89" s="102">
        <f t="shared" si="75"/>
        <v>0</v>
      </c>
      <c r="K89" s="168"/>
      <c r="L89" s="102">
        <f t="shared" si="76"/>
        <v>0</v>
      </c>
      <c r="M89" s="168"/>
      <c r="N89" s="102">
        <f t="shared" si="77"/>
        <v>0</v>
      </c>
      <c r="O89" s="168"/>
      <c r="P89" s="102">
        <f t="shared" si="78"/>
        <v>0</v>
      </c>
      <c r="Q89" s="144" t="str">
        <f t="shared" si="81"/>
        <v/>
      </c>
      <c r="R89" s="287" t="str">
        <f>IF(ISBLANK('Item List'!AJ75),"",'Item List'!AJ75)</f>
        <v/>
      </c>
      <c r="S89" s="287" t="str">
        <f>IF(ISBLANK('Item List'!AK75),"",'Item List'!AK75)</f>
        <v/>
      </c>
      <c r="T89" s="288">
        <f>IF(ISBLANK('Item List'!AL75),0,'Item List'!AL75)</f>
        <v>0</v>
      </c>
      <c r="U89" s="145">
        <f>IF(ISBLANK('Item List'!AM75),0,'Item List'!AM75)</f>
        <v>0</v>
      </c>
      <c r="V89" s="145">
        <f t="shared" si="65"/>
        <v>0</v>
      </c>
      <c r="W89" s="168"/>
      <c r="X89" s="102">
        <f t="shared" si="79"/>
        <v>0</v>
      </c>
      <c r="Y89" s="168"/>
      <c r="Z89" s="102">
        <f t="shared" si="79"/>
        <v>0</v>
      </c>
      <c r="AA89" s="168"/>
      <c r="AB89" s="102">
        <f t="shared" si="66"/>
        <v>0</v>
      </c>
      <c r="AC89" s="168"/>
      <c r="AD89" s="102">
        <f t="shared" si="67"/>
        <v>0</v>
      </c>
      <c r="AE89" s="144" t="str">
        <f t="shared" si="82"/>
        <v/>
      </c>
      <c r="AF89" s="287" t="str">
        <f>IF(ISBLANK('Item List'!AX75),"",'Item List'!AX75)</f>
        <v/>
      </c>
      <c r="AG89" s="287" t="str">
        <f>IF(ISBLANK('Item List'!AY75),"",'Item List'!AY75)</f>
        <v/>
      </c>
      <c r="AH89" s="288">
        <f>IF(ISBLANK('Item List'!AZ75),0,'Item List'!AZ75)</f>
        <v>0</v>
      </c>
      <c r="AI89" s="145">
        <f>IF(ISBLANK('Item List'!BA75),0,'Item List'!BA75)</f>
        <v>0</v>
      </c>
      <c r="AJ89" s="145">
        <f t="shared" si="68"/>
        <v>0</v>
      </c>
      <c r="AK89" s="168"/>
      <c r="AL89" s="102">
        <f t="shared" si="69"/>
        <v>0</v>
      </c>
      <c r="AM89" s="168"/>
      <c r="AN89" s="102">
        <f t="shared" si="70"/>
        <v>0</v>
      </c>
      <c r="AO89" s="168"/>
      <c r="AP89" s="102">
        <f t="shared" si="71"/>
        <v>0</v>
      </c>
      <c r="AQ89" s="168"/>
      <c r="AR89" s="102">
        <f t="shared" si="72"/>
        <v>0</v>
      </c>
      <c r="AS89" s="168"/>
      <c r="AT89" s="102">
        <f t="shared" si="73"/>
        <v>0</v>
      </c>
      <c r="AU89" s="168"/>
      <c r="AV89" s="102">
        <f t="shared" si="74"/>
        <v>0</v>
      </c>
    </row>
    <row r="90" spans="1:48" ht="24" customHeight="1" x14ac:dyDescent="0.2">
      <c r="A90" s="144" t="str">
        <f t="shared" si="80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List'!W76),0,'Item List'!W76)</f>
        <v>0</v>
      </c>
      <c r="F90" s="145">
        <f t="shared" si="63"/>
        <v>0</v>
      </c>
      <c r="G90" s="167"/>
      <c r="H90" s="102">
        <f t="shared" si="64"/>
        <v>0</v>
      </c>
      <c r="I90" s="168"/>
      <c r="J90" s="102">
        <f t="shared" si="75"/>
        <v>0</v>
      </c>
      <c r="K90" s="168"/>
      <c r="L90" s="102">
        <f t="shared" si="76"/>
        <v>0</v>
      </c>
      <c r="M90" s="168"/>
      <c r="N90" s="102">
        <f t="shared" si="77"/>
        <v>0</v>
      </c>
      <c r="O90" s="168"/>
      <c r="P90" s="102">
        <f t="shared" si="78"/>
        <v>0</v>
      </c>
      <c r="Q90" s="144" t="str">
        <f t="shared" si="81"/>
        <v/>
      </c>
      <c r="R90" s="287" t="str">
        <f>IF(ISBLANK('Item List'!AJ76),"",'Item List'!AJ76)</f>
        <v/>
      </c>
      <c r="S90" s="287" t="str">
        <f>IF(ISBLANK('Item List'!AK76),"",'Item List'!AK76)</f>
        <v/>
      </c>
      <c r="T90" s="288">
        <f>IF(ISBLANK('Item List'!AL76),0,'Item List'!AL76)</f>
        <v>0</v>
      </c>
      <c r="U90" s="145">
        <f>IF(ISBLANK('Item List'!AM76),0,'Item List'!AM76)</f>
        <v>0</v>
      </c>
      <c r="V90" s="145">
        <f t="shared" si="65"/>
        <v>0</v>
      </c>
      <c r="W90" s="168"/>
      <c r="X90" s="102">
        <f t="shared" si="79"/>
        <v>0</v>
      </c>
      <c r="Y90" s="168"/>
      <c r="Z90" s="102">
        <f t="shared" si="79"/>
        <v>0</v>
      </c>
      <c r="AA90" s="168"/>
      <c r="AB90" s="102">
        <f t="shared" si="66"/>
        <v>0</v>
      </c>
      <c r="AC90" s="168"/>
      <c r="AD90" s="102">
        <f t="shared" si="67"/>
        <v>0</v>
      </c>
      <c r="AE90" s="144" t="str">
        <f t="shared" si="82"/>
        <v/>
      </c>
      <c r="AF90" s="287" t="str">
        <f>IF(ISBLANK('Item List'!AX76),"",'Item List'!AX76)</f>
        <v/>
      </c>
      <c r="AG90" s="287" t="str">
        <f>IF(ISBLANK('Item List'!AY76),"",'Item List'!AY76)</f>
        <v/>
      </c>
      <c r="AH90" s="288">
        <f>IF(ISBLANK('Item List'!AZ76),0,'Item List'!AZ76)</f>
        <v>0</v>
      </c>
      <c r="AI90" s="145">
        <f>IF(ISBLANK('Item List'!BA76),0,'Item List'!BA76)</f>
        <v>0</v>
      </c>
      <c r="AJ90" s="145">
        <f t="shared" si="68"/>
        <v>0</v>
      </c>
      <c r="AK90" s="168"/>
      <c r="AL90" s="102">
        <f t="shared" si="69"/>
        <v>0</v>
      </c>
      <c r="AM90" s="168"/>
      <c r="AN90" s="102">
        <f t="shared" si="70"/>
        <v>0</v>
      </c>
      <c r="AO90" s="168"/>
      <c r="AP90" s="102">
        <f t="shared" si="71"/>
        <v>0</v>
      </c>
      <c r="AQ90" s="168"/>
      <c r="AR90" s="102">
        <f t="shared" si="72"/>
        <v>0</v>
      </c>
      <c r="AS90" s="168"/>
      <c r="AT90" s="102">
        <f t="shared" si="73"/>
        <v>0</v>
      </c>
      <c r="AU90" s="168"/>
      <c r="AV90" s="102">
        <f t="shared" si="74"/>
        <v>0</v>
      </c>
    </row>
    <row r="91" spans="1:48" ht="24" customHeight="1" x14ac:dyDescent="0.2">
      <c r="A91" s="144" t="str">
        <f t="shared" si="80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List'!W77),0,'Item List'!W77)</f>
        <v>0</v>
      </c>
      <c r="F91" s="145">
        <f t="shared" si="63"/>
        <v>0</v>
      </c>
      <c r="G91" s="167"/>
      <c r="H91" s="102">
        <f t="shared" si="64"/>
        <v>0</v>
      </c>
      <c r="I91" s="168"/>
      <c r="J91" s="102">
        <f t="shared" si="75"/>
        <v>0</v>
      </c>
      <c r="K91" s="168"/>
      <c r="L91" s="102">
        <f t="shared" si="76"/>
        <v>0</v>
      </c>
      <c r="M91" s="168"/>
      <c r="N91" s="102">
        <f t="shared" si="77"/>
        <v>0</v>
      </c>
      <c r="O91" s="168"/>
      <c r="P91" s="102">
        <f t="shared" si="78"/>
        <v>0</v>
      </c>
      <c r="Q91" s="144" t="str">
        <f t="shared" si="81"/>
        <v/>
      </c>
      <c r="R91" s="287" t="str">
        <f>IF(ISBLANK('Item List'!AJ77),"",'Item List'!AJ77)</f>
        <v/>
      </c>
      <c r="S91" s="287" t="str">
        <f>IF(ISBLANK('Item List'!AK77),"",'Item List'!AK77)</f>
        <v/>
      </c>
      <c r="T91" s="288">
        <f>IF(ISBLANK('Item List'!AL77),0,'Item List'!AL77)</f>
        <v>0</v>
      </c>
      <c r="U91" s="145">
        <f>IF(ISBLANK('Item List'!AM77),0,'Item List'!AM77)</f>
        <v>0</v>
      </c>
      <c r="V91" s="145">
        <f t="shared" si="65"/>
        <v>0</v>
      </c>
      <c r="W91" s="168"/>
      <c r="X91" s="102">
        <f t="shared" si="79"/>
        <v>0</v>
      </c>
      <c r="Y91" s="168"/>
      <c r="Z91" s="102">
        <f t="shared" si="79"/>
        <v>0</v>
      </c>
      <c r="AA91" s="168"/>
      <c r="AB91" s="102">
        <f t="shared" si="66"/>
        <v>0</v>
      </c>
      <c r="AC91" s="168"/>
      <c r="AD91" s="102">
        <f t="shared" si="67"/>
        <v>0</v>
      </c>
      <c r="AE91" s="144" t="str">
        <f t="shared" si="82"/>
        <v/>
      </c>
      <c r="AF91" s="287" t="str">
        <f>IF(ISBLANK('Item List'!AX77),"",'Item List'!AX77)</f>
        <v/>
      </c>
      <c r="AG91" s="287" t="str">
        <f>IF(ISBLANK('Item List'!AY77),"",'Item List'!AY77)</f>
        <v/>
      </c>
      <c r="AH91" s="288">
        <f>IF(ISBLANK('Item List'!AZ77),0,'Item List'!AZ77)</f>
        <v>0</v>
      </c>
      <c r="AI91" s="145">
        <f>IF(ISBLANK('Item List'!BA77),0,'Item List'!BA77)</f>
        <v>0</v>
      </c>
      <c r="AJ91" s="145">
        <f t="shared" si="68"/>
        <v>0</v>
      </c>
      <c r="AK91" s="168"/>
      <c r="AL91" s="102">
        <f t="shared" si="69"/>
        <v>0</v>
      </c>
      <c r="AM91" s="168"/>
      <c r="AN91" s="102">
        <f t="shared" si="70"/>
        <v>0</v>
      </c>
      <c r="AO91" s="168"/>
      <c r="AP91" s="102">
        <f t="shared" si="71"/>
        <v>0</v>
      </c>
      <c r="AQ91" s="168"/>
      <c r="AR91" s="102">
        <f t="shared" si="72"/>
        <v>0</v>
      </c>
      <c r="AS91" s="168"/>
      <c r="AT91" s="102">
        <f t="shared" si="73"/>
        <v>0</v>
      </c>
      <c r="AU91" s="168"/>
      <c r="AV91" s="102">
        <f t="shared" si="74"/>
        <v>0</v>
      </c>
    </row>
    <row r="92" spans="1:48" ht="24" customHeight="1" x14ac:dyDescent="0.2">
      <c r="A92" s="144" t="str">
        <f t="shared" si="80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List'!W78),0,'Item List'!W78)</f>
        <v>0</v>
      </c>
      <c r="F92" s="145">
        <f t="shared" si="63"/>
        <v>0</v>
      </c>
      <c r="G92" s="167"/>
      <c r="H92" s="102">
        <f t="shared" si="64"/>
        <v>0</v>
      </c>
      <c r="I92" s="168"/>
      <c r="J92" s="102">
        <f t="shared" si="75"/>
        <v>0</v>
      </c>
      <c r="K92" s="168"/>
      <c r="L92" s="102">
        <f t="shared" si="76"/>
        <v>0</v>
      </c>
      <c r="M92" s="168"/>
      <c r="N92" s="102">
        <f t="shared" si="77"/>
        <v>0</v>
      </c>
      <c r="O92" s="168"/>
      <c r="P92" s="102">
        <f t="shared" si="78"/>
        <v>0</v>
      </c>
      <c r="Q92" s="144" t="str">
        <f t="shared" si="81"/>
        <v/>
      </c>
      <c r="R92" s="287" t="str">
        <f>IF(ISBLANK('Item List'!AJ78),"",'Item List'!AJ78)</f>
        <v/>
      </c>
      <c r="S92" s="287" t="str">
        <f>IF(ISBLANK('Item List'!AK78),"",'Item List'!AK78)</f>
        <v/>
      </c>
      <c r="T92" s="288">
        <f>IF(ISBLANK('Item List'!AL78),0,'Item List'!AL78)</f>
        <v>0</v>
      </c>
      <c r="U92" s="145">
        <f>IF(ISBLANK('Item List'!AM78),0,'Item List'!AM78)</f>
        <v>0</v>
      </c>
      <c r="V92" s="145">
        <f t="shared" si="65"/>
        <v>0</v>
      </c>
      <c r="W92" s="168"/>
      <c r="X92" s="102">
        <f t="shared" si="79"/>
        <v>0</v>
      </c>
      <c r="Y92" s="168"/>
      <c r="Z92" s="102">
        <f t="shared" si="79"/>
        <v>0</v>
      </c>
      <c r="AA92" s="168"/>
      <c r="AB92" s="102">
        <f t="shared" si="66"/>
        <v>0</v>
      </c>
      <c r="AC92" s="168"/>
      <c r="AD92" s="102">
        <f t="shared" si="67"/>
        <v>0</v>
      </c>
      <c r="AE92" s="144" t="str">
        <f t="shared" si="82"/>
        <v/>
      </c>
      <c r="AF92" s="287" t="str">
        <f>IF(ISBLANK('Item List'!AX78),"",'Item List'!AX78)</f>
        <v/>
      </c>
      <c r="AG92" s="287" t="str">
        <f>IF(ISBLANK('Item List'!AY78),"",'Item List'!AY78)</f>
        <v/>
      </c>
      <c r="AH92" s="288">
        <f>IF(ISBLANK('Item List'!AZ78),0,'Item List'!AZ78)</f>
        <v>0</v>
      </c>
      <c r="AI92" s="145">
        <f>IF(ISBLANK('Item List'!BA78),0,'Item List'!BA78)</f>
        <v>0</v>
      </c>
      <c r="AJ92" s="145">
        <f t="shared" si="68"/>
        <v>0</v>
      </c>
      <c r="AK92" s="168"/>
      <c r="AL92" s="102">
        <f t="shared" si="69"/>
        <v>0</v>
      </c>
      <c r="AM92" s="168"/>
      <c r="AN92" s="102">
        <f t="shared" si="70"/>
        <v>0</v>
      </c>
      <c r="AO92" s="168"/>
      <c r="AP92" s="102">
        <f t="shared" si="71"/>
        <v>0</v>
      </c>
      <c r="AQ92" s="168"/>
      <c r="AR92" s="102">
        <f t="shared" si="72"/>
        <v>0</v>
      </c>
      <c r="AS92" s="168"/>
      <c r="AT92" s="102">
        <f t="shared" si="73"/>
        <v>0</v>
      </c>
      <c r="AU92" s="168"/>
      <c r="AV92" s="102">
        <f t="shared" si="74"/>
        <v>0</v>
      </c>
    </row>
    <row r="93" spans="1:48" ht="24" customHeight="1" x14ac:dyDescent="0.2">
      <c r="A93" s="144" t="str">
        <f t="shared" si="80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List'!W79),0,'Item List'!W79)</f>
        <v>0</v>
      </c>
      <c r="F93" s="145">
        <f t="shared" si="63"/>
        <v>0</v>
      </c>
      <c r="G93" s="167"/>
      <c r="H93" s="102">
        <f t="shared" si="64"/>
        <v>0</v>
      </c>
      <c r="I93" s="168"/>
      <c r="J93" s="102">
        <f t="shared" si="75"/>
        <v>0</v>
      </c>
      <c r="K93" s="168"/>
      <c r="L93" s="102">
        <f t="shared" si="76"/>
        <v>0</v>
      </c>
      <c r="M93" s="168"/>
      <c r="N93" s="102">
        <f t="shared" si="77"/>
        <v>0</v>
      </c>
      <c r="O93" s="168"/>
      <c r="P93" s="102">
        <f t="shared" si="78"/>
        <v>0</v>
      </c>
      <c r="Q93" s="144" t="str">
        <f t="shared" si="81"/>
        <v/>
      </c>
      <c r="R93" s="287" t="str">
        <f>IF(ISBLANK('Item List'!AJ79),"",'Item List'!AJ79)</f>
        <v/>
      </c>
      <c r="S93" s="287" t="str">
        <f>IF(ISBLANK('Item List'!AK79),"",'Item List'!AK79)</f>
        <v/>
      </c>
      <c r="T93" s="288">
        <f>IF(ISBLANK('Item List'!AL79),0,'Item List'!AL79)</f>
        <v>0</v>
      </c>
      <c r="U93" s="145">
        <f>IF(ISBLANK('Item List'!AM79),0,'Item List'!AM79)</f>
        <v>0</v>
      </c>
      <c r="V93" s="145">
        <f t="shared" si="65"/>
        <v>0</v>
      </c>
      <c r="W93" s="168"/>
      <c r="X93" s="102">
        <f t="shared" si="79"/>
        <v>0</v>
      </c>
      <c r="Y93" s="168"/>
      <c r="Z93" s="102">
        <f t="shared" si="79"/>
        <v>0</v>
      </c>
      <c r="AA93" s="168"/>
      <c r="AB93" s="102">
        <f t="shared" si="66"/>
        <v>0</v>
      </c>
      <c r="AC93" s="168"/>
      <c r="AD93" s="102">
        <f t="shared" si="67"/>
        <v>0</v>
      </c>
      <c r="AE93" s="144" t="str">
        <f t="shared" si="82"/>
        <v/>
      </c>
      <c r="AF93" s="287" t="str">
        <f>IF(ISBLANK('Item List'!AX79),"",'Item List'!AX79)</f>
        <v/>
      </c>
      <c r="AG93" s="287" t="str">
        <f>IF(ISBLANK('Item List'!AY79),"",'Item List'!AY79)</f>
        <v/>
      </c>
      <c r="AH93" s="288">
        <f>IF(ISBLANK('Item List'!AZ79),0,'Item List'!AZ79)</f>
        <v>0</v>
      </c>
      <c r="AI93" s="145">
        <f>IF(ISBLANK('Item List'!BA79),0,'Item List'!BA79)</f>
        <v>0</v>
      </c>
      <c r="AJ93" s="145">
        <f t="shared" si="68"/>
        <v>0</v>
      </c>
      <c r="AK93" s="168"/>
      <c r="AL93" s="102">
        <f t="shared" si="69"/>
        <v>0</v>
      </c>
      <c r="AM93" s="168"/>
      <c r="AN93" s="102">
        <f t="shared" si="70"/>
        <v>0</v>
      </c>
      <c r="AO93" s="168"/>
      <c r="AP93" s="102">
        <f t="shared" si="71"/>
        <v>0</v>
      </c>
      <c r="AQ93" s="168"/>
      <c r="AR93" s="102">
        <f t="shared" si="72"/>
        <v>0</v>
      </c>
      <c r="AS93" s="168"/>
      <c r="AT93" s="102">
        <f t="shared" si="73"/>
        <v>0</v>
      </c>
      <c r="AU93" s="168"/>
      <c r="AV93" s="102">
        <f t="shared" si="74"/>
        <v>0</v>
      </c>
    </row>
    <row r="94" spans="1:48" ht="24" customHeight="1" x14ac:dyDescent="0.2">
      <c r="A94" s="144" t="str">
        <f t="shared" si="80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List'!W80),0,'Item List'!W80)</f>
        <v>0</v>
      </c>
      <c r="F94" s="145">
        <f t="shared" si="63"/>
        <v>0</v>
      </c>
      <c r="G94" s="167"/>
      <c r="H94" s="102">
        <f t="shared" si="64"/>
        <v>0</v>
      </c>
      <c r="I94" s="169"/>
      <c r="J94" s="102">
        <f t="shared" si="75"/>
        <v>0</v>
      </c>
      <c r="K94" s="169"/>
      <c r="L94" s="102">
        <f t="shared" si="76"/>
        <v>0</v>
      </c>
      <c r="M94" s="169"/>
      <c r="N94" s="102">
        <f t="shared" si="77"/>
        <v>0</v>
      </c>
      <c r="O94" s="169"/>
      <c r="P94" s="102">
        <f t="shared" si="78"/>
        <v>0</v>
      </c>
      <c r="Q94" s="144" t="str">
        <f t="shared" si="81"/>
        <v/>
      </c>
      <c r="R94" s="287" t="str">
        <f>IF(ISBLANK('Item List'!AJ80),"",'Item List'!AJ80)</f>
        <v/>
      </c>
      <c r="S94" s="287" t="str">
        <f>IF(ISBLANK('Item List'!AK80),"",'Item List'!AK80)</f>
        <v/>
      </c>
      <c r="T94" s="288">
        <f>IF(ISBLANK('Item List'!AL80),0,'Item List'!AL80)</f>
        <v>0</v>
      </c>
      <c r="U94" s="145">
        <f>IF(ISBLANK('Item List'!AM80),0,'Item List'!AM80)</f>
        <v>0</v>
      </c>
      <c r="V94" s="145">
        <f t="shared" si="65"/>
        <v>0</v>
      </c>
      <c r="W94" s="169"/>
      <c r="X94" s="102">
        <f t="shared" si="79"/>
        <v>0</v>
      </c>
      <c r="Y94" s="169"/>
      <c r="Z94" s="102">
        <f t="shared" si="79"/>
        <v>0</v>
      </c>
      <c r="AA94" s="169"/>
      <c r="AB94" s="102">
        <f t="shared" si="66"/>
        <v>0</v>
      </c>
      <c r="AC94" s="169"/>
      <c r="AD94" s="102">
        <f t="shared" si="67"/>
        <v>0</v>
      </c>
      <c r="AE94" s="144" t="str">
        <f t="shared" si="82"/>
        <v/>
      </c>
      <c r="AF94" s="287" t="str">
        <f>IF(ISBLANK('Item List'!AX80),"",'Item List'!AX80)</f>
        <v/>
      </c>
      <c r="AG94" s="287" t="str">
        <f>IF(ISBLANK('Item List'!AY80),"",'Item List'!AY80)</f>
        <v/>
      </c>
      <c r="AH94" s="288">
        <f>IF(ISBLANK('Item List'!AZ80),0,'Item List'!AZ80)</f>
        <v>0</v>
      </c>
      <c r="AI94" s="145">
        <f>IF(ISBLANK('Item List'!BA80),0,'Item List'!BA80)</f>
        <v>0</v>
      </c>
      <c r="AJ94" s="145">
        <f t="shared" si="68"/>
        <v>0</v>
      </c>
      <c r="AK94" s="169"/>
      <c r="AL94" s="102">
        <f t="shared" si="69"/>
        <v>0</v>
      </c>
      <c r="AM94" s="169"/>
      <c r="AN94" s="102">
        <f t="shared" si="70"/>
        <v>0</v>
      </c>
      <c r="AO94" s="169"/>
      <c r="AP94" s="102">
        <f t="shared" si="71"/>
        <v>0</v>
      </c>
      <c r="AQ94" s="169"/>
      <c r="AR94" s="102">
        <f t="shared" si="72"/>
        <v>0</v>
      </c>
      <c r="AS94" s="169"/>
      <c r="AT94" s="102">
        <f t="shared" si="73"/>
        <v>0</v>
      </c>
      <c r="AU94" s="169"/>
      <c r="AV94" s="102">
        <f t="shared" si="74"/>
        <v>0</v>
      </c>
    </row>
    <row r="95" spans="1:48" ht="24" customHeight="1" x14ac:dyDescent="0.2">
      <c r="A95" s="144" t="str">
        <f t="shared" si="80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List'!W81),0,'Item List'!W81)</f>
        <v>0</v>
      </c>
      <c r="F95" s="145">
        <f t="shared" si="63"/>
        <v>0</v>
      </c>
      <c r="G95" s="167"/>
      <c r="H95" s="102">
        <f t="shared" si="64"/>
        <v>0</v>
      </c>
      <c r="I95" s="169"/>
      <c r="J95" s="102">
        <f t="shared" si="75"/>
        <v>0</v>
      </c>
      <c r="K95" s="169"/>
      <c r="L95" s="102">
        <f t="shared" si="76"/>
        <v>0</v>
      </c>
      <c r="M95" s="169"/>
      <c r="N95" s="102">
        <f t="shared" si="77"/>
        <v>0</v>
      </c>
      <c r="O95" s="169"/>
      <c r="P95" s="102">
        <f t="shared" si="78"/>
        <v>0</v>
      </c>
      <c r="Q95" s="144" t="str">
        <f t="shared" si="81"/>
        <v/>
      </c>
      <c r="R95" s="287" t="str">
        <f>IF(ISBLANK('Item List'!AJ81),"",'Item List'!AJ81)</f>
        <v/>
      </c>
      <c r="S95" s="287" t="str">
        <f>IF(ISBLANK('Item List'!AK81),"",'Item List'!AK81)</f>
        <v/>
      </c>
      <c r="T95" s="288">
        <f>IF(ISBLANK('Item List'!AL81),0,'Item List'!AL81)</f>
        <v>0</v>
      </c>
      <c r="U95" s="145">
        <f>IF(ISBLANK('Item List'!AM81),0,'Item List'!AM81)</f>
        <v>0</v>
      </c>
      <c r="V95" s="145">
        <f t="shared" si="65"/>
        <v>0</v>
      </c>
      <c r="W95" s="169"/>
      <c r="X95" s="102">
        <f t="shared" si="79"/>
        <v>0</v>
      </c>
      <c r="Y95" s="169"/>
      <c r="Z95" s="102">
        <f t="shared" si="79"/>
        <v>0</v>
      </c>
      <c r="AA95" s="169"/>
      <c r="AB95" s="102">
        <f t="shared" si="66"/>
        <v>0</v>
      </c>
      <c r="AC95" s="169"/>
      <c r="AD95" s="102">
        <f t="shared" si="67"/>
        <v>0</v>
      </c>
      <c r="AE95" s="144" t="str">
        <f t="shared" si="82"/>
        <v/>
      </c>
      <c r="AF95" s="287" t="str">
        <f>IF(ISBLANK('Item List'!AX81),"",'Item List'!AX81)</f>
        <v/>
      </c>
      <c r="AG95" s="287" t="str">
        <f>IF(ISBLANK('Item List'!AY81),"",'Item List'!AY81)</f>
        <v/>
      </c>
      <c r="AH95" s="288">
        <f>IF(ISBLANK('Item List'!AZ81),0,'Item List'!AZ81)</f>
        <v>0</v>
      </c>
      <c r="AI95" s="145">
        <f>IF(ISBLANK('Item List'!BA81),0,'Item List'!BA81)</f>
        <v>0</v>
      </c>
      <c r="AJ95" s="145">
        <f t="shared" si="68"/>
        <v>0</v>
      </c>
      <c r="AK95" s="169"/>
      <c r="AL95" s="102">
        <f t="shared" si="69"/>
        <v>0</v>
      </c>
      <c r="AM95" s="169"/>
      <c r="AN95" s="102">
        <f t="shared" si="70"/>
        <v>0</v>
      </c>
      <c r="AO95" s="169"/>
      <c r="AP95" s="102">
        <f t="shared" si="71"/>
        <v>0</v>
      </c>
      <c r="AQ95" s="169"/>
      <c r="AR95" s="102">
        <f t="shared" si="72"/>
        <v>0</v>
      </c>
      <c r="AS95" s="169"/>
      <c r="AT95" s="102">
        <f t="shared" si="73"/>
        <v>0</v>
      </c>
      <c r="AU95" s="169"/>
      <c r="AV95" s="102">
        <f t="shared" si="74"/>
        <v>0</v>
      </c>
    </row>
    <row r="96" spans="1:48" ht="24" customHeight="1" x14ac:dyDescent="0.2">
      <c r="A96" s="144" t="str">
        <f t="shared" si="80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List'!W82),0,'Item List'!W82)</f>
        <v>0</v>
      </c>
      <c r="F96" s="145">
        <f t="shared" si="63"/>
        <v>0</v>
      </c>
      <c r="G96" s="167"/>
      <c r="H96" s="102">
        <f t="shared" si="64"/>
        <v>0</v>
      </c>
      <c r="I96" s="169"/>
      <c r="J96" s="102">
        <f t="shared" si="75"/>
        <v>0</v>
      </c>
      <c r="K96" s="169"/>
      <c r="L96" s="102">
        <f t="shared" si="76"/>
        <v>0</v>
      </c>
      <c r="M96" s="169"/>
      <c r="N96" s="102">
        <f t="shared" si="77"/>
        <v>0</v>
      </c>
      <c r="O96" s="169"/>
      <c r="P96" s="102">
        <f t="shared" si="78"/>
        <v>0</v>
      </c>
      <c r="Q96" s="144" t="str">
        <f t="shared" si="81"/>
        <v/>
      </c>
      <c r="R96" s="287" t="str">
        <f>IF(ISBLANK('Item List'!AJ82),"",'Item List'!AJ82)</f>
        <v/>
      </c>
      <c r="S96" s="287" t="str">
        <f>IF(ISBLANK('Item List'!AK82),"",'Item List'!AK82)</f>
        <v/>
      </c>
      <c r="T96" s="288">
        <f>IF(ISBLANK('Item List'!AL82),0,'Item List'!AL82)</f>
        <v>0</v>
      </c>
      <c r="U96" s="145">
        <f>IF(ISBLANK('Item List'!AM82),0,'Item List'!AM82)</f>
        <v>0</v>
      </c>
      <c r="V96" s="145">
        <f t="shared" si="65"/>
        <v>0</v>
      </c>
      <c r="W96" s="169"/>
      <c r="X96" s="102">
        <f t="shared" si="79"/>
        <v>0</v>
      </c>
      <c r="Y96" s="169"/>
      <c r="Z96" s="102">
        <f t="shared" si="79"/>
        <v>0</v>
      </c>
      <c r="AA96" s="169"/>
      <c r="AB96" s="102">
        <f t="shared" si="66"/>
        <v>0</v>
      </c>
      <c r="AC96" s="169"/>
      <c r="AD96" s="102">
        <f t="shared" si="67"/>
        <v>0</v>
      </c>
      <c r="AE96" s="144" t="str">
        <f t="shared" si="82"/>
        <v/>
      </c>
      <c r="AF96" s="287" t="str">
        <f>IF(ISBLANK('Item List'!AX82),"",'Item List'!AX82)</f>
        <v/>
      </c>
      <c r="AG96" s="287" t="str">
        <f>IF(ISBLANK('Item List'!AY82),"",'Item List'!AY82)</f>
        <v/>
      </c>
      <c r="AH96" s="288">
        <f>IF(ISBLANK('Item List'!AZ82),0,'Item List'!AZ82)</f>
        <v>0</v>
      </c>
      <c r="AI96" s="145">
        <f>IF(ISBLANK('Item List'!BA82),0,'Item List'!BA82)</f>
        <v>0</v>
      </c>
      <c r="AJ96" s="145">
        <f t="shared" si="68"/>
        <v>0</v>
      </c>
      <c r="AK96" s="169"/>
      <c r="AL96" s="102">
        <f t="shared" si="69"/>
        <v>0</v>
      </c>
      <c r="AM96" s="169"/>
      <c r="AN96" s="102">
        <f t="shared" si="70"/>
        <v>0</v>
      </c>
      <c r="AO96" s="169"/>
      <c r="AP96" s="102">
        <f t="shared" si="71"/>
        <v>0</v>
      </c>
      <c r="AQ96" s="169"/>
      <c r="AR96" s="102">
        <f t="shared" si="72"/>
        <v>0</v>
      </c>
      <c r="AS96" s="169"/>
      <c r="AT96" s="102">
        <f t="shared" si="73"/>
        <v>0</v>
      </c>
      <c r="AU96" s="169"/>
      <c r="AV96" s="102">
        <f t="shared" si="74"/>
        <v>0</v>
      </c>
    </row>
    <row r="97" spans="1:48" ht="24" customHeight="1" x14ac:dyDescent="0.2">
      <c r="A97" s="144" t="str">
        <f t="shared" si="80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List'!W83),0,'Item List'!W83)</f>
        <v>0</v>
      </c>
      <c r="F97" s="145">
        <f t="shared" si="63"/>
        <v>0</v>
      </c>
      <c r="G97" s="167"/>
      <c r="H97" s="102">
        <f t="shared" si="64"/>
        <v>0</v>
      </c>
      <c r="I97" s="169"/>
      <c r="J97" s="102">
        <f t="shared" si="75"/>
        <v>0</v>
      </c>
      <c r="K97" s="169"/>
      <c r="L97" s="102">
        <f t="shared" si="76"/>
        <v>0</v>
      </c>
      <c r="M97" s="169"/>
      <c r="N97" s="102">
        <f t="shared" si="77"/>
        <v>0</v>
      </c>
      <c r="O97" s="169"/>
      <c r="P97" s="102">
        <f t="shared" si="78"/>
        <v>0</v>
      </c>
      <c r="Q97" s="144" t="str">
        <f t="shared" si="81"/>
        <v/>
      </c>
      <c r="R97" s="287" t="str">
        <f>IF(ISBLANK('Item List'!AJ83),"",'Item List'!AJ83)</f>
        <v/>
      </c>
      <c r="S97" s="287" t="str">
        <f>IF(ISBLANK('Item List'!AK83),"",'Item List'!AK83)</f>
        <v/>
      </c>
      <c r="T97" s="288">
        <f>IF(ISBLANK('Item List'!AL83),0,'Item List'!AL83)</f>
        <v>0</v>
      </c>
      <c r="U97" s="145">
        <f>IF(ISBLANK('Item List'!AM83),0,'Item List'!AM83)</f>
        <v>0</v>
      </c>
      <c r="V97" s="145">
        <f t="shared" si="65"/>
        <v>0</v>
      </c>
      <c r="W97" s="169"/>
      <c r="X97" s="102">
        <f t="shared" si="79"/>
        <v>0</v>
      </c>
      <c r="Y97" s="169"/>
      <c r="Z97" s="102">
        <f t="shared" si="79"/>
        <v>0</v>
      </c>
      <c r="AA97" s="169"/>
      <c r="AB97" s="102">
        <f t="shared" si="66"/>
        <v>0</v>
      </c>
      <c r="AC97" s="169"/>
      <c r="AD97" s="102">
        <f t="shared" si="67"/>
        <v>0</v>
      </c>
      <c r="AE97" s="144" t="str">
        <f t="shared" si="82"/>
        <v/>
      </c>
      <c r="AF97" s="287" t="str">
        <f>IF(ISBLANK('Item List'!AX83),"",'Item List'!AX83)</f>
        <v/>
      </c>
      <c r="AG97" s="287" t="str">
        <f>IF(ISBLANK('Item List'!AY83),"",'Item List'!AY83)</f>
        <v/>
      </c>
      <c r="AH97" s="288">
        <f>IF(ISBLANK('Item List'!AZ83),0,'Item List'!AZ83)</f>
        <v>0</v>
      </c>
      <c r="AI97" s="145">
        <f>IF(ISBLANK('Item List'!BA83),0,'Item List'!BA83)</f>
        <v>0</v>
      </c>
      <c r="AJ97" s="145">
        <f t="shared" si="68"/>
        <v>0</v>
      </c>
      <c r="AK97" s="169"/>
      <c r="AL97" s="102">
        <f t="shared" si="69"/>
        <v>0</v>
      </c>
      <c r="AM97" s="169"/>
      <c r="AN97" s="102">
        <f t="shared" si="70"/>
        <v>0</v>
      </c>
      <c r="AO97" s="169"/>
      <c r="AP97" s="102">
        <f t="shared" si="71"/>
        <v>0</v>
      </c>
      <c r="AQ97" s="169"/>
      <c r="AR97" s="102">
        <f t="shared" si="72"/>
        <v>0</v>
      </c>
      <c r="AS97" s="169"/>
      <c r="AT97" s="102">
        <f t="shared" si="73"/>
        <v>0</v>
      </c>
      <c r="AU97" s="169"/>
      <c r="AV97" s="102">
        <f t="shared" si="74"/>
        <v>0</v>
      </c>
    </row>
    <row r="98" spans="1:48" ht="24" customHeight="1" x14ac:dyDescent="0.2">
      <c r="A98" s="144" t="str">
        <f t="shared" si="80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List'!W84),0,'Item List'!W84)</f>
        <v>0</v>
      </c>
      <c r="F98" s="145">
        <f t="shared" si="63"/>
        <v>0</v>
      </c>
      <c r="G98" s="167"/>
      <c r="H98" s="102">
        <f t="shared" si="64"/>
        <v>0</v>
      </c>
      <c r="I98" s="169"/>
      <c r="J98" s="102">
        <f t="shared" si="75"/>
        <v>0</v>
      </c>
      <c r="K98" s="169"/>
      <c r="L98" s="102">
        <f t="shared" si="76"/>
        <v>0</v>
      </c>
      <c r="M98" s="169"/>
      <c r="N98" s="102">
        <f t="shared" si="77"/>
        <v>0</v>
      </c>
      <c r="O98" s="169"/>
      <c r="P98" s="102">
        <f t="shared" si="78"/>
        <v>0</v>
      </c>
      <c r="Q98" s="144" t="str">
        <f t="shared" si="81"/>
        <v/>
      </c>
      <c r="R98" s="287" t="str">
        <f>IF(ISBLANK('Item List'!AJ84),"",'Item List'!AJ84)</f>
        <v/>
      </c>
      <c r="S98" s="287" t="str">
        <f>IF(ISBLANK('Item List'!AK84),"",'Item List'!AK84)</f>
        <v/>
      </c>
      <c r="T98" s="288">
        <f>IF(ISBLANK('Item List'!AL84),0,'Item List'!AL84)</f>
        <v>0</v>
      </c>
      <c r="U98" s="145">
        <f>IF(ISBLANK('Item List'!AM84),0,'Item List'!AM84)</f>
        <v>0</v>
      </c>
      <c r="V98" s="145">
        <f t="shared" si="65"/>
        <v>0</v>
      </c>
      <c r="W98" s="169"/>
      <c r="X98" s="102">
        <f t="shared" si="79"/>
        <v>0</v>
      </c>
      <c r="Y98" s="169"/>
      <c r="Z98" s="102">
        <f t="shared" si="79"/>
        <v>0</v>
      </c>
      <c r="AA98" s="169"/>
      <c r="AB98" s="102">
        <f t="shared" si="66"/>
        <v>0</v>
      </c>
      <c r="AC98" s="169"/>
      <c r="AD98" s="102">
        <f t="shared" si="67"/>
        <v>0</v>
      </c>
      <c r="AE98" s="144" t="str">
        <f t="shared" si="82"/>
        <v/>
      </c>
      <c r="AF98" s="287" t="str">
        <f>IF(ISBLANK('Item List'!AX84),"",'Item List'!AX84)</f>
        <v/>
      </c>
      <c r="AG98" s="287" t="str">
        <f>IF(ISBLANK('Item List'!AY84),"",'Item List'!AY84)</f>
        <v/>
      </c>
      <c r="AH98" s="288">
        <f>IF(ISBLANK('Item List'!AZ84),0,'Item List'!AZ84)</f>
        <v>0</v>
      </c>
      <c r="AI98" s="145">
        <f>IF(ISBLANK('Item List'!BA84),0,'Item List'!BA84)</f>
        <v>0</v>
      </c>
      <c r="AJ98" s="145">
        <f t="shared" si="68"/>
        <v>0</v>
      </c>
      <c r="AK98" s="169"/>
      <c r="AL98" s="102">
        <f t="shared" si="69"/>
        <v>0</v>
      </c>
      <c r="AM98" s="169"/>
      <c r="AN98" s="102">
        <f t="shared" si="70"/>
        <v>0</v>
      </c>
      <c r="AO98" s="169"/>
      <c r="AP98" s="102">
        <f t="shared" si="71"/>
        <v>0</v>
      </c>
      <c r="AQ98" s="169"/>
      <c r="AR98" s="102">
        <f t="shared" si="72"/>
        <v>0</v>
      </c>
      <c r="AS98" s="169"/>
      <c r="AT98" s="102">
        <f t="shared" si="73"/>
        <v>0</v>
      </c>
      <c r="AU98" s="169"/>
      <c r="AV98" s="102">
        <f t="shared" si="74"/>
        <v>0</v>
      </c>
    </row>
    <row r="99" spans="1:48" ht="24" customHeight="1" x14ac:dyDescent="0.2">
      <c r="A99" s="144" t="str">
        <f t="shared" si="80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List'!W85),0,'Item List'!W85)</f>
        <v>0</v>
      </c>
      <c r="F99" s="145">
        <f t="shared" si="63"/>
        <v>0</v>
      </c>
      <c r="G99" s="167"/>
      <c r="H99" s="102">
        <f t="shared" si="64"/>
        <v>0</v>
      </c>
      <c r="I99" s="169"/>
      <c r="J99" s="102">
        <f t="shared" si="75"/>
        <v>0</v>
      </c>
      <c r="K99" s="169"/>
      <c r="L99" s="102">
        <f t="shared" si="76"/>
        <v>0</v>
      </c>
      <c r="M99" s="169"/>
      <c r="N99" s="102">
        <f t="shared" si="77"/>
        <v>0</v>
      </c>
      <c r="O99" s="169"/>
      <c r="P99" s="102">
        <f t="shared" si="78"/>
        <v>0</v>
      </c>
      <c r="Q99" s="144" t="str">
        <f t="shared" si="81"/>
        <v/>
      </c>
      <c r="R99" s="287" t="str">
        <f>IF(ISBLANK('Item List'!AJ85),"",'Item List'!AJ85)</f>
        <v/>
      </c>
      <c r="S99" s="287" t="str">
        <f>IF(ISBLANK('Item List'!AK85),"",'Item List'!AK85)</f>
        <v/>
      </c>
      <c r="T99" s="288">
        <f>IF(ISBLANK('Item List'!AL85),0,'Item List'!AL85)</f>
        <v>0</v>
      </c>
      <c r="U99" s="145">
        <f>IF(ISBLANK('Item List'!AM85),0,'Item List'!AM85)</f>
        <v>0</v>
      </c>
      <c r="V99" s="145">
        <f t="shared" si="65"/>
        <v>0</v>
      </c>
      <c r="W99" s="169"/>
      <c r="X99" s="102">
        <f t="shared" si="79"/>
        <v>0</v>
      </c>
      <c r="Y99" s="169"/>
      <c r="Z99" s="102">
        <f t="shared" si="79"/>
        <v>0</v>
      </c>
      <c r="AA99" s="169"/>
      <c r="AB99" s="102">
        <f t="shared" si="66"/>
        <v>0</v>
      </c>
      <c r="AC99" s="169"/>
      <c r="AD99" s="102">
        <f t="shared" si="67"/>
        <v>0</v>
      </c>
      <c r="AE99" s="144" t="str">
        <f t="shared" si="82"/>
        <v/>
      </c>
      <c r="AF99" s="287" t="str">
        <f>IF(ISBLANK('Item List'!AX85),"",'Item List'!AX85)</f>
        <v/>
      </c>
      <c r="AG99" s="287" t="str">
        <f>IF(ISBLANK('Item List'!AY85),"",'Item List'!AY85)</f>
        <v/>
      </c>
      <c r="AH99" s="288">
        <f>IF(ISBLANK('Item List'!AZ85),0,'Item List'!AZ85)</f>
        <v>0</v>
      </c>
      <c r="AI99" s="145">
        <f>IF(ISBLANK('Item List'!BA85),0,'Item List'!BA85)</f>
        <v>0</v>
      </c>
      <c r="AJ99" s="145">
        <f t="shared" si="68"/>
        <v>0</v>
      </c>
      <c r="AK99" s="169"/>
      <c r="AL99" s="102">
        <f t="shared" si="69"/>
        <v>0</v>
      </c>
      <c r="AM99" s="169"/>
      <c r="AN99" s="102">
        <f t="shared" si="70"/>
        <v>0</v>
      </c>
      <c r="AO99" s="169"/>
      <c r="AP99" s="102">
        <f t="shared" si="71"/>
        <v>0</v>
      </c>
      <c r="AQ99" s="169"/>
      <c r="AR99" s="102">
        <f t="shared" si="72"/>
        <v>0</v>
      </c>
      <c r="AS99" s="169"/>
      <c r="AT99" s="102">
        <f t="shared" si="73"/>
        <v>0</v>
      </c>
      <c r="AU99" s="169"/>
      <c r="AV99" s="102">
        <f t="shared" si="74"/>
        <v>0</v>
      </c>
    </row>
    <row r="100" spans="1:48" ht="24" customHeight="1" x14ac:dyDescent="0.2">
      <c r="A100" s="144" t="str">
        <f t="shared" si="80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List'!W86),0,'Item List'!W86)</f>
        <v>0</v>
      </c>
      <c r="F100" s="145">
        <f t="shared" si="63"/>
        <v>0</v>
      </c>
      <c r="G100" s="167"/>
      <c r="H100" s="102">
        <f t="shared" si="64"/>
        <v>0</v>
      </c>
      <c r="I100" s="169"/>
      <c r="J100" s="102">
        <f t="shared" si="75"/>
        <v>0</v>
      </c>
      <c r="K100" s="169"/>
      <c r="L100" s="102">
        <f t="shared" si="76"/>
        <v>0</v>
      </c>
      <c r="M100" s="169"/>
      <c r="N100" s="102">
        <f t="shared" si="77"/>
        <v>0</v>
      </c>
      <c r="O100" s="169"/>
      <c r="P100" s="102">
        <f t="shared" si="78"/>
        <v>0</v>
      </c>
      <c r="Q100" s="144" t="str">
        <f t="shared" si="81"/>
        <v/>
      </c>
      <c r="R100" s="287" t="str">
        <f>IF(ISBLANK('Item List'!AJ86),"",'Item List'!AJ86)</f>
        <v/>
      </c>
      <c r="S100" s="287" t="str">
        <f>IF(ISBLANK('Item List'!AK86),"",'Item List'!AK86)</f>
        <v/>
      </c>
      <c r="T100" s="288">
        <f>IF(ISBLANK('Item List'!AL86),0,'Item List'!AL86)</f>
        <v>0</v>
      </c>
      <c r="U100" s="145">
        <f>IF(ISBLANK('Item List'!AM86),0,'Item List'!AM86)</f>
        <v>0</v>
      </c>
      <c r="V100" s="145">
        <f t="shared" si="65"/>
        <v>0</v>
      </c>
      <c r="W100" s="169"/>
      <c r="X100" s="102">
        <f t="shared" si="79"/>
        <v>0</v>
      </c>
      <c r="Y100" s="169"/>
      <c r="Z100" s="102">
        <f t="shared" si="79"/>
        <v>0</v>
      </c>
      <c r="AA100" s="169"/>
      <c r="AB100" s="102">
        <f t="shared" si="66"/>
        <v>0</v>
      </c>
      <c r="AC100" s="169"/>
      <c r="AD100" s="102">
        <f t="shared" si="67"/>
        <v>0</v>
      </c>
      <c r="AE100" s="144" t="str">
        <f t="shared" si="82"/>
        <v/>
      </c>
      <c r="AF100" s="287" t="str">
        <f>IF(ISBLANK('Item List'!AX86),"",'Item List'!AX86)</f>
        <v/>
      </c>
      <c r="AG100" s="287" t="str">
        <f>IF(ISBLANK('Item List'!AY86),"",'Item List'!AY86)</f>
        <v/>
      </c>
      <c r="AH100" s="288">
        <f>IF(ISBLANK('Item List'!AZ86),0,'Item List'!AZ86)</f>
        <v>0</v>
      </c>
      <c r="AI100" s="145">
        <f>IF(ISBLANK('Item List'!BA86),0,'Item List'!BA86)</f>
        <v>0</v>
      </c>
      <c r="AJ100" s="145">
        <f t="shared" si="68"/>
        <v>0</v>
      </c>
      <c r="AK100" s="169"/>
      <c r="AL100" s="102">
        <f t="shared" si="69"/>
        <v>0</v>
      </c>
      <c r="AM100" s="169"/>
      <c r="AN100" s="102">
        <f t="shared" si="70"/>
        <v>0</v>
      </c>
      <c r="AO100" s="169"/>
      <c r="AP100" s="102">
        <f t="shared" si="71"/>
        <v>0</v>
      </c>
      <c r="AQ100" s="169"/>
      <c r="AR100" s="102">
        <f t="shared" si="72"/>
        <v>0</v>
      </c>
      <c r="AS100" s="169"/>
      <c r="AT100" s="102">
        <f t="shared" si="73"/>
        <v>0</v>
      </c>
      <c r="AU100" s="169"/>
      <c r="AV100" s="102">
        <f t="shared" si="74"/>
        <v>0</v>
      </c>
    </row>
    <row r="101" spans="1:48" ht="24" customHeight="1" x14ac:dyDescent="0.2">
      <c r="A101" s="144" t="str">
        <f t="shared" si="80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List'!W87),0,'Item List'!W87)</f>
        <v>0</v>
      </c>
      <c r="F101" s="145">
        <f t="shared" si="63"/>
        <v>0</v>
      </c>
      <c r="G101" s="167"/>
      <c r="H101" s="102">
        <f t="shared" si="64"/>
        <v>0</v>
      </c>
      <c r="I101" s="169"/>
      <c r="J101" s="102">
        <f t="shared" si="75"/>
        <v>0</v>
      </c>
      <c r="K101" s="169"/>
      <c r="L101" s="102">
        <f t="shared" si="76"/>
        <v>0</v>
      </c>
      <c r="M101" s="169"/>
      <c r="N101" s="102">
        <f t="shared" si="77"/>
        <v>0</v>
      </c>
      <c r="O101" s="169"/>
      <c r="P101" s="102">
        <f t="shared" si="78"/>
        <v>0</v>
      </c>
      <c r="Q101" s="144" t="str">
        <f t="shared" si="81"/>
        <v/>
      </c>
      <c r="R101" s="287" t="str">
        <f>IF(ISBLANK('Item List'!AJ87),"",'Item List'!AJ87)</f>
        <v/>
      </c>
      <c r="S101" s="287" t="str">
        <f>IF(ISBLANK('Item List'!AK87),"",'Item List'!AK87)</f>
        <v/>
      </c>
      <c r="T101" s="288">
        <f>IF(ISBLANK('Item List'!AL87),0,'Item List'!AL87)</f>
        <v>0</v>
      </c>
      <c r="U101" s="145">
        <f>IF(ISBLANK('Item List'!AM87),0,'Item List'!AM87)</f>
        <v>0</v>
      </c>
      <c r="V101" s="145">
        <f t="shared" si="65"/>
        <v>0</v>
      </c>
      <c r="W101" s="169"/>
      <c r="X101" s="102">
        <f t="shared" si="79"/>
        <v>0</v>
      </c>
      <c r="Y101" s="169"/>
      <c r="Z101" s="102">
        <f t="shared" si="79"/>
        <v>0</v>
      </c>
      <c r="AA101" s="169"/>
      <c r="AB101" s="102">
        <f t="shared" si="66"/>
        <v>0</v>
      </c>
      <c r="AC101" s="169"/>
      <c r="AD101" s="102">
        <f t="shared" si="67"/>
        <v>0</v>
      </c>
      <c r="AE101" s="144" t="str">
        <f t="shared" si="82"/>
        <v/>
      </c>
      <c r="AF101" s="287" t="str">
        <f>IF(ISBLANK('Item List'!AX87),"",'Item List'!AX87)</f>
        <v/>
      </c>
      <c r="AG101" s="287" t="str">
        <f>IF(ISBLANK('Item List'!AY87),"",'Item List'!AY87)</f>
        <v/>
      </c>
      <c r="AH101" s="288">
        <f>IF(ISBLANK('Item List'!AZ87),0,'Item List'!AZ87)</f>
        <v>0</v>
      </c>
      <c r="AI101" s="145">
        <f>IF(ISBLANK('Item List'!BA87),0,'Item List'!BA87)</f>
        <v>0</v>
      </c>
      <c r="AJ101" s="145">
        <f t="shared" si="68"/>
        <v>0</v>
      </c>
      <c r="AK101" s="169"/>
      <c r="AL101" s="102">
        <f t="shared" si="69"/>
        <v>0</v>
      </c>
      <c r="AM101" s="169"/>
      <c r="AN101" s="102">
        <f t="shared" si="70"/>
        <v>0</v>
      </c>
      <c r="AO101" s="169"/>
      <c r="AP101" s="102">
        <f t="shared" si="71"/>
        <v>0</v>
      </c>
      <c r="AQ101" s="169"/>
      <c r="AR101" s="102">
        <f t="shared" si="72"/>
        <v>0</v>
      </c>
      <c r="AS101" s="169"/>
      <c r="AT101" s="102">
        <f t="shared" si="73"/>
        <v>0</v>
      </c>
      <c r="AU101" s="169"/>
      <c r="AV101" s="102">
        <f t="shared" si="74"/>
        <v>0</v>
      </c>
    </row>
    <row r="102" spans="1:48" ht="24" customHeight="1" x14ac:dyDescent="0.2">
      <c r="A102" s="144" t="str">
        <f t="shared" si="80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List'!W88),0,'Item List'!W88)</f>
        <v>0</v>
      </c>
      <c r="F102" s="145">
        <f t="shared" si="63"/>
        <v>0</v>
      </c>
      <c r="G102" s="167"/>
      <c r="H102" s="102">
        <f t="shared" si="64"/>
        <v>0</v>
      </c>
      <c r="I102" s="169"/>
      <c r="J102" s="102">
        <f t="shared" si="75"/>
        <v>0</v>
      </c>
      <c r="K102" s="169"/>
      <c r="L102" s="102">
        <f t="shared" si="76"/>
        <v>0</v>
      </c>
      <c r="M102" s="169"/>
      <c r="N102" s="102">
        <f t="shared" si="77"/>
        <v>0</v>
      </c>
      <c r="O102" s="169"/>
      <c r="P102" s="102">
        <f t="shared" si="78"/>
        <v>0</v>
      </c>
      <c r="Q102" s="144" t="str">
        <f t="shared" si="81"/>
        <v/>
      </c>
      <c r="R102" s="287" t="str">
        <f>IF(ISBLANK('Item List'!AJ88),"",'Item List'!AJ88)</f>
        <v/>
      </c>
      <c r="S102" s="287" t="str">
        <f>IF(ISBLANK('Item List'!AK88),"",'Item List'!AK88)</f>
        <v/>
      </c>
      <c r="T102" s="288">
        <f>IF(ISBLANK('Item List'!AL88),0,'Item List'!AL88)</f>
        <v>0</v>
      </c>
      <c r="U102" s="145">
        <f>IF(ISBLANK('Item List'!AM88),0,'Item List'!AM88)</f>
        <v>0</v>
      </c>
      <c r="V102" s="145">
        <f t="shared" si="65"/>
        <v>0</v>
      </c>
      <c r="W102" s="169"/>
      <c r="X102" s="102">
        <f t="shared" si="79"/>
        <v>0</v>
      </c>
      <c r="Y102" s="169"/>
      <c r="Z102" s="102">
        <f t="shared" si="79"/>
        <v>0</v>
      </c>
      <c r="AA102" s="169"/>
      <c r="AB102" s="102">
        <f t="shared" si="66"/>
        <v>0</v>
      </c>
      <c r="AC102" s="169"/>
      <c r="AD102" s="102">
        <f t="shared" si="67"/>
        <v>0</v>
      </c>
      <c r="AE102" s="144" t="str">
        <f t="shared" si="82"/>
        <v/>
      </c>
      <c r="AF102" s="287" t="str">
        <f>IF(ISBLANK('Item List'!AX88),"",'Item List'!AX88)</f>
        <v/>
      </c>
      <c r="AG102" s="287" t="str">
        <f>IF(ISBLANK('Item List'!AY88),"",'Item List'!AY88)</f>
        <v/>
      </c>
      <c r="AH102" s="288">
        <f>IF(ISBLANK('Item List'!AZ88),0,'Item List'!AZ88)</f>
        <v>0</v>
      </c>
      <c r="AI102" s="145">
        <f>IF(ISBLANK('Item List'!BA88),0,'Item List'!BA88)</f>
        <v>0</v>
      </c>
      <c r="AJ102" s="145">
        <f t="shared" si="68"/>
        <v>0</v>
      </c>
      <c r="AK102" s="169"/>
      <c r="AL102" s="102">
        <f t="shared" si="69"/>
        <v>0</v>
      </c>
      <c r="AM102" s="169"/>
      <c r="AN102" s="102">
        <f t="shared" si="70"/>
        <v>0</v>
      </c>
      <c r="AO102" s="169"/>
      <c r="AP102" s="102">
        <f t="shared" si="71"/>
        <v>0</v>
      </c>
      <c r="AQ102" s="169"/>
      <c r="AR102" s="102">
        <f t="shared" si="72"/>
        <v>0</v>
      </c>
      <c r="AS102" s="169"/>
      <c r="AT102" s="102">
        <f t="shared" si="73"/>
        <v>0</v>
      </c>
      <c r="AU102" s="169"/>
      <c r="AV102" s="102">
        <f t="shared" si="74"/>
        <v>0</v>
      </c>
    </row>
    <row r="103" spans="1:48" ht="24" customHeight="1" x14ac:dyDescent="0.2">
      <c r="A103" s="144" t="str">
        <f t="shared" si="80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List'!W89),0,'Item List'!W89)</f>
        <v>0</v>
      </c>
      <c r="F103" s="145">
        <f t="shared" si="63"/>
        <v>0</v>
      </c>
      <c r="G103" s="167"/>
      <c r="H103" s="102">
        <f t="shared" si="64"/>
        <v>0</v>
      </c>
      <c r="I103" s="169"/>
      <c r="J103" s="102">
        <f t="shared" si="75"/>
        <v>0</v>
      </c>
      <c r="K103" s="169"/>
      <c r="L103" s="102">
        <f t="shared" si="76"/>
        <v>0</v>
      </c>
      <c r="M103" s="169"/>
      <c r="N103" s="102">
        <f t="shared" si="77"/>
        <v>0</v>
      </c>
      <c r="O103" s="169"/>
      <c r="P103" s="102">
        <f t="shared" si="78"/>
        <v>0</v>
      </c>
      <c r="Q103" s="144" t="str">
        <f t="shared" si="81"/>
        <v/>
      </c>
      <c r="R103" s="287" t="str">
        <f>IF(ISBLANK('Item List'!AJ89),"",'Item List'!AJ89)</f>
        <v/>
      </c>
      <c r="S103" s="287" t="str">
        <f>IF(ISBLANK('Item List'!AK89),"",'Item List'!AK89)</f>
        <v/>
      </c>
      <c r="T103" s="288">
        <f>IF(ISBLANK('Item List'!AL89),0,'Item List'!AL89)</f>
        <v>0</v>
      </c>
      <c r="U103" s="145">
        <f>IF(ISBLANK('Item List'!AM89),0,'Item List'!AM89)</f>
        <v>0</v>
      </c>
      <c r="V103" s="145">
        <f t="shared" si="65"/>
        <v>0</v>
      </c>
      <c r="W103" s="169"/>
      <c r="X103" s="102">
        <f t="shared" si="79"/>
        <v>0</v>
      </c>
      <c r="Y103" s="169"/>
      <c r="Z103" s="102">
        <f t="shared" si="79"/>
        <v>0</v>
      </c>
      <c r="AA103" s="169"/>
      <c r="AB103" s="102">
        <f t="shared" si="66"/>
        <v>0</v>
      </c>
      <c r="AC103" s="169"/>
      <c r="AD103" s="102">
        <f t="shared" si="67"/>
        <v>0</v>
      </c>
      <c r="AE103" s="144" t="str">
        <f t="shared" si="82"/>
        <v/>
      </c>
      <c r="AF103" s="287" t="str">
        <f>IF(ISBLANK('Item List'!AX89),"",'Item List'!AX89)</f>
        <v/>
      </c>
      <c r="AG103" s="287" t="str">
        <f>IF(ISBLANK('Item List'!AY89),"",'Item List'!AY89)</f>
        <v/>
      </c>
      <c r="AH103" s="288">
        <f>IF(ISBLANK('Item List'!AZ89),0,'Item List'!AZ89)</f>
        <v>0</v>
      </c>
      <c r="AI103" s="145">
        <f>IF(ISBLANK('Item List'!BA89),0,'Item List'!BA89)</f>
        <v>0</v>
      </c>
      <c r="AJ103" s="145">
        <f t="shared" si="68"/>
        <v>0</v>
      </c>
      <c r="AK103" s="169"/>
      <c r="AL103" s="102">
        <f t="shared" si="69"/>
        <v>0</v>
      </c>
      <c r="AM103" s="169"/>
      <c r="AN103" s="102">
        <f t="shared" si="70"/>
        <v>0</v>
      </c>
      <c r="AO103" s="169"/>
      <c r="AP103" s="102">
        <f t="shared" si="71"/>
        <v>0</v>
      </c>
      <c r="AQ103" s="169"/>
      <c r="AR103" s="102">
        <f t="shared" si="72"/>
        <v>0</v>
      </c>
      <c r="AS103" s="169"/>
      <c r="AT103" s="102">
        <f t="shared" si="73"/>
        <v>0</v>
      </c>
      <c r="AU103" s="169"/>
      <c r="AV103" s="102">
        <f t="shared" si="74"/>
        <v>0</v>
      </c>
    </row>
    <row r="104" spans="1:48" ht="24" customHeight="1" x14ac:dyDescent="0.2">
      <c r="A104" s="144" t="str">
        <f t="shared" si="80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List'!W90),0,'Item List'!W90)</f>
        <v>0</v>
      </c>
      <c r="F104" s="145">
        <f t="shared" si="63"/>
        <v>0</v>
      </c>
      <c r="G104" s="167"/>
      <c r="H104" s="102">
        <f t="shared" si="64"/>
        <v>0</v>
      </c>
      <c r="I104" s="169"/>
      <c r="J104" s="102">
        <f t="shared" si="75"/>
        <v>0</v>
      </c>
      <c r="K104" s="169"/>
      <c r="L104" s="102">
        <f t="shared" si="76"/>
        <v>0</v>
      </c>
      <c r="M104" s="169"/>
      <c r="N104" s="102">
        <f t="shared" si="77"/>
        <v>0</v>
      </c>
      <c r="O104" s="169"/>
      <c r="P104" s="102">
        <f t="shared" si="78"/>
        <v>0</v>
      </c>
      <c r="Q104" s="144" t="str">
        <f t="shared" si="81"/>
        <v/>
      </c>
      <c r="R104" s="287" t="str">
        <f>IF(ISBLANK('Item List'!AJ90),"",'Item List'!AJ90)</f>
        <v/>
      </c>
      <c r="S104" s="287" t="str">
        <f>IF(ISBLANK('Item List'!AK90),"",'Item List'!AK90)</f>
        <v/>
      </c>
      <c r="T104" s="288">
        <f>IF(ISBLANK('Item List'!AL90),0,'Item List'!AL90)</f>
        <v>0</v>
      </c>
      <c r="U104" s="145">
        <f>IF(ISBLANK('Item List'!AM90),0,'Item List'!AM90)</f>
        <v>0</v>
      </c>
      <c r="V104" s="145">
        <f t="shared" si="65"/>
        <v>0</v>
      </c>
      <c r="W104" s="169"/>
      <c r="X104" s="102">
        <f t="shared" si="79"/>
        <v>0</v>
      </c>
      <c r="Y104" s="169"/>
      <c r="Z104" s="102">
        <f t="shared" si="79"/>
        <v>0</v>
      </c>
      <c r="AA104" s="169"/>
      <c r="AB104" s="102">
        <f t="shared" si="66"/>
        <v>0</v>
      </c>
      <c r="AC104" s="169"/>
      <c r="AD104" s="102">
        <f t="shared" si="67"/>
        <v>0</v>
      </c>
      <c r="AE104" s="144" t="str">
        <f t="shared" si="82"/>
        <v/>
      </c>
      <c r="AF104" s="287" t="str">
        <f>IF(ISBLANK('Item List'!AX90),"",'Item List'!AX90)</f>
        <v/>
      </c>
      <c r="AG104" s="287" t="str">
        <f>IF(ISBLANK('Item List'!AY90),"",'Item List'!AY90)</f>
        <v/>
      </c>
      <c r="AH104" s="288">
        <f>IF(ISBLANK('Item List'!AZ90),0,'Item List'!AZ90)</f>
        <v>0</v>
      </c>
      <c r="AI104" s="145">
        <f>IF(ISBLANK('Item List'!BA90),0,'Item List'!BA90)</f>
        <v>0</v>
      </c>
      <c r="AJ104" s="145">
        <f t="shared" si="68"/>
        <v>0</v>
      </c>
      <c r="AK104" s="169"/>
      <c r="AL104" s="102">
        <f t="shared" si="69"/>
        <v>0</v>
      </c>
      <c r="AM104" s="169"/>
      <c r="AN104" s="102">
        <f t="shared" si="70"/>
        <v>0</v>
      </c>
      <c r="AO104" s="169"/>
      <c r="AP104" s="102">
        <f t="shared" si="71"/>
        <v>0</v>
      </c>
      <c r="AQ104" s="169"/>
      <c r="AR104" s="102">
        <f t="shared" si="72"/>
        <v>0</v>
      </c>
      <c r="AS104" s="169"/>
      <c r="AT104" s="102">
        <f t="shared" si="73"/>
        <v>0</v>
      </c>
      <c r="AU104" s="169"/>
      <c r="AV104" s="102">
        <f t="shared" si="74"/>
        <v>0</v>
      </c>
    </row>
    <row r="105" spans="1:48" ht="24" customHeight="1" x14ac:dyDescent="0.2">
      <c r="A105" s="144" t="str">
        <f t="shared" si="80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List'!W91),0,'Item List'!W91)</f>
        <v>0</v>
      </c>
      <c r="F105" s="145">
        <f t="shared" si="63"/>
        <v>0</v>
      </c>
      <c r="G105" s="167"/>
      <c r="H105" s="102">
        <f t="shared" si="64"/>
        <v>0</v>
      </c>
      <c r="I105" s="169"/>
      <c r="J105" s="102">
        <f t="shared" si="75"/>
        <v>0</v>
      </c>
      <c r="K105" s="169"/>
      <c r="L105" s="102">
        <f t="shared" si="76"/>
        <v>0</v>
      </c>
      <c r="M105" s="169"/>
      <c r="N105" s="102">
        <f t="shared" si="77"/>
        <v>0</v>
      </c>
      <c r="O105" s="169"/>
      <c r="P105" s="102">
        <f t="shared" si="78"/>
        <v>0</v>
      </c>
      <c r="Q105" s="144" t="str">
        <f t="shared" si="81"/>
        <v/>
      </c>
      <c r="R105" s="287" t="str">
        <f>IF(ISBLANK('Item List'!AJ91),"",'Item List'!AJ91)</f>
        <v/>
      </c>
      <c r="S105" s="287" t="str">
        <f>IF(ISBLANK('Item List'!AK91),"",'Item List'!AK91)</f>
        <v/>
      </c>
      <c r="T105" s="288">
        <f>IF(ISBLANK('Item List'!AL91),0,'Item List'!AL91)</f>
        <v>0</v>
      </c>
      <c r="U105" s="145">
        <f>IF(ISBLANK('Item List'!AM91),0,'Item List'!AM91)</f>
        <v>0</v>
      </c>
      <c r="V105" s="145">
        <f t="shared" si="65"/>
        <v>0</v>
      </c>
      <c r="W105" s="169"/>
      <c r="X105" s="102">
        <f t="shared" si="79"/>
        <v>0</v>
      </c>
      <c r="Y105" s="169"/>
      <c r="Z105" s="102">
        <f t="shared" si="79"/>
        <v>0</v>
      </c>
      <c r="AA105" s="169"/>
      <c r="AB105" s="102">
        <f t="shared" si="66"/>
        <v>0</v>
      </c>
      <c r="AC105" s="169"/>
      <c r="AD105" s="102">
        <f t="shared" si="67"/>
        <v>0</v>
      </c>
      <c r="AE105" s="144" t="str">
        <f t="shared" si="82"/>
        <v/>
      </c>
      <c r="AF105" s="287" t="str">
        <f>IF(ISBLANK('Item List'!AX91),"",'Item List'!AX91)</f>
        <v/>
      </c>
      <c r="AG105" s="287" t="str">
        <f>IF(ISBLANK('Item List'!AY91),"",'Item List'!AY91)</f>
        <v/>
      </c>
      <c r="AH105" s="288">
        <f>IF(ISBLANK('Item List'!AZ91),0,'Item List'!AZ91)</f>
        <v>0</v>
      </c>
      <c r="AI105" s="145">
        <f>IF(ISBLANK('Item List'!BA91),0,'Item List'!BA91)</f>
        <v>0</v>
      </c>
      <c r="AJ105" s="145">
        <f t="shared" si="68"/>
        <v>0</v>
      </c>
      <c r="AK105" s="169"/>
      <c r="AL105" s="102">
        <f t="shared" si="69"/>
        <v>0</v>
      </c>
      <c r="AM105" s="169"/>
      <c r="AN105" s="102">
        <f t="shared" si="70"/>
        <v>0</v>
      </c>
      <c r="AO105" s="169"/>
      <c r="AP105" s="102">
        <f t="shared" si="71"/>
        <v>0</v>
      </c>
      <c r="AQ105" s="169"/>
      <c r="AR105" s="102">
        <f t="shared" si="72"/>
        <v>0</v>
      </c>
      <c r="AS105" s="169"/>
      <c r="AT105" s="102">
        <f t="shared" si="73"/>
        <v>0</v>
      </c>
      <c r="AU105" s="169"/>
      <c r="AV105" s="102">
        <f t="shared" si="74"/>
        <v>0</v>
      </c>
    </row>
    <row r="106" spans="1:48" ht="24" customHeight="1" x14ac:dyDescent="0.2">
      <c r="A106" s="144" t="str">
        <f t="shared" si="80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List'!W92),0,'Item List'!W92)</f>
        <v>0</v>
      </c>
      <c r="F106" s="145">
        <f t="shared" si="63"/>
        <v>0</v>
      </c>
      <c r="G106" s="167"/>
      <c r="H106" s="102">
        <f t="shared" si="64"/>
        <v>0</v>
      </c>
      <c r="I106" s="169"/>
      <c r="J106" s="102">
        <f t="shared" si="75"/>
        <v>0</v>
      </c>
      <c r="K106" s="169"/>
      <c r="L106" s="102">
        <f t="shared" si="76"/>
        <v>0</v>
      </c>
      <c r="M106" s="169"/>
      <c r="N106" s="102">
        <f t="shared" si="77"/>
        <v>0</v>
      </c>
      <c r="O106" s="169"/>
      <c r="P106" s="102">
        <f t="shared" si="78"/>
        <v>0</v>
      </c>
      <c r="Q106" s="144" t="str">
        <f t="shared" si="81"/>
        <v/>
      </c>
      <c r="R106" s="287" t="str">
        <f>IF(ISBLANK('Item List'!AJ92),"",'Item List'!AJ92)</f>
        <v/>
      </c>
      <c r="S106" s="287" t="str">
        <f>IF(ISBLANK('Item List'!AK92),"",'Item List'!AK92)</f>
        <v/>
      </c>
      <c r="T106" s="288">
        <f>IF(ISBLANK('Item List'!AL92),0,'Item List'!AL92)</f>
        <v>0</v>
      </c>
      <c r="U106" s="145">
        <f>IF(ISBLANK('Item List'!AM92),0,'Item List'!AM92)</f>
        <v>0</v>
      </c>
      <c r="V106" s="145">
        <f t="shared" si="65"/>
        <v>0</v>
      </c>
      <c r="W106" s="169"/>
      <c r="X106" s="102">
        <f t="shared" si="79"/>
        <v>0</v>
      </c>
      <c r="Y106" s="169"/>
      <c r="Z106" s="102">
        <f t="shared" si="79"/>
        <v>0</v>
      </c>
      <c r="AA106" s="169"/>
      <c r="AB106" s="102">
        <f t="shared" si="66"/>
        <v>0</v>
      </c>
      <c r="AC106" s="169"/>
      <c r="AD106" s="102">
        <f t="shared" si="67"/>
        <v>0</v>
      </c>
      <c r="AE106" s="144" t="str">
        <f t="shared" si="82"/>
        <v/>
      </c>
      <c r="AF106" s="287" t="str">
        <f>IF(ISBLANK('Item List'!AX92),"",'Item List'!AX92)</f>
        <v/>
      </c>
      <c r="AG106" s="287" t="str">
        <f>IF(ISBLANK('Item List'!AY92),"",'Item List'!AY92)</f>
        <v/>
      </c>
      <c r="AH106" s="288">
        <f>IF(ISBLANK('Item List'!AZ92),0,'Item List'!AZ92)</f>
        <v>0</v>
      </c>
      <c r="AI106" s="145">
        <f>IF(ISBLANK('Item List'!BA92),0,'Item List'!BA92)</f>
        <v>0</v>
      </c>
      <c r="AJ106" s="145">
        <f t="shared" si="68"/>
        <v>0</v>
      </c>
      <c r="AK106" s="169"/>
      <c r="AL106" s="102">
        <f t="shared" si="69"/>
        <v>0</v>
      </c>
      <c r="AM106" s="169"/>
      <c r="AN106" s="102">
        <f t="shared" si="70"/>
        <v>0</v>
      </c>
      <c r="AO106" s="169"/>
      <c r="AP106" s="102">
        <f t="shared" si="71"/>
        <v>0</v>
      </c>
      <c r="AQ106" s="169"/>
      <c r="AR106" s="102">
        <f t="shared" si="72"/>
        <v>0</v>
      </c>
      <c r="AS106" s="169"/>
      <c r="AT106" s="102">
        <f t="shared" si="73"/>
        <v>0</v>
      </c>
      <c r="AU106" s="169"/>
      <c r="AV106" s="102">
        <f t="shared" si="74"/>
        <v>0</v>
      </c>
    </row>
    <row r="107" spans="1:48" ht="24" customHeight="1" thickBot="1" x14ac:dyDescent="0.25">
      <c r="A107" s="144" t="str">
        <f t="shared" si="80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List'!W93),0,'Item List'!W93)</f>
        <v>0</v>
      </c>
      <c r="F107" s="145">
        <f t="shared" si="63"/>
        <v>0</v>
      </c>
      <c r="G107" s="167"/>
      <c r="H107" s="102">
        <f t="shared" si="64"/>
        <v>0</v>
      </c>
      <c r="I107" s="169"/>
      <c r="J107" s="102">
        <f t="shared" si="75"/>
        <v>0</v>
      </c>
      <c r="K107" s="169"/>
      <c r="L107" s="102">
        <f t="shared" si="76"/>
        <v>0</v>
      </c>
      <c r="M107" s="169"/>
      <c r="N107" s="102">
        <f t="shared" si="77"/>
        <v>0</v>
      </c>
      <c r="O107" s="169"/>
      <c r="P107" s="102">
        <f t="shared" si="78"/>
        <v>0</v>
      </c>
      <c r="Q107" s="144" t="str">
        <f t="shared" si="81"/>
        <v/>
      </c>
      <c r="R107" s="287" t="str">
        <f>IF(ISBLANK('Item List'!AJ93),"",'Item List'!AJ93)</f>
        <v/>
      </c>
      <c r="S107" s="287" t="str">
        <f>IF(ISBLANK('Item List'!AK93),"",'Item List'!AK93)</f>
        <v/>
      </c>
      <c r="T107" s="288">
        <f>IF(ISBLANK('Item List'!AL93),0,'Item List'!AL93)</f>
        <v>0</v>
      </c>
      <c r="U107" s="145">
        <f>IF(ISBLANK('Item List'!AM93),0,'Item List'!AM93)</f>
        <v>0</v>
      </c>
      <c r="V107" s="145">
        <f t="shared" si="65"/>
        <v>0</v>
      </c>
      <c r="W107" s="169"/>
      <c r="X107" s="102">
        <f t="shared" si="79"/>
        <v>0</v>
      </c>
      <c r="Y107" s="169"/>
      <c r="Z107" s="102">
        <f t="shared" si="79"/>
        <v>0</v>
      </c>
      <c r="AA107" s="169"/>
      <c r="AB107" s="102">
        <f t="shared" si="66"/>
        <v>0</v>
      </c>
      <c r="AC107" s="169"/>
      <c r="AD107" s="102">
        <f t="shared" si="67"/>
        <v>0</v>
      </c>
      <c r="AE107" s="144" t="str">
        <f t="shared" si="82"/>
        <v/>
      </c>
      <c r="AF107" s="287" t="str">
        <f>IF(ISBLANK('Item List'!AX93),"",'Item List'!AX93)</f>
        <v/>
      </c>
      <c r="AG107" s="287" t="str">
        <f>IF(ISBLANK('Item List'!AY93),"",'Item List'!AY93)</f>
        <v/>
      </c>
      <c r="AH107" s="288">
        <f>IF(ISBLANK('Item List'!AZ93),0,'Item List'!AZ93)</f>
        <v>0</v>
      </c>
      <c r="AI107" s="145">
        <f>IF(ISBLANK('Item List'!BA93),0,'Item List'!BA93)</f>
        <v>0</v>
      </c>
      <c r="AJ107" s="145">
        <f t="shared" si="68"/>
        <v>0</v>
      </c>
      <c r="AK107" s="169"/>
      <c r="AL107" s="102">
        <f t="shared" si="69"/>
        <v>0</v>
      </c>
      <c r="AM107" s="169"/>
      <c r="AN107" s="102">
        <f t="shared" si="70"/>
        <v>0</v>
      </c>
      <c r="AO107" s="169"/>
      <c r="AP107" s="102">
        <f t="shared" si="71"/>
        <v>0</v>
      </c>
      <c r="AQ107" s="169"/>
      <c r="AR107" s="102">
        <f t="shared" si="72"/>
        <v>0</v>
      </c>
      <c r="AS107" s="169"/>
      <c r="AT107" s="102">
        <f t="shared" si="73"/>
        <v>0</v>
      </c>
      <c r="AU107" s="169"/>
      <c r="AV107" s="102">
        <f t="shared" si="74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NORWEST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NORWEST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NORWEST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G4:H4"/>
    <mergeCell ref="E1:F3"/>
    <mergeCell ref="I1:J1"/>
    <mergeCell ref="I2:J2"/>
    <mergeCell ref="G1:H1"/>
    <mergeCell ref="G2:H2"/>
    <mergeCell ref="G3:H3"/>
    <mergeCell ref="I3:J3"/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D5" sqref="D5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4 - 2023 (Alleys)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965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Perimeter Erosion Barrier</v>
      </c>
      <c r="C8" s="144" t="str">
        <f>'Tabulation of Bids'!C9</f>
        <v>L.F.</v>
      </c>
      <c r="D8" s="329">
        <f>'Tabulation of Bids'!D9</f>
        <v>685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8"</v>
      </c>
      <c r="C9" s="144" t="str">
        <f>'Tabulation of Bids'!C10</f>
        <v>Tons</v>
      </c>
      <c r="D9" s="329">
        <f>'Tabulation of Bids'!D10</f>
        <v>110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Course, Type B, CA-6, 10"</v>
      </c>
      <c r="C10" s="144" t="str">
        <f>'Tabulation of Bids'!C11</f>
        <v>Tons</v>
      </c>
      <c r="D10" s="329">
        <f>'Tabulation of Bids'!D11</f>
        <v>1325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Aggregate Base Repair, 10"</v>
      </c>
      <c r="C11" s="144" t="str">
        <f>'Tabulation of Bids'!C12</f>
        <v>S.Y.</v>
      </c>
      <c r="D11" s="329">
        <f>'Tabulation of Bids'!D12</f>
        <v>512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Bituminous Materials (Prime Coat)</v>
      </c>
      <c r="C12" s="144" t="str">
        <f>'Tabulation of Bids'!C13</f>
        <v>Gal</v>
      </c>
      <c r="D12" s="329">
        <f>'Tabulation of Bids'!D13</f>
        <v>868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Aggregate (Prime Coat)</v>
      </c>
      <c r="C13" s="144" t="str">
        <f>'Tabulation of Bids'!C14</f>
        <v>Tons</v>
      </c>
      <c r="D13" s="329">
        <f>'Tabulation of Bids'!D14</f>
        <v>70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Binder Course, IL-9.5, N50, 1.5"</v>
      </c>
      <c r="C14" s="144" t="str">
        <f>'Tabulation of Bids'!C15</f>
        <v>Tons</v>
      </c>
      <c r="D14" s="329">
        <f>'Tabulation of Bids'!D15</f>
        <v>405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 Surface Course, Mix "D", N50, 1.5"</v>
      </c>
      <c r="C15" s="144" t="str">
        <f>'Tabulation of Bids'!C16</f>
        <v>Tons</v>
      </c>
      <c r="D15" s="329">
        <f>'Tabulation of Bids'!D16</f>
        <v>365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Hot-Mix Asphalt Surface Course, Mix "D", N50, 2"</v>
      </c>
      <c r="C16" s="144" t="str">
        <f>'Tabulation of Bids'!C17</f>
        <v>Tons</v>
      </c>
      <c r="D16" s="329">
        <f>'Tabulation of Bids'!D17</f>
        <v>870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Hot-Mix Asphalt Surface Course, Mix "D", N50, 3"</v>
      </c>
      <c r="C17" s="144" t="str">
        <f>'Tabulation of Bids'!C18</f>
        <v>Tons</v>
      </c>
      <c r="D17" s="329">
        <f>'Tabulation of Bids'!D18</f>
        <v>325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Hot-Mix Asphalt, Hand Method</v>
      </c>
      <c r="C18" s="144" t="str">
        <f>'Tabulation of Bids'!C19</f>
        <v>Tons</v>
      </c>
      <c r="D18" s="329">
        <f>'Tabulation of Bids'!D19</f>
        <v>10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P.C.C. Approach Pavement, 8"</v>
      </c>
      <c r="C19" s="144" t="str">
        <f>'Tabulation of Bids'!C20</f>
        <v>S.Y.</v>
      </c>
      <c r="D19" s="329">
        <f>'Tabulation of Bids'!D20</f>
        <v>162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P.C.C. Sidewalk, 4"</v>
      </c>
      <c r="C20" s="144" t="str">
        <f>'Tabulation of Bids'!C21</f>
        <v>S.F.</v>
      </c>
      <c r="D20" s="329">
        <f>'Tabulation of Bids'!D21</f>
        <v>2450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Combination Curb and Gutter Removal</v>
      </c>
      <c r="C21" s="144" t="str">
        <f>'Tabulation of Bids'!C22</f>
        <v>L.F.</v>
      </c>
      <c r="D21" s="329">
        <f>'Tabulation of Bids'!D22</f>
        <v>360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Sidewalk Removal</v>
      </c>
      <c r="C22" s="144" t="str">
        <f>'Tabulation of Bids'!C23</f>
        <v>S.F.</v>
      </c>
      <c r="D22" s="329">
        <f>'Tabulation of Bids'!D23</f>
        <v>2225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Approach Pavement Removal</v>
      </c>
      <c r="C23" s="144" t="str">
        <f>'Tabulation of Bids'!C24</f>
        <v>S.Y.</v>
      </c>
      <c r="D23" s="329">
        <f>'Tabulation of Bids'!D24</f>
        <v>212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Surface Removal, 2"</v>
      </c>
      <c r="C24" s="144" t="str">
        <f>'Tabulation of Bids'!C25</f>
        <v>S.Y.</v>
      </c>
      <c r="D24" s="329">
        <f>'Tabulation of Bids'!D25</f>
        <v>6150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Surface Removal, Butt Joints</v>
      </c>
      <c r="C25" s="144" t="str">
        <f>'Tabulation of Bids'!C26</f>
        <v>S.Y.</v>
      </c>
      <c r="D25" s="329">
        <f>'Tabulation of Bids'!D26</f>
        <v>100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Aggregate Shoulder</v>
      </c>
      <c r="C26" s="144" t="str">
        <f>'Tabulation of Bids'!C27</f>
        <v>Tons</v>
      </c>
      <c r="D26" s="329">
        <f>'Tabulation of Bids'!D27</f>
        <v>100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Sanitary Riser/Valve Boxes to be Adjusted</v>
      </c>
      <c r="C27" s="144" t="str">
        <f>'Tabulation of Bids'!C28</f>
        <v>Each</v>
      </c>
      <c r="D27" s="329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Manholes to be Adjusted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Manholes to be Adjusted with Casting</v>
      </c>
      <c r="C31" s="144" t="str">
        <f>'Tabulation of Bids'!C32</f>
        <v>Each</v>
      </c>
      <c r="D31" s="144">
        <f>'Tabulation of Bids'!D32</f>
        <v>1</v>
      </c>
      <c r="E31" s="145"/>
      <c r="F31" s="145">
        <f t="shared" ref="F31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Combination Concrete Curb and Gutter, Type B-6.12</v>
      </c>
      <c r="C32" s="144" t="str">
        <f>'Tabulation of Bids'!C33</f>
        <v>L.F.</v>
      </c>
      <c r="D32" s="144">
        <f>'Tabulation of Bids'!D33</f>
        <v>20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Combination Concrete Curb and Gutter, Type M-6.18 (Modified)</v>
      </c>
      <c r="C33" s="144" t="str">
        <f>'Tabulation of Bids'!C34</f>
        <v>L.F.</v>
      </c>
      <c r="D33" s="144">
        <f>'Tabulation of Bids'!D34</f>
        <v>340</v>
      </c>
      <c r="E33" s="145"/>
      <c r="F33" s="145"/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Traffic Control and Protection</v>
      </c>
      <c r="C34" s="144" t="str">
        <f>'Tabulation of Bids'!C35</f>
        <v>Lsum</v>
      </c>
      <c r="D34" s="144">
        <f>'Tabulation of Bids'!D35</f>
        <v>1</v>
      </c>
      <c r="E34" s="145"/>
      <c r="F34" s="145"/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Non-Special Waste Disposal</v>
      </c>
      <c r="C35" s="144" t="str">
        <f>'Tabulation of Bids'!C36</f>
        <v>C.Y.</v>
      </c>
      <c r="D35" s="144">
        <f>'Tabulation of Bids'!D36</f>
        <v>10</v>
      </c>
      <c r="E35" s="145"/>
      <c r="F35" s="145"/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Special Waste Disposal</v>
      </c>
      <c r="C36" s="144" t="str">
        <f>'Tabulation of Bids'!C37</f>
        <v>C.Y.</v>
      </c>
      <c r="D36" s="144">
        <f>'Tabulation of Bids'!D37</f>
        <v>10</v>
      </c>
      <c r="E36" s="145"/>
      <c r="F36" s="145"/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Soil Disposal Analysis</v>
      </c>
      <c r="C37" s="144" t="str">
        <f>'Tabulation of Bids'!C38</f>
        <v>Each</v>
      </c>
      <c r="D37" s="144">
        <f>'Tabulation of Bids'!D38</f>
        <v>1</v>
      </c>
      <c r="E37" s="145"/>
      <c r="F37" s="145"/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Special Waste Plans and Reports (Special)</v>
      </c>
      <c r="C38" s="144" t="str">
        <f>'Tabulation of Bids'!C39</f>
        <v>Lsum</v>
      </c>
      <c r="D38" s="144">
        <f>'Tabulation of Bids'!D39</f>
        <v>1</v>
      </c>
      <c r="E38" s="145"/>
      <c r="F38" s="145"/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Grading and Shaping Special</v>
      </c>
      <c r="C39" s="144" t="str">
        <f>'Tabulation of Bids'!C40</f>
        <v>S.Y.</v>
      </c>
      <c r="D39" s="144">
        <f>'Tabulation of Bids'!D40</f>
        <v>1475</v>
      </c>
      <c r="E39" s="145"/>
      <c r="F39" s="145"/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Stabilized Turf Shoulder</v>
      </c>
      <c r="C40" s="144" t="str">
        <f>'Tabulation of Bids'!C41</f>
        <v>S.Y.</v>
      </c>
      <c r="D40" s="144">
        <f>'Tabulation of Bids'!D41</f>
        <v>400</v>
      </c>
      <c r="E40" s="145"/>
      <c r="F40" s="145"/>
    </row>
    <row r="41" spans="1:6" ht="20.45" customHeight="1" x14ac:dyDescent="0.2">
      <c r="A41" s="144">
        <f>'Tabulation of Bids'!A42</f>
        <v>35</v>
      </c>
      <c r="B41" s="159" t="str">
        <f>'Tabulation of Bids'!B42</f>
        <v>Subgrade Undercutting</v>
      </c>
      <c r="C41" s="144" t="str">
        <f>'Tabulation of Bids'!C42</f>
        <v>C.Y.</v>
      </c>
      <c r="D41" s="144">
        <f>'Tabulation of Bids'!D42</f>
        <v>10</v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30"/>
      <c r="F2" s="531"/>
    </row>
    <row r="3" spans="1:6" s="97" customFormat="1" ht="15.75" customHeight="1" x14ac:dyDescent="0.2">
      <c r="A3" s="122"/>
      <c r="B3" s="125"/>
      <c r="C3" s="124" t="s">
        <v>14</v>
      </c>
      <c r="D3" s="532" t="s">
        <v>15</v>
      </c>
      <c r="E3" s="532"/>
      <c r="F3" s="533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28" t="str">
        <f>'Tabulation of Bids'!$A$3</f>
        <v>Bid On: City-Wide Street Repairs Group No. 4 - 2023 (Alleys)</v>
      </c>
      <c r="E4" s="528"/>
      <c r="F4" s="529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965</v>
      </c>
      <c r="E16" s="240">
        <f>'Tabulation of Bids'!$E6</f>
        <v>40</v>
      </c>
      <c r="F16" s="318">
        <f>D16*E16</f>
        <v>38600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10000</v>
      </c>
      <c r="F17" s="319">
        <f t="shared" ref="F17:F32" si="0">D17*E17</f>
        <v>10000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</v>
      </c>
      <c r="E18" s="235">
        <f>'Tabulation of Bids'!$E8</f>
        <v>100</v>
      </c>
      <c r="F18" s="319">
        <f t="shared" si="0"/>
        <v>100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Perimeter Erosion Barrier</v>
      </c>
      <c r="C19" s="95" t="str">
        <f>'Tabulation of Bids'!$C9</f>
        <v>L.F.</v>
      </c>
      <c r="D19" s="96">
        <f>'Tabulation of Bids'!$D9</f>
        <v>685</v>
      </c>
      <c r="E19" s="235">
        <f>'Tabulation of Bids'!$E9</f>
        <v>3.5</v>
      </c>
      <c r="F19" s="319">
        <f t="shared" si="0"/>
        <v>2397.5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8"</v>
      </c>
      <c r="C20" s="95" t="str">
        <f>'Tabulation of Bids'!$C10</f>
        <v>Tons</v>
      </c>
      <c r="D20" s="96">
        <f>'Tabulation of Bids'!$D10</f>
        <v>110</v>
      </c>
      <c r="E20" s="235">
        <f>'Tabulation of Bids'!$E10</f>
        <v>25</v>
      </c>
      <c r="F20" s="319">
        <f t="shared" si="0"/>
        <v>2750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Course, Type B, CA-6, 10"</v>
      </c>
      <c r="C21" s="95" t="str">
        <f>'Tabulation of Bids'!$C11</f>
        <v>Tons</v>
      </c>
      <c r="D21" s="96">
        <f>'Tabulation of Bids'!$D11</f>
        <v>1325</v>
      </c>
      <c r="E21" s="235">
        <f>'Tabulation of Bids'!$E11</f>
        <v>25</v>
      </c>
      <c r="F21" s="319">
        <f t="shared" si="0"/>
        <v>33125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Aggregate Base Repair, 10"</v>
      </c>
      <c r="C22" s="95" t="str">
        <f>'Tabulation of Bids'!$C12</f>
        <v>S.Y.</v>
      </c>
      <c r="D22" s="96">
        <f>'Tabulation of Bids'!$D12</f>
        <v>512</v>
      </c>
      <c r="E22" s="235">
        <f>'Tabulation of Bids'!$E12</f>
        <v>25</v>
      </c>
      <c r="F22" s="319">
        <f t="shared" si="0"/>
        <v>12800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Bituminous Materials (Prime Coat)</v>
      </c>
      <c r="C23" s="95" t="str">
        <f>'Tabulation of Bids'!$C13</f>
        <v>Gal</v>
      </c>
      <c r="D23" s="96">
        <f>'Tabulation of Bids'!$D13</f>
        <v>868</v>
      </c>
      <c r="E23" s="235">
        <f>'Tabulation of Bids'!$E13</f>
        <v>3</v>
      </c>
      <c r="F23" s="319">
        <f t="shared" si="0"/>
        <v>2604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Aggregate (Prime Coat)</v>
      </c>
      <c r="C24" s="95" t="str">
        <f>'Tabulation of Bids'!$C14</f>
        <v>Tons</v>
      </c>
      <c r="D24" s="96">
        <f>'Tabulation of Bids'!$D14</f>
        <v>70</v>
      </c>
      <c r="E24" s="235">
        <f>'Tabulation of Bids'!$E14</f>
        <v>10</v>
      </c>
      <c r="F24" s="319">
        <f t="shared" si="0"/>
        <v>700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Binder Course, IL-9.5, N50, 1.5"</v>
      </c>
      <c r="C25" s="95" t="str">
        <f>'Tabulation of Bids'!$C15</f>
        <v>Tons</v>
      </c>
      <c r="D25" s="96">
        <f>'Tabulation of Bids'!$D15</f>
        <v>405</v>
      </c>
      <c r="E25" s="235">
        <f>'Tabulation of Bids'!$E15</f>
        <v>115</v>
      </c>
      <c r="F25" s="319">
        <f t="shared" si="0"/>
        <v>46575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 Surface Course, Mix "D", N50, 1.5"</v>
      </c>
      <c r="C26" s="95" t="str">
        <f>'Tabulation of Bids'!$C16</f>
        <v>Tons</v>
      </c>
      <c r="D26" s="96">
        <f>'Tabulation of Bids'!$D16</f>
        <v>365</v>
      </c>
      <c r="E26" s="235">
        <f>'Tabulation of Bids'!$E16</f>
        <v>115</v>
      </c>
      <c r="F26" s="319">
        <f t="shared" si="0"/>
        <v>41975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Hot-Mix Asphalt Surface Course, Mix "D", N50, 2"</v>
      </c>
      <c r="C27" s="95" t="str">
        <f>'Tabulation of Bids'!$C17</f>
        <v>Tons</v>
      </c>
      <c r="D27" s="96">
        <f>'Tabulation of Bids'!$D17</f>
        <v>870</v>
      </c>
      <c r="E27" s="235">
        <f>'Tabulation of Bids'!$E17</f>
        <v>115</v>
      </c>
      <c r="F27" s="319">
        <f t="shared" si="0"/>
        <v>100050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Hot-Mix Asphalt Surface Course, Mix "D", N50, 3"</v>
      </c>
      <c r="C28" s="95" t="str">
        <f>'Tabulation of Bids'!$C18</f>
        <v>Tons</v>
      </c>
      <c r="D28" s="96">
        <f>'Tabulation of Bids'!$D18</f>
        <v>325</v>
      </c>
      <c r="E28" s="235">
        <f>'Tabulation of Bids'!$E18</f>
        <v>115</v>
      </c>
      <c r="F28" s="319">
        <f t="shared" si="0"/>
        <v>37375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Hot-Mix Asphalt, Hand Method</v>
      </c>
      <c r="C29" s="95" t="str">
        <f>'Tabulation of Bids'!$C19</f>
        <v>Tons</v>
      </c>
      <c r="D29" s="96">
        <f>'Tabulation of Bids'!$D19</f>
        <v>10</v>
      </c>
      <c r="E29" s="235">
        <f>'Tabulation of Bids'!$E19</f>
        <v>300</v>
      </c>
      <c r="F29" s="319">
        <f t="shared" si="0"/>
        <v>3000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P.C.C. Approach Pavement, 8"</v>
      </c>
      <c r="C30" s="95" t="str">
        <f>'Tabulation of Bids'!$C20</f>
        <v>S.Y.</v>
      </c>
      <c r="D30" s="96">
        <f>'Tabulation of Bids'!$D20</f>
        <v>162</v>
      </c>
      <c r="E30" s="235">
        <f>'Tabulation of Bids'!$E20</f>
        <v>85</v>
      </c>
      <c r="F30" s="319">
        <f t="shared" si="0"/>
        <v>13770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P.C.C. Sidewalk, 4"</v>
      </c>
      <c r="C31" s="95" t="str">
        <f>'Tabulation of Bids'!$C21</f>
        <v>S.F.</v>
      </c>
      <c r="D31" s="96">
        <f>'Tabulation of Bids'!$D21</f>
        <v>2450</v>
      </c>
      <c r="E31" s="235">
        <f>'Tabulation of Bids'!$E21</f>
        <v>9</v>
      </c>
      <c r="F31" s="319">
        <f t="shared" si="0"/>
        <v>22050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Combination Curb and Gutter Removal</v>
      </c>
      <c r="C32" s="95" t="str">
        <f>'Tabulation of Bids'!$C22</f>
        <v>L.F.</v>
      </c>
      <c r="D32" s="96">
        <f>'Tabulation of Bids'!$D22</f>
        <v>360</v>
      </c>
      <c r="E32" s="235">
        <f>'Tabulation of Bids'!$E22</f>
        <v>20</v>
      </c>
      <c r="F32" s="319">
        <f t="shared" si="0"/>
        <v>7200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Sidewalk Removal</v>
      </c>
      <c r="C33" s="98" t="str">
        <f>'Tabulation of Bids'!$C23</f>
        <v>S.F.</v>
      </c>
      <c r="D33" s="96">
        <f>'Tabulation of Bids'!$D23</f>
        <v>2225</v>
      </c>
      <c r="E33" s="235">
        <f>'Tabulation of Bids'!$E23</f>
        <v>2.5</v>
      </c>
      <c r="F33" s="319">
        <f t="shared" ref="F33:F39" si="1">D33*E33</f>
        <v>5562.5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Approach Pavement Removal</v>
      </c>
      <c r="C34" s="95" t="str">
        <f>'Tabulation of Bids'!$C24</f>
        <v>S.Y.</v>
      </c>
      <c r="D34" s="96">
        <f>'Tabulation of Bids'!$D24</f>
        <v>212</v>
      </c>
      <c r="E34" s="235">
        <f>'Tabulation of Bids'!$E24</f>
        <v>30</v>
      </c>
      <c r="F34" s="319">
        <f t="shared" si="1"/>
        <v>6360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Surface Removal, 2"</v>
      </c>
      <c r="C35" s="95" t="str">
        <f>'Tabulation of Bids'!$C25</f>
        <v>S.Y.</v>
      </c>
      <c r="D35" s="96">
        <f>'Tabulation of Bids'!$D25</f>
        <v>6150</v>
      </c>
      <c r="E35" s="235">
        <f>'Tabulation of Bids'!$E25</f>
        <v>6</v>
      </c>
      <c r="F35" s="319">
        <f t="shared" si="1"/>
        <v>36900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Surface Removal, Butt Joints</v>
      </c>
      <c r="C36" s="95" t="str">
        <f>'Tabulation of Bids'!$C26</f>
        <v>S.Y.</v>
      </c>
      <c r="D36" s="96">
        <f>'Tabulation of Bids'!$D26</f>
        <v>100</v>
      </c>
      <c r="E36" s="235">
        <f>'Tabulation of Bids'!$E26</f>
        <v>10</v>
      </c>
      <c r="F36" s="319">
        <f t="shared" si="1"/>
        <v>1000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Aggregate Shoulder</v>
      </c>
      <c r="C37" s="95" t="str">
        <f>'Tabulation of Bids'!$C27</f>
        <v>Tons</v>
      </c>
      <c r="D37" s="96">
        <f>'Tabulation of Bids'!$D27</f>
        <v>100</v>
      </c>
      <c r="E37" s="235">
        <f>'Tabulation of Bids'!$E27</f>
        <v>40</v>
      </c>
      <c r="F37" s="319">
        <f t="shared" si="1"/>
        <v>4000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Sanitary Riser/Valve Boxes to be Adjusted</v>
      </c>
      <c r="C38" s="95" t="str">
        <f>'Tabulation of Bids'!$C28</f>
        <v>Each</v>
      </c>
      <c r="D38" s="96">
        <f>'Tabulation of Bids'!$D28</f>
        <v>1</v>
      </c>
      <c r="E38" s="235">
        <f>'Tabulation of Bids'!$E28</f>
        <v>500</v>
      </c>
      <c r="F38" s="319">
        <f t="shared" si="1"/>
        <v>500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Manholes to be Adjusted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1000</v>
      </c>
      <c r="F39" s="320">
        <f t="shared" si="1"/>
        <v>1000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430394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26">
        <f>E2</f>
        <v>0</v>
      </c>
      <c r="F47" s="527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28" t="str">
        <f>D4</f>
        <v>Bid On: City-Wide Street Repairs Group No. 4 - 2023 (Alleys)</v>
      </c>
      <c r="E49" s="528"/>
      <c r="F49" s="529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Manholes to be Adjusted with Casting</v>
      </c>
      <c r="C61" s="95" t="str">
        <f>'Tabulation of Bids'!$C32</f>
        <v>Each</v>
      </c>
      <c r="D61" s="209">
        <f>'Tabulation of Bids'!$D32</f>
        <v>1</v>
      </c>
      <c r="E61" s="240">
        <f>'Tabulation of Bids'!$E32</f>
        <v>1300</v>
      </c>
      <c r="F61" s="318">
        <f>D61*E61</f>
        <v>1300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Combination Concrete Curb and Gutter, Type B-6.12</v>
      </c>
      <c r="C62" s="95" t="str">
        <f>'Tabulation of Bids'!$C33</f>
        <v>L.F.</v>
      </c>
      <c r="D62" s="96">
        <f>'Tabulation of Bids'!$D33</f>
        <v>20</v>
      </c>
      <c r="E62" s="235">
        <f>'Tabulation of Bids'!$E33</f>
        <v>40</v>
      </c>
      <c r="F62" s="319">
        <f t="shared" ref="F62:F84" si="3">D62*E62</f>
        <v>800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Combination Concrete Curb and Gutter, Type M-6.18 (Modified)</v>
      </c>
      <c r="C63" s="95" t="str">
        <f>'Tabulation of Bids'!$C34</f>
        <v>L.F.</v>
      </c>
      <c r="D63" s="96">
        <f>'Tabulation of Bids'!$D34</f>
        <v>340</v>
      </c>
      <c r="E63" s="235">
        <f>'Tabulation of Bids'!$E34</f>
        <v>40</v>
      </c>
      <c r="F63" s="319">
        <f t="shared" si="3"/>
        <v>13600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Traffic Control and Protection</v>
      </c>
      <c r="C64" s="95" t="str">
        <f>'Tabulation of Bids'!$C35</f>
        <v>Lsum</v>
      </c>
      <c r="D64" s="96">
        <f>'Tabulation of Bids'!$D35</f>
        <v>1</v>
      </c>
      <c r="E64" s="235">
        <f>'Tabulation of Bids'!$E35</f>
        <v>10000</v>
      </c>
      <c r="F64" s="319">
        <f t="shared" si="3"/>
        <v>10000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Non-Special Waste Disposal</v>
      </c>
      <c r="C65" s="95" t="str">
        <f>'Tabulation of Bids'!$C36</f>
        <v>C.Y.</v>
      </c>
      <c r="D65" s="96">
        <f>'Tabulation of Bids'!$D36</f>
        <v>10</v>
      </c>
      <c r="E65" s="235">
        <f>'Tabulation of Bids'!$E36</f>
        <v>35</v>
      </c>
      <c r="F65" s="319">
        <f t="shared" si="3"/>
        <v>350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Special Waste Disposal</v>
      </c>
      <c r="C66" s="95" t="str">
        <f>'Tabulation of Bids'!$C37</f>
        <v>C.Y.</v>
      </c>
      <c r="D66" s="96">
        <f>'Tabulation of Bids'!$D37</f>
        <v>10</v>
      </c>
      <c r="E66" s="235">
        <f>'Tabulation of Bids'!$E37</f>
        <v>45</v>
      </c>
      <c r="F66" s="319">
        <f t="shared" si="3"/>
        <v>450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Soil Disposal Analysis</v>
      </c>
      <c r="C67" s="95" t="str">
        <f>'Tabulation of Bids'!$C38</f>
        <v>Each</v>
      </c>
      <c r="D67" s="96">
        <f>'Tabulation of Bids'!$D38</f>
        <v>1</v>
      </c>
      <c r="E67" s="235">
        <f>'Tabulation of Bids'!$E38</f>
        <v>1100</v>
      </c>
      <c r="F67" s="319">
        <f t="shared" si="3"/>
        <v>1100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Special Waste Plans and Reports (Special)</v>
      </c>
      <c r="C68" s="95" t="str">
        <f>'Tabulation of Bids'!$C39</f>
        <v>Lsum</v>
      </c>
      <c r="D68" s="96">
        <f>'Tabulation of Bids'!$D39</f>
        <v>1</v>
      </c>
      <c r="E68" s="235">
        <f>'Tabulation of Bids'!$E39</f>
        <v>3000</v>
      </c>
      <c r="F68" s="319">
        <f t="shared" si="3"/>
        <v>3000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Grading and Shaping Special</v>
      </c>
      <c r="C69" s="95" t="str">
        <f>'Tabulation of Bids'!$C40</f>
        <v>S.Y.</v>
      </c>
      <c r="D69" s="96">
        <f>'Tabulation of Bids'!$D40</f>
        <v>1475</v>
      </c>
      <c r="E69" s="235">
        <f>'Tabulation of Bids'!$E40</f>
        <v>10</v>
      </c>
      <c r="F69" s="319">
        <f t="shared" si="3"/>
        <v>14750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Stabilized Turf Shoulder</v>
      </c>
      <c r="C70" s="95" t="str">
        <f>'Tabulation of Bids'!$C41</f>
        <v>S.Y.</v>
      </c>
      <c r="D70" s="96">
        <f>'Tabulation of Bids'!$D41</f>
        <v>400</v>
      </c>
      <c r="E70" s="235">
        <f>'Tabulation of Bids'!$E41</f>
        <v>3</v>
      </c>
      <c r="F70" s="319">
        <f t="shared" si="3"/>
        <v>1200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Subgrade Undercutting</v>
      </c>
      <c r="C71" s="95" t="str">
        <f>'Tabulation of Bids'!$C42</f>
        <v>C.Y.</v>
      </c>
      <c r="D71" s="96">
        <f>'Tabulation of Bids'!$D42</f>
        <v>10</v>
      </c>
      <c r="E71" s="235">
        <f>'Tabulation of Bids'!$E42</f>
        <v>50</v>
      </c>
      <c r="F71" s="319">
        <f t="shared" si="3"/>
        <v>500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26">
        <f>E47</f>
        <v>0</v>
      </c>
      <c r="F92" s="527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28" t="str">
        <f>D49</f>
        <v>Bid On: City-Wide Street Repairs Group No. 4 - 2023 (Alleys)</v>
      </c>
      <c r="E94" s="528"/>
      <c r="F94" s="529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26">
        <f>E92</f>
        <v>0</v>
      </c>
      <c r="F137" s="527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28" t="str">
        <f>D94</f>
        <v>Bid On: City-Wide Street Repairs Group No. 4 - 2023 (Alleys)</v>
      </c>
      <c r="E139" s="528"/>
      <c r="F139" s="529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34" t="s">
        <v>15</v>
      </c>
      <c r="J1" s="534"/>
      <c r="K1" s="53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144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NORWEST CONSTRUCTION</v>
      </c>
      <c r="C4" s="92" t="s">
        <v>139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35" t="str">
        <f>'Tabulation of Bids'!$A$3</f>
        <v>Bid On: City-Wide Street Repairs Group No. 4 - 2023 (Alleys)</v>
      </c>
      <c r="J5" s="535"/>
      <c r="K5" s="53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965</v>
      </c>
      <c r="D8" s="296" t="str">
        <f>IF(ISBLANK('Tabulation of Bids'!C6),"",'Tabulation of Bids'!C6)</f>
        <v>C.Y.</v>
      </c>
      <c r="E8" s="257">
        <f>IF(J8 = "","",J8*C8)</f>
        <v>31121.25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32.25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7700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7700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</v>
      </c>
      <c r="D10" s="299" t="str">
        <f>IF(ISBLANK('Tabulation of Bids'!C8),"",'Tabulation of Bids'!C8)</f>
        <v>Each</v>
      </c>
      <c r="E10" s="261">
        <f t="shared" si="1"/>
        <v>125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125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Perimeter Erosion Barrier</v>
      </c>
      <c r="C11" s="295">
        <f>IF('Tabulation of Bids'!D9=0,"",'Tabulation of Bids'!D9)</f>
        <v>685</v>
      </c>
      <c r="D11" s="299" t="str">
        <f>IF(ISBLANK('Tabulation of Bids'!C9),"",'Tabulation of Bids'!C9)</f>
        <v>L.F.</v>
      </c>
      <c r="E11" s="261">
        <f t="shared" si="1"/>
        <v>2226.25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3.25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Course, Type B, CA-6, 8"</v>
      </c>
      <c r="C12" s="295">
        <f>IF('Tabulation of Bids'!D10=0,"",'Tabulation of Bids'!D10)</f>
        <v>110</v>
      </c>
      <c r="D12" s="299" t="str">
        <f>IF(ISBLANK('Tabulation of Bids'!C10),"",'Tabulation of Bids'!C10)</f>
        <v>Tons</v>
      </c>
      <c r="E12" s="261">
        <f t="shared" si="1"/>
        <v>1980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18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Course, Type B, CA-6, 10"</v>
      </c>
      <c r="C13" s="295">
        <f>IF('Tabulation of Bids'!D11=0,"",'Tabulation of Bids'!D11)</f>
        <v>1325</v>
      </c>
      <c r="D13" s="299" t="str">
        <f>IF(ISBLANK('Tabulation of Bids'!C11),"",'Tabulation of Bids'!C11)</f>
        <v>Tons</v>
      </c>
      <c r="E13" s="261">
        <f t="shared" si="1"/>
        <v>23850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18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Aggregate Base Repair, 10"</v>
      </c>
      <c r="C14" s="295">
        <f>IF('Tabulation of Bids'!D12=0,"",'Tabulation of Bids'!D12)</f>
        <v>512</v>
      </c>
      <c r="D14" s="299" t="str">
        <f>IF(ISBLANK('Tabulation of Bids'!C12),"",'Tabulation of Bids'!C12)</f>
        <v>S.Y.</v>
      </c>
      <c r="E14" s="261">
        <f t="shared" si="1"/>
        <v>5.12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Bituminous Materials (Prime Coat)</v>
      </c>
      <c r="C15" s="295">
        <f>IF('Tabulation of Bids'!D13=0,"",'Tabulation of Bids'!D13)</f>
        <v>868</v>
      </c>
      <c r="D15" s="299" t="str">
        <f>IF(ISBLANK('Tabulation of Bids'!C13),"",'Tabulation of Bids'!C13)</f>
        <v>Gal</v>
      </c>
      <c r="E15" s="261">
        <f t="shared" si="1"/>
        <v>8.68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(Prime Coat)</v>
      </c>
      <c r="C16" s="295">
        <f>IF('Tabulation of Bids'!D14=0,"",'Tabulation of Bids'!D14)</f>
        <v>70</v>
      </c>
      <c r="D16" s="299" t="str">
        <f>IF(ISBLANK('Tabulation of Bids'!C14),"",'Tabulation of Bids'!C14)</f>
        <v>Tons</v>
      </c>
      <c r="E16" s="261">
        <f t="shared" si="1"/>
        <v>0.70000000000000007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0.01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Binder Course, IL-9.5, N50, 1.5"</v>
      </c>
      <c r="C17" s="295">
        <f>IF('Tabulation of Bids'!D15=0,"",'Tabulation of Bids'!D15)</f>
        <v>405</v>
      </c>
      <c r="D17" s="299" t="str">
        <f>IF(ISBLANK('Tabulation of Bids'!C15),"",'Tabulation of Bids'!C15)</f>
        <v>Tons</v>
      </c>
      <c r="E17" s="261">
        <f t="shared" si="1"/>
        <v>46757.25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115.45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 Surface Course, Mix "D", N50, 1.5"</v>
      </c>
      <c r="C18" s="295">
        <f>IF('Tabulation of Bids'!D16=0,"",'Tabulation of Bids'!D16)</f>
        <v>365</v>
      </c>
      <c r="D18" s="299" t="str">
        <f>IF(ISBLANK('Tabulation of Bids'!C16),"",'Tabulation of Bids'!C16)</f>
        <v>Tons</v>
      </c>
      <c r="E18" s="261">
        <f t="shared" si="1"/>
        <v>42139.25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115.45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Hot-Mix Asphalt Surface Course, Mix "D", N50, 2"</v>
      </c>
      <c r="C19" s="295">
        <f>IF('Tabulation of Bids'!D17=0,"",'Tabulation of Bids'!D17)</f>
        <v>870</v>
      </c>
      <c r="D19" s="299" t="str">
        <f>IF(ISBLANK('Tabulation of Bids'!C17),"",'Tabulation of Bids'!C17)</f>
        <v>Tons</v>
      </c>
      <c r="E19" s="261">
        <f t="shared" si="1"/>
        <v>100441.5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115.45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Surface Course, Mix "D", N50, 3"</v>
      </c>
      <c r="C20" s="295">
        <f>IF('Tabulation of Bids'!D18=0,"",'Tabulation of Bids'!D18)</f>
        <v>325</v>
      </c>
      <c r="D20" s="299" t="str">
        <f>IF(ISBLANK('Tabulation of Bids'!C18),"",'Tabulation of Bids'!C18)</f>
        <v>Tons</v>
      </c>
      <c r="E20" s="261">
        <f t="shared" si="1"/>
        <v>37521.25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115.45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Asphalt, Hand Method</v>
      </c>
      <c r="C21" s="295">
        <f>IF('Tabulation of Bids'!D19=0,"",'Tabulation of Bids'!D19)</f>
        <v>10</v>
      </c>
      <c r="D21" s="299" t="str">
        <f>IF(ISBLANK('Tabulation of Bids'!C19),"",'Tabulation of Bids'!C19)</f>
        <v>Tons</v>
      </c>
      <c r="E21" s="261">
        <f t="shared" si="1"/>
        <v>3500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350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P.C.C. Approach Pavement, 8"</v>
      </c>
      <c r="C22" s="295">
        <f>IF('Tabulation of Bids'!D20=0,"",'Tabulation of Bids'!D20)</f>
        <v>162</v>
      </c>
      <c r="D22" s="299" t="str">
        <f>IF(ISBLANK('Tabulation of Bids'!C20),"",'Tabulation of Bids'!C20)</f>
        <v>S.Y.</v>
      </c>
      <c r="E22" s="261">
        <f t="shared" si="1"/>
        <v>14742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91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P.C.C. Sidewalk, 4"</v>
      </c>
      <c r="C23" s="295">
        <f>IF('Tabulation of Bids'!D21=0,"",'Tabulation of Bids'!D21)</f>
        <v>2450</v>
      </c>
      <c r="D23" s="299" t="str">
        <f>IF(ISBLANK('Tabulation of Bids'!C21),"",'Tabulation of Bids'!C21)</f>
        <v>S.F.</v>
      </c>
      <c r="E23" s="261">
        <f t="shared" si="1"/>
        <v>21437.5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8.75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Combination Curb and Gutter Removal</v>
      </c>
      <c r="C24" s="295">
        <f>IF('Tabulation of Bids'!D22=0,"",'Tabulation of Bids'!D22)</f>
        <v>360</v>
      </c>
      <c r="D24" s="299" t="str">
        <f>IF(ISBLANK('Tabulation of Bids'!C22),"",'Tabulation of Bids'!C22)</f>
        <v>L.F.</v>
      </c>
      <c r="E24" s="261">
        <f t="shared" si="1"/>
        <v>4320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12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Sidewalk Removal</v>
      </c>
      <c r="C25" s="295">
        <f>IF('Tabulation of Bids'!D23=0,"",'Tabulation of Bids'!D23)</f>
        <v>2225</v>
      </c>
      <c r="D25" s="299" t="str">
        <f>IF(ISBLANK('Tabulation of Bids'!C23),"",'Tabulation of Bids'!C23)</f>
        <v>S.F.</v>
      </c>
      <c r="E25" s="261">
        <f t="shared" si="1"/>
        <v>4672.5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2.1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Approach Pavement Removal</v>
      </c>
      <c r="C26" s="295">
        <f>IF('Tabulation of Bids'!D24=0,"",'Tabulation of Bids'!D24)</f>
        <v>212</v>
      </c>
      <c r="D26" s="299" t="str">
        <f>IF(ISBLANK('Tabulation of Bids'!C24),"",'Tabulation of Bids'!C24)</f>
        <v>S.Y.</v>
      </c>
      <c r="E26" s="261">
        <f t="shared" si="1"/>
        <v>4664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22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Surface Removal, 2"</v>
      </c>
      <c r="C27" s="295">
        <f>IF('Tabulation of Bids'!D25=0,"",'Tabulation of Bids'!D25)</f>
        <v>6150</v>
      </c>
      <c r="D27" s="299" t="str">
        <f>IF(ISBLANK('Tabulation of Bids'!C25),"",'Tabulation of Bids'!C25)</f>
        <v>S.Y.</v>
      </c>
      <c r="E27" s="261">
        <f t="shared" si="1"/>
        <v>55042.499999999993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8.9499999999999993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Surface Removal, Butt Joints</v>
      </c>
      <c r="C28" s="295">
        <f>IF('Tabulation of Bids'!D26=0,"",'Tabulation of Bids'!D26)</f>
        <v>100</v>
      </c>
      <c r="D28" s="299" t="str">
        <f>IF(ISBLANK('Tabulation of Bids'!C26),"",'Tabulation of Bids'!C26)</f>
        <v>S.Y.</v>
      </c>
      <c r="E28" s="261">
        <f t="shared" si="1"/>
        <v>300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3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Aggregate Shoulder</v>
      </c>
      <c r="C29" s="295">
        <f>IF('Tabulation of Bids'!D27=0,"",'Tabulation of Bids'!D27)</f>
        <v>100</v>
      </c>
      <c r="D29" s="299" t="str">
        <f>IF(ISBLANK('Tabulation of Bids'!C27),"",'Tabulation of Bids'!C27)</f>
        <v>Tons</v>
      </c>
      <c r="E29" s="261">
        <f t="shared" si="1"/>
        <v>100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1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Sanitary Riser/Valve Boxes to be Adjusted</v>
      </c>
      <c r="C30" s="295">
        <f>IF('Tabulation of Bids'!D28=0,"",'Tabulation of Bids'!D28)</f>
        <v>1</v>
      </c>
      <c r="D30" s="299" t="str">
        <f>IF(ISBLANK('Tabulation of Bids'!C28),"",'Tabulation of Bids'!C28)</f>
        <v>Each</v>
      </c>
      <c r="E30" s="261">
        <f t="shared" si="1"/>
        <v>275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275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Manholes to be Adjusted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800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800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403729.75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145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145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September 23rd,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NORWEST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35" t="str">
        <f>I5</f>
        <v>Bid On: City-Wide Street Repairs Group No. 4 - 2023 (Alleys)</v>
      </c>
      <c r="J58" s="535"/>
      <c r="K58" s="535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Manholes to be Adjusted with Casting</v>
      </c>
      <c r="C61" s="295">
        <f>IF('Tabulation of Bids'!D32=0,"",'Tabulation of Bids'!D32)</f>
        <v>1</v>
      </c>
      <c r="D61" s="296" t="str">
        <f>IF(ISBLANK('Tabulation of Bids'!C32),"",'Tabulation of Bids'!C32)</f>
        <v>Each</v>
      </c>
      <c r="E61" s="257">
        <f>IF(J61 = "","",J61*C61)</f>
        <v>1300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1300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Combination Concrete Curb and Gutter, Type B-6.12</v>
      </c>
      <c r="C62" s="295">
        <f>IF('Tabulation of Bids'!D33=0,"",'Tabulation of Bids'!D33)</f>
        <v>20</v>
      </c>
      <c r="D62" s="299" t="str">
        <f>IF(ISBLANK('Tabulation of Bids'!C33),"",'Tabulation of Bids'!C33)</f>
        <v>L.F.</v>
      </c>
      <c r="E62" s="133">
        <f t="shared" ref="E62:E84" si="7">IF(J62 = "","",J62*C62)</f>
        <v>695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34.75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Combination Concrete Curb and Gutter, Type M-6.18 (Modified)</v>
      </c>
      <c r="C63" s="295">
        <f>IF('Tabulation of Bids'!D34=0,"",'Tabulation of Bids'!D34)</f>
        <v>340</v>
      </c>
      <c r="D63" s="299" t="str">
        <f>IF(ISBLANK('Tabulation of Bids'!C34),"",'Tabulation of Bids'!C34)</f>
        <v>L.F.</v>
      </c>
      <c r="E63" s="133">
        <f t="shared" si="7"/>
        <v>11815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34.75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Traffic Control and Protection</v>
      </c>
      <c r="C64" s="295">
        <f>IF('Tabulation of Bids'!D35=0,"",'Tabulation of Bids'!D35)</f>
        <v>1</v>
      </c>
      <c r="D64" s="299" t="str">
        <f>IF(ISBLANK('Tabulation of Bids'!C35),"",'Tabulation of Bids'!C35)</f>
        <v>Lsum</v>
      </c>
      <c r="E64" s="133">
        <f t="shared" si="7"/>
        <v>8200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8200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Non-Special Waste Disposal</v>
      </c>
      <c r="C65" s="295">
        <f>IF('Tabulation of Bids'!D36=0,"",'Tabulation of Bids'!D36)</f>
        <v>10</v>
      </c>
      <c r="D65" s="299" t="str">
        <f>IF(ISBLANK('Tabulation of Bids'!C36),"",'Tabulation of Bids'!C36)</f>
        <v>C.Y.</v>
      </c>
      <c r="E65" s="133">
        <f t="shared" si="7"/>
        <v>1050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105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Special Waste Disposal</v>
      </c>
      <c r="C66" s="295">
        <f>IF('Tabulation of Bids'!D37=0,"",'Tabulation of Bids'!D37)</f>
        <v>10</v>
      </c>
      <c r="D66" s="299" t="str">
        <f>IF(ISBLANK('Tabulation of Bids'!C37),"",'Tabulation of Bids'!C37)</f>
        <v>C.Y.</v>
      </c>
      <c r="E66" s="133">
        <f t="shared" si="7"/>
        <v>1050</v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>
        <f>IF(ISBLANK('Tabulation of Bids'!G37),"",'Tabulation of Bids'!G37)</f>
        <v>105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Soil Disposal Analysis</v>
      </c>
      <c r="C67" s="295">
        <f>IF('Tabulation of Bids'!D38=0,"",'Tabulation of Bids'!D38)</f>
        <v>1</v>
      </c>
      <c r="D67" s="299" t="str">
        <f>IF(ISBLANK('Tabulation of Bids'!C38),"",'Tabulation of Bids'!C38)</f>
        <v>Each</v>
      </c>
      <c r="E67" s="133">
        <f t="shared" si="7"/>
        <v>1180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1180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Special Waste Plans and Reports (Special)</v>
      </c>
      <c r="C68" s="295">
        <f>IF('Tabulation of Bids'!D39=0,"",'Tabulation of Bids'!D39)</f>
        <v>1</v>
      </c>
      <c r="D68" s="299" t="str">
        <f>IF(ISBLANK('Tabulation of Bids'!C39),"",'Tabulation of Bids'!C39)</f>
        <v>Lsum</v>
      </c>
      <c r="E68" s="133">
        <f t="shared" si="7"/>
        <v>2900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2900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Grading and Shaping Special</v>
      </c>
      <c r="C69" s="295">
        <f>IF('Tabulation of Bids'!D40=0,"",'Tabulation of Bids'!D40)</f>
        <v>1475</v>
      </c>
      <c r="D69" s="299" t="str">
        <f>IF(ISBLANK('Tabulation of Bids'!C40),"",'Tabulation of Bids'!C40)</f>
        <v>S.Y.</v>
      </c>
      <c r="E69" s="133">
        <f t="shared" si="7"/>
        <v>3318.75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2.25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Stabilized Turf Shoulder</v>
      </c>
      <c r="C70" s="295">
        <f>IF('Tabulation of Bids'!D41=0,"",'Tabulation of Bids'!D41)</f>
        <v>400</v>
      </c>
      <c r="D70" s="299" t="str">
        <f>IF(ISBLANK('Tabulation of Bids'!C41),"",'Tabulation of Bids'!C41)</f>
        <v>S.Y.</v>
      </c>
      <c r="E70" s="133">
        <f t="shared" si="7"/>
        <v>4500</v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>
        <f>IF(ISBLANK('Tabulation of Bids'!G41),"",'Tabulation of Bids'!G41)</f>
        <v>11.25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Subgrade Undercutting</v>
      </c>
      <c r="C71" s="295">
        <f>IF('Tabulation of Bids'!D42=0,"",'Tabulation of Bids'!D42)</f>
        <v>10</v>
      </c>
      <c r="D71" s="299" t="str">
        <f>IF(ISBLANK('Tabulation of Bids'!C42),"",'Tabulation of Bids'!C42)</f>
        <v>C.Y.</v>
      </c>
      <c r="E71" s="133">
        <f t="shared" si="7"/>
        <v>500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50</v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 t="str">
        <f>IF(ISBLANK('Tabulation of Bids'!G45),"",'Tabulation of Bids'!G45)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 t="str">
        <f>IF(ISBLANK('Tabulation of Bids'!G46),"",'Tabulation of Bids'!G46)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 t="str">
        <f>IF(ISBLANK('Tabulation of Bids'!G47),"",'Tabulation of Bids'!G47)</f>
        <v/>
      </c>
      <c r="K76" s="133" t="str">
        <f t="shared" si="6"/>
        <v/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440238.5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145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146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September 23rd,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NORWEST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35" t="str">
        <f>I58</f>
        <v>Bid On: City-Wide Street Repairs Group No. 4 - 2023 (Alleys)</v>
      </c>
      <c r="J112" s="535"/>
      <c r="K112" s="535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440238.5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September 23rd,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NORWEST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35" t="str">
        <f>I112</f>
        <v>Bid On: City-Wide Street Repairs Group No. 4 - 2023 (Alleys)</v>
      </c>
      <c r="J165" s="535"/>
      <c r="K165" s="535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440238.5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30"/>
      <c r="G5" s="530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28" t="e">
        <f>#REF!</f>
        <v>#REF!</v>
      </c>
      <c r="G7" s="528"/>
    </row>
    <row r="8" spans="1:7" x14ac:dyDescent="0.2">
      <c r="A8" s="66" t="s">
        <v>56</v>
      </c>
      <c r="B8" s="66"/>
      <c r="C8" s="66"/>
      <c r="D8" s="66"/>
      <c r="E8" s="67" t="s">
        <v>57</v>
      </c>
      <c r="F8" s="530">
        <v>1</v>
      </c>
      <c r="G8" s="530"/>
    </row>
    <row r="9" spans="1:7" x14ac:dyDescent="0.2">
      <c r="A9" s="66"/>
      <c r="B9" s="66"/>
      <c r="C9" s="66"/>
      <c r="D9" s="66"/>
      <c r="E9" s="67" t="s">
        <v>25</v>
      </c>
      <c r="F9" s="538"/>
      <c r="G9" s="538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32" t="str">
        <f>'Tabulation of Bids'!G1</f>
        <v>NORWEST CONSTRUCTION</v>
      </c>
      <c r="G10" s="532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39" t="s">
        <v>103</v>
      </c>
      <c r="B57" s="540"/>
      <c r="C57" s="540"/>
      <c r="D57" s="541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42"/>
      <c r="B58" s="543"/>
      <c r="C58" s="543"/>
      <c r="D58" s="544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36"/>
      <c r="B67" s="85" t="s">
        <v>71</v>
      </c>
      <c r="C67" s="85"/>
      <c r="D67" s="85"/>
      <c r="E67" s="85"/>
      <c r="F67" s="85"/>
      <c r="G67" s="85"/>
    </row>
    <row r="68" spans="1:7" x14ac:dyDescent="0.2">
      <c r="A68" s="537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36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37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36"/>
      <c r="B73" s="85" t="s">
        <v>74</v>
      </c>
      <c r="C73" s="85"/>
      <c r="D73" s="85"/>
      <c r="E73" s="85"/>
      <c r="F73" s="85"/>
      <c r="G73" s="85"/>
    </row>
    <row r="74" spans="1:7" x14ac:dyDescent="0.2">
      <c r="A74" s="537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Anne Wilkerson</cp:lastModifiedBy>
  <cp:lastPrinted>2023-07-18T20:09:07Z</cp:lastPrinted>
  <dcterms:created xsi:type="dcterms:W3CDTF">2000-03-30T15:03:44Z</dcterms:created>
  <dcterms:modified xsi:type="dcterms:W3CDTF">2023-07-18T20:10:14Z</dcterms:modified>
</cp:coreProperties>
</file>