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BID TABS\"/>
    </mc:Choice>
  </mc:AlternateContent>
  <bookViews>
    <workbookView xWindow="0" yWindow="0" windowWidth="28800" windowHeight="1230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0">'Item List'!$A$1:$F$59</definedName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Bids'!$A$1:$F$83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C342" i="2"/>
  <c r="C341" i="2"/>
  <c r="D337" i="2"/>
  <c r="F337" i="2" s="1"/>
  <c r="C335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C339" i="2" s="1"/>
  <c r="B340" i="1"/>
  <c r="B339" i="2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D614" i="5" s="1"/>
  <c r="B338" i="1"/>
  <c r="A338" i="1" s="1"/>
  <c r="A614" i="5" s="1"/>
  <c r="E337" i="1"/>
  <c r="E534" i="3" s="1"/>
  <c r="D337" i="1"/>
  <c r="R337" i="1" s="1"/>
  <c r="C337" i="1"/>
  <c r="D613" i="5" s="1"/>
  <c r="B337" i="1"/>
  <c r="B613" i="5" s="1"/>
  <c r="E336" i="1"/>
  <c r="E533" i="3" s="1"/>
  <c r="D336" i="1"/>
  <c r="F336" i="1" s="1"/>
  <c r="C336" i="1"/>
  <c r="D612" i="5" s="1"/>
  <c r="B336" i="1"/>
  <c r="B335" i="2" s="1"/>
  <c r="E335" i="1"/>
  <c r="E532" i="3" s="1"/>
  <c r="D335" i="1"/>
  <c r="P335" i="1" s="1"/>
  <c r="C335" i="1"/>
  <c r="C334" i="2" s="1"/>
  <c r="B335" i="1"/>
  <c r="B611" i="5" s="1"/>
  <c r="E334" i="1"/>
  <c r="E531" i="3" s="1"/>
  <c r="D334" i="1"/>
  <c r="H334" i="1" s="1"/>
  <c r="C334" i="1"/>
  <c r="C333" i="2" s="1"/>
  <c r="B334" i="1"/>
  <c r="B610" i="5" s="1"/>
  <c r="E333" i="1"/>
  <c r="E530" i="3" s="1"/>
  <c r="D333" i="1"/>
  <c r="R333" i="1" s="1"/>
  <c r="C333" i="1"/>
  <c r="C530" i="3" s="1"/>
  <c r="B333" i="1"/>
  <c r="A333" i="1" s="1"/>
  <c r="E332" i="1"/>
  <c r="E529" i="3" s="1"/>
  <c r="D332" i="1"/>
  <c r="J332" i="1" s="1"/>
  <c r="C332" i="1"/>
  <c r="D608" i="5" s="1"/>
  <c r="B332" i="1"/>
  <c r="B608" i="5" s="1"/>
  <c r="E331" i="1"/>
  <c r="E528" i="3" s="1"/>
  <c r="D331" i="1"/>
  <c r="R331" i="1" s="1"/>
  <c r="C331" i="1"/>
  <c r="D607" i="5" s="1"/>
  <c r="B331" i="1"/>
  <c r="B607" i="5" s="1"/>
  <c r="E330" i="1"/>
  <c r="E527" i="3" s="1"/>
  <c r="D330" i="1"/>
  <c r="L330" i="1" s="1"/>
  <c r="C330" i="1"/>
  <c r="C527" i="3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F338" i="1"/>
  <c r="A337" i="1"/>
  <c r="L336" i="1"/>
  <c r="H336" i="1"/>
  <c r="A336" i="1"/>
  <c r="A332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P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L314" i="1"/>
  <c r="N313" i="1"/>
  <c r="B291" i="1"/>
  <c r="B265" i="1"/>
  <c r="B239" i="1"/>
  <c r="B213" i="1"/>
  <c r="B187" i="1"/>
  <c r="H324" i="1" l="1"/>
  <c r="H338" i="1"/>
  <c r="J326" i="1"/>
  <c r="J338" i="1"/>
  <c r="F157" i="1"/>
  <c r="B529" i="3"/>
  <c r="F332" i="1"/>
  <c r="B532" i="3"/>
  <c r="L334" i="1"/>
  <c r="B533" i="3"/>
  <c r="H312" i="1"/>
  <c r="F314" i="1"/>
  <c r="C533" i="3"/>
  <c r="N312" i="1"/>
  <c r="J336" i="1"/>
  <c r="B331" i="2"/>
  <c r="D332" i="2"/>
  <c r="F332" i="2" s="1"/>
  <c r="H318" i="1"/>
  <c r="B332" i="2"/>
  <c r="F151" i="1"/>
  <c r="A330" i="1"/>
  <c r="A606" i="5" s="1"/>
  <c r="B336" i="2"/>
  <c r="B527" i="3"/>
  <c r="D533" i="3"/>
  <c r="A331" i="1"/>
  <c r="A330" i="2" s="1"/>
  <c r="A339" i="1"/>
  <c r="A338" i="2" s="1"/>
  <c r="D317" i="2"/>
  <c r="F317" i="2" s="1"/>
  <c r="C336" i="2"/>
  <c r="B528" i="3"/>
  <c r="F149" i="1"/>
  <c r="F158" i="1"/>
  <c r="D336" i="2"/>
  <c r="F336" i="2" s="1"/>
  <c r="C528" i="3"/>
  <c r="B534" i="3"/>
  <c r="B333" i="2"/>
  <c r="C330" i="2"/>
  <c r="C337" i="2"/>
  <c r="D528" i="3"/>
  <c r="F528" i="3" s="1"/>
  <c r="C534" i="3"/>
  <c r="F313" i="1"/>
  <c r="D330" i="2"/>
  <c r="F330" i="2" s="1"/>
  <c r="D534" i="3"/>
  <c r="F534" i="3" s="1"/>
  <c r="B338" i="2"/>
  <c r="F150" i="1"/>
  <c r="F156" i="1"/>
  <c r="F159" i="1"/>
  <c r="F315" i="1"/>
  <c r="C331" i="2"/>
  <c r="C338" i="2"/>
  <c r="C529" i="3"/>
  <c r="D331" i="2"/>
  <c r="F331" i="2" s="1"/>
  <c r="D338" i="2"/>
  <c r="F338" i="2" s="1"/>
  <c r="D529" i="3"/>
  <c r="F529" i="3" s="1"/>
  <c r="N314" i="1"/>
  <c r="D333" i="2"/>
  <c r="F333" i="2" s="1"/>
  <c r="L332" i="1"/>
  <c r="P320" i="1"/>
  <c r="P333" i="1"/>
  <c r="J340" i="1"/>
  <c r="B329" i="2"/>
  <c r="D334" i="2"/>
  <c r="F334" i="2" s="1"/>
  <c r="B340" i="2"/>
  <c r="D530" i="3"/>
  <c r="F530" i="3" s="1"/>
  <c r="D611" i="5"/>
  <c r="F322" i="1"/>
  <c r="A334" i="1"/>
  <c r="A333" i="2" s="1"/>
  <c r="A341" i="1"/>
  <c r="A340" i="2" s="1"/>
  <c r="D176" i="2"/>
  <c r="F176" i="2" s="1"/>
  <c r="C329" i="2"/>
  <c r="C340" i="2"/>
  <c r="B612" i="5"/>
  <c r="F145" i="1"/>
  <c r="P322" i="1"/>
  <c r="J334" i="1"/>
  <c r="D329" i="2"/>
  <c r="F329" i="2" s="1"/>
  <c r="D340" i="2"/>
  <c r="F340" i="2" s="1"/>
  <c r="B531" i="3"/>
  <c r="C612" i="5"/>
  <c r="F612" i="5" s="1"/>
  <c r="C531" i="3"/>
  <c r="P324" i="1"/>
  <c r="P334" i="1"/>
  <c r="B330" i="2"/>
  <c r="D335" i="2"/>
  <c r="F335" i="2" s="1"/>
  <c r="D531" i="3"/>
  <c r="F531" i="3" s="1"/>
  <c r="C606" i="5"/>
  <c r="F606" i="5" s="1"/>
  <c r="A335" i="1"/>
  <c r="A611" i="5" s="1"/>
  <c r="D606" i="5"/>
  <c r="C613" i="5"/>
  <c r="F613" i="5" s="1"/>
  <c r="F153" i="1"/>
  <c r="F312" i="1"/>
  <c r="R335" i="1"/>
  <c r="C532" i="3"/>
  <c r="C607" i="5"/>
  <c r="F607" i="5" s="1"/>
  <c r="B614" i="5"/>
  <c r="F430" i="3"/>
  <c r="D532" i="3"/>
  <c r="F532" i="3" s="1"/>
  <c r="C614" i="5"/>
  <c r="F614" i="5" s="1"/>
  <c r="J328" i="1"/>
  <c r="D527" i="3"/>
  <c r="F527" i="3" s="1"/>
  <c r="D274" i="2"/>
  <c r="F274" i="2" s="1"/>
  <c r="B337" i="2"/>
  <c r="C608" i="5"/>
  <c r="F608" i="5" s="1"/>
  <c r="C615" i="5"/>
  <c r="F330" i="1"/>
  <c r="R314" i="1"/>
  <c r="H330" i="1"/>
  <c r="C332" i="2"/>
  <c r="F533" i="3"/>
  <c r="B609" i="5"/>
  <c r="F148" i="1"/>
  <c r="P330" i="1"/>
  <c r="C609" i="5"/>
  <c r="F609" i="5" s="1"/>
  <c r="B616" i="5"/>
  <c r="D609" i="5"/>
  <c r="C616" i="5"/>
  <c r="F616" i="5" s="1"/>
  <c r="D616" i="5"/>
  <c r="C610" i="5"/>
  <c r="F610" i="5" s="1"/>
  <c r="D610" i="5"/>
  <c r="C617" i="5"/>
  <c r="F617" i="5" s="1"/>
  <c r="J320" i="1"/>
  <c r="P332" i="1"/>
  <c r="F340" i="1"/>
  <c r="B334" i="2"/>
  <c r="B530" i="3"/>
  <c r="R315" i="1"/>
  <c r="P318" i="1"/>
  <c r="A340" i="1"/>
  <c r="A616" i="5" s="1"/>
  <c r="L320" i="1"/>
  <c r="H340" i="1"/>
  <c r="D339" i="2"/>
  <c r="F339" i="2" s="1"/>
  <c r="C611" i="5"/>
  <c r="F611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B239" i="2"/>
  <c r="D243" i="2"/>
  <c r="F243" i="2" s="1"/>
  <c r="B285" i="2"/>
  <c r="B295" i="2"/>
  <c r="D299" i="2"/>
  <c r="F299" i="2" s="1"/>
  <c r="B384" i="3"/>
  <c r="B399" i="3"/>
  <c r="F484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15" i="5"/>
  <c r="K574" i="5"/>
  <c r="F545" i="5"/>
  <c r="F549" i="5"/>
  <c r="F565" i="5"/>
  <c r="K576" i="5"/>
  <c r="F558" i="5"/>
  <c r="K527" i="5"/>
  <c r="K476" i="5"/>
  <c r="F459" i="5"/>
  <c r="K478" i="5"/>
  <c r="F448" i="5"/>
  <c r="F456" i="5"/>
  <c r="F464" i="5"/>
  <c r="F468" i="5"/>
  <c r="F398" i="5"/>
  <c r="F406" i="5"/>
  <c r="F414" i="5"/>
  <c r="F418" i="5"/>
  <c r="K429" i="5"/>
  <c r="F403" i="5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27" i="3" l="1"/>
  <c r="A531" i="3"/>
  <c r="A615" i="5"/>
  <c r="A528" i="3"/>
  <c r="A607" i="5"/>
  <c r="A617" i="5"/>
  <c r="A334" i="2"/>
  <c r="A610" i="5"/>
  <c r="A532" i="3"/>
  <c r="A339" i="2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8" i="1"/>
  <c r="B37" i="2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7" i="2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N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R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5" i="2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0" i="2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0" i="5"/>
  <c r="B61" i="5"/>
  <c r="B69" i="5"/>
  <c r="B110" i="5"/>
  <c r="B114" i="5"/>
  <c r="B126" i="5"/>
  <c r="D18" i="5"/>
  <c r="D20" i="5"/>
  <c r="D30" i="5"/>
  <c r="D111" i="5"/>
  <c r="D119" i="5"/>
  <c r="A3" i="2"/>
  <c r="A2" i="2"/>
  <c r="C98" i="2"/>
  <c r="C67" i="2"/>
  <c r="C50" i="2"/>
  <c r="C18" i="2"/>
  <c r="C16" i="2"/>
  <c r="C14" i="2"/>
  <c r="D13" i="2"/>
  <c r="F13" i="2" s="1"/>
  <c r="D40" i="2"/>
  <c r="F40" i="2" s="1"/>
  <c r="D60" i="2"/>
  <c r="F60" i="2" s="1"/>
  <c r="D72" i="2"/>
  <c r="F72" i="2" s="1"/>
  <c r="D102" i="2"/>
  <c r="F102" i="2" s="1"/>
  <c r="B99" i="2"/>
  <c r="B89" i="2"/>
  <c r="B87" i="2"/>
  <c r="B67" i="2"/>
  <c r="B63" i="2"/>
  <c r="B36" i="2"/>
  <c r="B25" i="2"/>
  <c r="B8" i="2"/>
  <c r="R103" i="1"/>
  <c r="N103" i="1"/>
  <c r="L103" i="1"/>
  <c r="J103" i="1"/>
  <c r="H103" i="1"/>
  <c r="R96" i="1"/>
  <c r="L84" i="1"/>
  <c r="J80" i="1"/>
  <c r="R73" i="1"/>
  <c r="P73" i="1"/>
  <c r="N73" i="1"/>
  <c r="L73" i="1"/>
  <c r="J73" i="1"/>
  <c r="H73" i="1"/>
  <c r="P70" i="1"/>
  <c r="L70" i="1"/>
  <c r="P66" i="1"/>
  <c r="N66" i="1"/>
  <c r="R65" i="1"/>
  <c r="R61" i="1"/>
  <c r="P61" i="1"/>
  <c r="L61" i="1"/>
  <c r="P39" i="1"/>
  <c r="J39" i="1"/>
  <c r="L35" i="1"/>
  <c r="P27" i="1"/>
  <c r="P14" i="1"/>
  <c r="H25" i="1"/>
  <c r="B109" i="1"/>
  <c r="B83" i="1"/>
  <c r="B57" i="1"/>
  <c r="B31" i="1"/>
  <c r="C74" i="5" l="1"/>
  <c r="F74" i="5" s="1"/>
  <c r="C121" i="5"/>
  <c r="F121" i="5" s="1"/>
  <c r="H81" i="1"/>
  <c r="J81" i="1"/>
  <c r="L81" i="1"/>
  <c r="H107" i="1"/>
  <c r="J107" i="1"/>
  <c r="L107" i="1"/>
  <c r="N81" i="1"/>
  <c r="R81" i="1"/>
  <c r="N107" i="1"/>
  <c r="B28" i="5"/>
  <c r="P81" i="1"/>
  <c r="R107" i="1"/>
  <c r="B19" i="5"/>
  <c r="F81" i="1"/>
  <c r="D114" i="5"/>
  <c r="C162" i="3"/>
  <c r="F61" i="1"/>
  <c r="H61" i="1"/>
  <c r="J61" i="1"/>
  <c r="P53" i="1"/>
  <c r="R53" i="1"/>
  <c r="J51" i="1"/>
  <c r="N51" i="1"/>
  <c r="J46" i="1"/>
  <c r="L46" i="1"/>
  <c r="R46" i="1"/>
  <c r="R45" i="1"/>
  <c r="J35" i="1"/>
  <c r="N29" i="1"/>
  <c r="N17" i="1"/>
  <c r="L14" i="1"/>
  <c r="N14" i="1"/>
  <c r="N9" i="1"/>
  <c r="P9" i="1"/>
  <c r="C64" i="2"/>
  <c r="D77" i="5"/>
  <c r="D74" i="5"/>
  <c r="C20" i="2"/>
  <c r="D16" i="5"/>
  <c r="C8" i="2"/>
  <c r="B24" i="5"/>
  <c r="B22" i="5"/>
  <c r="B14" i="2"/>
  <c r="C53" i="2"/>
  <c r="C68" i="5"/>
  <c r="F68" i="5" s="1"/>
  <c r="B104" i="2"/>
  <c r="F69" i="1"/>
  <c r="B84" i="3"/>
  <c r="B15" i="5"/>
  <c r="D90" i="2"/>
  <c r="F90" i="2" s="1"/>
  <c r="C79" i="2"/>
  <c r="J89" i="1"/>
  <c r="C75" i="2"/>
  <c r="C70" i="5"/>
  <c r="F70" i="5" s="1"/>
  <c r="L91" i="1"/>
  <c r="N91" i="1"/>
  <c r="H91" i="1"/>
  <c r="J91" i="1"/>
  <c r="J40" i="1"/>
  <c r="F77" i="1"/>
  <c r="H9" i="1"/>
  <c r="P40" i="1"/>
  <c r="H77" i="1"/>
  <c r="D76" i="2"/>
  <c r="F76" i="2" s="1"/>
  <c r="D14" i="5"/>
  <c r="H14" i="1"/>
  <c r="F45" i="1"/>
  <c r="J77" i="1"/>
  <c r="B26" i="2"/>
  <c r="C92" i="2"/>
  <c r="B122" i="5"/>
  <c r="C123" i="5"/>
  <c r="F123" i="5" s="1"/>
  <c r="J45" i="1"/>
  <c r="J14" i="1"/>
  <c r="L45" i="1"/>
  <c r="L65" i="1"/>
  <c r="P77" i="1"/>
  <c r="R99" i="1"/>
  <c r="D44" i="2"/>
  <c r="F44" i="2" s="1"/>
  <c r="H65" i="1"/>
  <c r="D64" i="2"/>
  <c r="F64" i="2" s="1"/>
  <c r="B118" i="5"/>
  <c r="J65" i="1"/>
  <c r="N77" i="1"/>
  <c r="N45" i="1"/>
  <c r="N65" i="1"/>
  <c r="R77" i="1"/>
  <c r="D126" i="5"/>
  <c r="B71" i="5"/>
  <c r="C38" i="2"/>
  <c r="H45" i="1"/>
  <c r="L77" i="1"/>
  <c r="B22" i="2"/>
  <c r="J9" i="1"/>
  <c r="L9" i="1"/>
  <c r="P45" i="1"/>
  <c r="H78" i="1"/>
  <c r="D32" i="2"/>
  <c r="F32" i="2" s="1"/>
  <c r="D122" i="5"/>
  <c r="B70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25" i="3"/>
  <c r="F117" i="3"/>
  <c r="F174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<sst xmlns="http://schemas.openxmlformats.org/spreadsheetml/2006/main" count="949" uniqueCount="185">
  <si>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</si>
  <si>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</si>
  <si>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</si>
  <si>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</si>
  <si>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</si>
  <si>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</si>
  <si>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</si>
  <si>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</si>
  <si>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</si>
  <si>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</si>
  <si>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</si>
  <si>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</si>
  <si>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</si>
  <si>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</si>
  <si>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</si>
  <si>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</si>
  <si>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</si>
  <si>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</si>
  <si>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</si>
  <si>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</si>
  <si>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</si>
  <si>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</si>
  <si>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</si>
  <si>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</si>
  <si>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</si>
  <si>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</si>
  <si>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</si>
  <si>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</si>
  <si>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</si>
  <si>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</si>
  <si>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</si>
  <si>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</si>
  <si>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</si>
  <si>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</si>
  <si>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</si>
  <si>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</si>
  <si>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</si>
  <si>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</si>
  <si>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</si>
  <si>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</si>
  <si>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</si>
  <si>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</si>
  <si>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</si>
  <si>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</si>
  <si>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</si>
  <si>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</si>
  <si>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</si>
  <si>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</si>
  <si>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</si>
  <si>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</si>
  <si>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</si>
  <si>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</si>
  <si>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</si>
  <si>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</si>
  <si>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</si>
  <si>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</si>
  <si>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</si>
  <si>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</si>
  <si>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</si>
  <si>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</si>
  <si>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</si>
  <si>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</si>
  <si>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</si>
  <si>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</si>
  <si>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</si>
  <si>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</si>
  <si>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</si>
  <si>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</si>
  <si>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</si>
  <si>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</si>
  <si>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</si>
  <si>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</si>
  <si>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</si>
  <si>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</si>
  <si>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</si>
  <si>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</si>
  <si>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</si>
  <si>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</si>
  <si>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</si>
  <si>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</si>
  <si>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</si>
  <si>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</si>
  <si>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</si>
  <si>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</si>
  <si>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</si>
  <si>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</si>
  <si>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</si>
  <si>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</si>
  <si>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</si>
  <si>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</si>
  <si>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</si>
  <si>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</si>
  <si>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</si>
  <si>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</si>
  <si>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</si>
  <si>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</si>
  <si>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</si>
  <si>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</si>
  <si>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</si>
  <si>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</si>
  <si>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</si>
  <si>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</si>
  <si>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</si>
  <si>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</si>
  <si>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</si>
  <si>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</si>
  <si>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</si>
  <si>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</si>
  <si>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</si>
  <si>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</si>
  <si>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</si>
  <si>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</si>
  <si>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UNDERCUT AND BACKFILL UNSUITABLE SUBGRADE</t>
  </si>
  <si>
    <t>EX. TREE REMOVAL</t>
  </si>
  <si>
    <t>EX. DETECTOR LOOP TO BE REPLACED</t>
  </si>
  <si>
    <t>EX. PAY PHONE, CONCRETE BASE &amp; 4 BOLLARDS TO BE REMOVED</t>
  </si>
  <si>
    <t>REMOVE EX. FENCE</t>
  </si>
  <si>
    <t>REMOVE &amp; REPLACE EX. FENCE</t>
  </si>
  <si>
    <t>PAVEMENT MARKING TO BE REMOVED</t>
  </si>
  <si>
    <t>REMOVE &amp; REPLACE GUARDRAIL</t>
  </si>
  <si>
    <t xml:space="preserve">METAL GUARDRAIL </t>
  </si>
  <si>
    <t>HMA SURFACE REMOVAL VARIABLE DEPTH (2.0"-3.0")</t>
  </si>
  <si>
    <t>CLASS B PATCH, TYPE I</t>
  </si>
  <si>
    <t>CLASS B PATCH, TYPE II</t>
  </si>
  <si>
    <t>CLASS B PATCH, TYPE III</t>
  </si>
  <si>
    <t>CLASS B PATCH, TYPE IV</t>
  </si>
  <si>
    <t>HMA FULL DEPTH REMOVAL (AGG. INCLUDED)</t>
  </si>
  <si>
    <t>SIDEWALK REMOVAL</t>
  </si>
  <si>
    <t>EX. CONCRETE SPILLWAY TO BE REMOVED</t>
  </si>
  <si>
    <t>COMBINATION CONCRETE CURB  &amp; GUTTER REMOVAL</t>
  </si>
  <si>
    <t>GRIND CURB TO DEPRESS</t>
  </si>
  <si>
    <t xml:space="preserve">DRIVEWAY PAVEMENT REMOVAL CONCRETE </t>
  </si>
  <si>
    <t>DRIVEWAY PAVEMENT REMOVAL HMA</t>
  </si>
  <si>
    <t>DRIVEWAY PAVEMENT REMOVAL AGGREGATE</t>
  </si>
  <si>
    <t>EX. STORM INLET TO BE ADJUSTED</t>
  </si>
  <si>
    <t>CONNECTION TO EX INLET</t>
  </si>
  <si>
    <t>EX. STORM MANHOLE TO BE ADJUSTED</t>
  </si>
  <si>
    <t>ADJUST EXISTING VALVE &amp; VAULT</t>
  </si>
  <si>
    <t>EX. HANDHOLE TO BE ADJUSTED</t>
  </si>
  <si>
    <t>EX. SANITARY MANHOLE TO BE ADJUSTED</t>
  </si>
  <si>
    <t>EX. SIGN TO BE RELOCATED</t>
  </si>
  <si>
    <t>TRAFFIC CONTROL AND PROTECTION</t>
  </si>
  <si>
    <t>PERIMETER EROSION CONTROL BARRIER</t>
  </si>
  <si>
    <t>INLET PROTECTION</t>
  </si>
  <si>
    <t>TEMPORARY EROSION AND SEDIMENT CONTROL MAINT.</t>
  </si>
  <si>
    <t>4" TOPSOIL, CLASS 1A SEEDING &amp; EROSION CONTROL BLANKET</t>
  </si>
  <si>
    <t>CONSTRUCTION LAYOUT</t>
  </si>
  <si>
    <t>COMPACTED AGGREGATE BASE COURSE, TYPE B, CA-6, 6"</t>
  </si>
  <si>
    <t>SUBBASE GRANULAR MATERIAL TYPE B, CA-2, 6"</t>
  </si>
  <si>
    <t>AGGREGATE BASE COURSE, TYPE B, 8"</t>
  </si>
  <si>
    <t>AGGREGATE SURFACE COURSE, TYPE A, 6"</t>
  </si>
  <si>
    <t>HMA SURFACE COURSE, MIX "D", N50</t>
  </si>
  <si>
    <t>HMA BINDER COURSE, N50, 1.5"</t>
  </si>
  <si>
    <t xml:space="preserve">HMA BINDER COURSE, IL-19.0, N50, 4” </t>
  </si>
  <si>
    <t>COMBINATION CONCRETE CURB AND GUTTER, MODIFIED TYPE M 6.18</t>
  </si>
  <si>
    <t>PORTLAND CEMENT CONCRETE SIDEWALK, 4" (6" THRU DRIVEWAY)</t>
  </si>
  <si>
    <t>DETECTABLE  WARNINGS</t>
  </si>
  <si>
    <t>P.C. CONCRETE DRIVEWAY PAVEMENT, 6"</t>
  </si>
  <si>
    <t>THERMOPLASTIC PAVEMENT MARKING – LINE 24” WHITE</t>
  </si>
  <si>
    <t>THERMOPLASTIC PAVEMENT MARKING – LINE 8” WHITE</t>
  </si>
  <si>
    <t>THERMOPLASTIC PAVEMENT MARKING – LINE 6” WHITE</t>
  </si>
  <si>
    <t>THERMOPLASTIC PAVEMENT MARKING - LINE 4" YELLOW</t>
  </si>
  <si>
    <t>PAINT PAVEMEMENT MARKING - LINE 24" WHITE</t>
  </si>
  <si>
    <t>PAINT PAVEMEMENT MARKING - LINE 6" WHITE</t>
  </si>
  <si>
    <t>THERMOPLASTIC PAVEMENET MARKING - RR SYMBOL</t>
  </si>
  <si>
    <t>RCP STORM SEWER, 12"</t>
  </si>
  <si>
    <t>2' DIA. STORM INLET TYPE A</t>
  </si>
  <si>
    <t>STORM INLET 700</t>
  </si>
  <si>
    <t>C.Y.</t>
  </si>
  <si>
    <t>DIA.</t>
  </si>
  <si>
    <t>LSUM</t>
  </si>
  <si>
    <t>EACH</t>
  </si>
  <si>
    <t>FT.</t>
  </si>
  <si>
    <t>S.Y.</t>
  </si>
  <si>
    <t>S.F.</t>
  </si>
  <si>
    <t>TON</t>
  </si>
  <si>
    <t>THERMOPLASTIC PAVEMENT MARKING - LINE 4" WHITE</t>
  </si>
  <si>
    <t>NTRAK Group</t>
  </si>
  <si>
    <t>Loves Park, IL 61111</t>
  </si>
  <si>
    <t>Stenstrom Excavation</t>
  </si>
  <si>
    <t>Rockford IL 61108</t>
  </si>
  <si>
    <t>Sjostrom &amp; Sons / DPI Construction</t>
  </si>
  <si>
    <t>Rockford IL 61104</t>
  </si>
  <si>
    <t>BROOKE ROAD IMPROVEMENTS</t>
  </si>
  <si>
    <t>BID NO. 623-PW-062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</si>
</sst>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0" fillId="0" borderId="17" xfId="0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69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shrinkToFit="1"/>
    </xf>
    <xf numFmtId="0" fontId="2" fillId="2" borderId="6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3"/>
  <sheetViews>
    <sheetView zoomScaleNormal="100" workbookViewId="0">
      <pane ySplit="3" topLeftCell="A4" activePane="bottomLeft" state="frozenSplit"/>
      <selection pane="bottomLeft" activeCell="B53" sqref="B53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72"/>
      <c r="E1" s="269"/>
      <c r="F1" s="284">
        <f>SUM(F4:F131)</f>
        <v>1268765</v>
      </c>
    </row>
    <row r="2" spans="1:6" s="6" customFormat="1" ht="18" x14ac:dyDescent="0.25">
      <c r="A2" s="329"/>
      <c r="B2" s="329"/>
      <c r="C2" s="329"/>
      <c r="D2" s="329"/>
      <c r="E2" s="270"/>
      <c r="F2" s="270"/>
    </row>
    <row r="3" spans="1:6" x14ac:dyDescent="0.2">
      <c r="A3" s="204" t="s">
        <v>86</v>
      </c>
      <c r="B3" s="205" t="s">
        <v>87</v>
      </c>
      <c r="C3" s="205" t="s">
        <v>24</v>
      </c>
      <c r="D3" s="268" t="s">
        <v>88</v>
      </c>
      <c r="E3" s="271" t="s">
        <v>6</v>
      </c>
      <c r="F3" s="285" t="s">
        <v>7</v>
      </c>
    </row>
    <row r="4" spans="1:6" x14ac:dyDescent="0.2">
      <c r="A4" s="287">
        <v>1</v>
      </c>
      <c r="B4" s="328" t="s">
        <v>112</v>
      </c>
      <c r="C4" s="321" t="s">
        <v>168</v>
      </c>
      <c r="D4" s="322">
        <v>50</v>
      </c>
      <c r="E4" s="323">
        <v>25</v>
      </c>
      <c r="F4" s="286">
        <f t="shared" ref="F4:F67" si="0">IF(AND(ISNUMBER(D4),ISNUMBER(E4)),D4*E4,"")</f>
        <v>1250</v>
      </c>
    </row>
    <row r="5" spans="1:6" x14ac:dyDescent="0.2">
      <c r="A5" s="287">
        <v>2</v>
      </c>
      <c r="B5" s="328" t="s">
        <v>113</v>
      </c>
      <c r="C5" s="321" t="s">
        <v>169</v>
      </c>
      <c r="D5" s="322">
        <v>62</v>
      </c>
      <c r="E5" s="323">
        <v>25</v>
      </c>
      <c r="F5" s="286">
        <f t="shared" si="0"/>
        <v>1550</v>
      </c>
    </row>
    <row r="6" spans="1:6" x14ac:dyDescent="0.2">
      <c r="A6" s="287">
        <v>3</v>
      </c>
      <c r="B6" s="328" t="s">
        <v>114</v>
      </c>
      <c r="C6" s="321" t="s">
        <v>170</v>
      </c>
      <c r="D6" s="322">
        <v>2</v>
      </c>
      <c r="E6" s="323">
        <v>500</v>
      </c>
      <c r="F6" s="286">
        <f t="shared" si="0"/>
        <v>1000</v>
      </c>
    </row>
    <row r="7" spans="1:6" x14ac:dyDescent="0.2">
      <c r="A7" s="287">
        <v>4</v>
      </c>
      <c r="B7" s="328" t="s">
        <v>115</v>
      </c>
      <c r="C7" s="321" t="s">
        <v>171</v>
      </c>
      <c r="D7" s="322">
        <v>1</v>
      </c>
      <c r="E7" s="323">
        <v>1000</v>
      </c>
      <c r="F7" s="286">
        <f t="shared" si="0"/>
        <v>1000</v>
      </c>
    </row>
    <row r="8" spans="1:6" x14ac:dyDescent="0.2">
      <c r="A8" s="287">
        <v>5</v>
      </c>
      <c r="B8" s="328" t="s">
        <v>116</v>
      </c>
      <c r="C8" s="321" t="s">
        <v>172</v>
      </c>
      <c r="D8" s="322">
        <v>8</v>
      </c>
      <c r="E8" s="323">
        <v>5</v>
      </c>
      <c r="F8" s="286">
        <f t="shared" si="0"/>
        <v>40</v>
      </c>
    </row>
    <row r="9" spans="1:6" x14ac:dyDescent="0.2">
      <c r="A9" s="287">
        <v>6</v>
      </c>
      <c r="B9" s="328" t="s">
        <v>117</v>
      </c>
      <c r="C9" s="321" t="s">
        <v>172</v>
      </c>
      <c r="D9" s="322">
        <v>280</v>
      </c>
      <c r="E9" s="323">
        <v>20</v>
      </c>
      <c r="F9" s="286">
        <f t="shared" si="0"/>
        <v>5600</v>
      </c>
    </row>
    <row r="10" spans="1:6" x14ac:dyDescent="0.2">
      <c r="A10" s="287">
        <v>7</v>
      </c>
      <c r="B10" s="328" t="s">
        <v>118</v>
      </c>
      <c r="C10" s="321" t="s">
        <v>172</v>
      </c>
      <c r="D10" s="322">
        <v>8</v>
      </c>
      <c r="E10" s="323">
        <v>2</v>
      </c>
      <c r="F10" s="286">
        <f t="shared" si="0"/>
        <v>16</v>
      </c>
    </row>
    <row r="11" spans="1:6" x14ac:dyDescent="0.2">
      <c r="A11" s="287">
        <v>8</v>
      </c>
      <c r="B11" s="328" t="s">
        <v>119</v>
      </c>
      <c r="C11" s="321" t="s">
        <v>172</v>
      </c>
      <c r="D11" s="322">
        <v>25</v>
      </c>
      <c r="E11" s="323">
        <v>50</v>
      </c>
      <c r="F11" s="286">
        <f t="shared" si="0"/>
        <v>1250</v>
      </c>
    </row>
    <row r="12" spans="1:6" x14ac:dyDescent="0.2">
      <c r="A12" s="287">
        <v>9</v>
      </c>
      <c r="B12" s="328" t="s">
        <v>120</v>
      </c>
      <c r="C12" s="321" t="s">
        <v>172</v>
      </c>
      <c r="D12" s="322">
        <v>10</v>
      </c>
      <c r="E12" s="323">
        <v>50</v>
      </c>
      <c r="F12" s="286">
        <f t="shared" si="0"/>
        <v>500</v>
      </c>
    </row>
    <row r="13" spans="1:6" x14ac:dyDescent="0.2">
      <c r="A13" s="287">
        <v>10</v>
      </c>
      <c r="B13" s="328" t="s">
        <v>121</v>
      </c>
      <c r="C13" s="321" t="s">
        <v>173</v>
      </c>
      <c r="D13" s="322">
        <v>15325</v>
      </c>
      <c r="E13" s="323">
        <v>4</v>
      </c>
      <c r="F13" s="286">
        <f t="shared" si="0"/>
        <v>61300</v>
      </c>
    </row>
    <row r="14" spans="1:6" x14ac:dyDescent="0.2">
      <c r="A14" s="287">
        <v>11</v>
      </c>
      <c r="B14" s="328" t="s">
        <v>122</v>
      </c>
      <c r="C14" s="321" t="s">
        <v>173</v>
      </c>
      <c r="D14" s="322">
        <v>200</v>
      </c>
      <c r="E14" s="323">
        <v>200</v>
      </c>
      <c r="F14" s="286">
        <f t="shared" si="0"/>
        <v>40000</v>
      </c>
    </row>
    <row r="15" spans="1:6" x14ac:dyDescent="0.2">
      <c r="A15" s="287">
        <v>12</v>
      </c>
      <c r="B15" s="328" t="s">
        <v>123</v>
      </c>
      <c r="C15" s="321" t="s">
        <v>173</v>
      </c>
      <c r="D15" s="322">
        <v>200</v>
      </c>
      <c r="E15" s="323">
        <v>140</v>
      </c>
      <c r="F15" s="286">
        <f t="shared" si="0"/>
        <v>28000</v>
      </c>
    </row>
    <row r="16" spans="1:6" x14ac:dyDescent="0.2">
      <c r="A16" s="287">
        <v>13</v>
      </c>
      <c r="B16" s="328" t="s">
        <v>124</v>
      </c>
      <c r="C16" s="321" t="s">
        <v>173</v>
      </c>
      <c r="D16" s="322">
        <v>200</v>
      </c>
      <c r="E16" s="323">
        <v>120</v>
      </c>
      <c r="F16" s="286">
        <f t="shared" si="0"/>
        <v>24000</v>
      </c>
    </row>
    <row r="17" spans="1:6" x14ac:dyDescent="0.2">
      <c r="A17" s="287">
        <v>14</v>
      </c>
      <c r="B17" s="328" t="s">
        <v>125</v>
      </c>
      <c r="C17" s="321" t="s">
        <v>173</v>
      </c>
      <c r="D17" s="322">
        <v>200</v>
      </c>
      <c r="E17" s="323">
        <v>100</v>
      </c>
      <c r="F17" s="286">
        <f t="shared" si="0"/>
        <v>20000</v>
      </c>
    </row>
    <row r="18" spans="1:6" x14ac:dyDescent="0.2">
      <c r="A18" s="287">
        <v>15</v>
      </c>
      <c r="B18" s="328" t="s">
        <v>126</v>
      </c>
      <c r="C18" s="321" t="s">
        <v>173</v>
      </c>
      <c r="D18" s="322">
        <v>1201</v>
      </c>
      <c r="E18" s="323">
        <v>6</v>
      </c>
      <c r="F18" s="286">
        <f t="shared" si="0"/>
        <v>7206</v>
      </c>
    </row>
    <row r="19" spans="1:6" x14ac:dyDescent="0.2">
      <c r="A19" s="287">
        <v>16</v>
      </c>
      <c r="B19" s="328" t="s">
        <v>127</v>
      </c>
      <c r="C19" s="321" t="s">
        <v>174</v>
      </c>
      <c r="D19" s="322">
        <v>21090</v>
      </c>
      <c r="E19" s="323">
        <v>1</v>
      </c>
      <c r="F19" s="286">
        <f t="shared" si="0"/>
        <v>21090</v>
      </c>
    </row>
    <row r="20" spans="1:6" x14ac:dyDescent="0.2">
      <c r="A20" s="287">
        <v>17</v>
      </c>
      <c r="B20" s="328" t="s">
        <v>128</v>
      </c>
      <c r="C20" s="321" t="s">
        <v>171</v>
      </c>
      <c r="D20" s="322">
        <v>1</v>
      </c>
      <c r="E20" s="323">
        <v>50</v>
      </c>
      <c r="F20" s="286">
        <f t="shared" si="0"/>
        <v>50</v>
      </c>
    </row>
    <row r="21" spans="1:6" x14ac:dyDescent="0.2">
      <c r="A21" s="287">
        <v>18</v>
      </c>
      <c r="B21" s="328" t="s">
        <v>129</v>
      </c>
      <c r="C21" s="321" t="s">
        <v>172</v>
      </c>
      <c r="D21" s="322">
        <v>7346</v>
      </c>
      <c r="E21" s="323">
        <v>10</v>
      </c>
      <c r="F21" s="286">
        <f t="shared" si="0"/>
        <v>73460</v>
      </c>
    </row>
    <row r="22" spans="1:6" x14ac:dyDescent="0.2">
      <c r="A22" s="287">
        <v>19</v>
      </c>
      <c r="B22" s="328" t="s">
        <v>130</v>
      </c>
      <c r="C22" s="321" t="s">
        <v>172</v>
      </c>
      <c r="D22" s="322">
        <v>10</v>
      </c>
      <c r="E22" s="323">
        <v>10</v>
      </c>
      <c r="F22" s="286">
        <f t="shared" si="0"/>
        <v>100</v>
      </c>
    </row>
    <row r="23" spans="1:6" x14ac:dyDescent="0.2">
      <c r="A23" s="287">
        <v>20</v>
      </c>
      <c r="B23" s="328" t="s">
        <v>131</v>
      </c>
      <c r="C23" s="321" t="s">
        <v>173</v>
      </c>
      <c r="D23" s="322">
        <v>978</v>
      </c>
      <c r="E23" s="323">
        <v>5</v>
      </c>
      <c r="F23" s="286">
        <f t="shared" si="0"/>
        <v>4890</v>
      </c>
    </row>
    <row r="24" spans="1:6" x14ac:dyDescent="0.2">
      <c r="A24" s="287">
        <v>21</v>
      </c>
      <c r="B24" s="328" t="s">
        <v>132</v>
      </c>
      <c r="C24" s="321" t="s">
        <v>173</v>
      </c>
      <c r="D24" s="322">
        <v>781</v>
      </c>
      <c r="E24" s="323">
        <v>5</v>
      </c>
      <c r="F24" s="286">
        <f t="shared" si="0"/>
        <v>3905</v>
      </c>
    </row>
    <row r="25" spans="1:6" x14ac:dyDescent="0.2">
      <c r="A25" s="287">
        <v>22</v>
      </c>
      <c r="B25" s="328" t="s">
        <v>133</v>
      </c>
      <c r="C25" s="321" t="s">
        <v>173</v>
      </c>
      <c r="D25" s="322">
        <v>107</v>
      </c>
      <c r="E25" s="323">
        <v>5</v>
      </c>
      <c r="F25" s="286">
        <f t="shared" si="0"/>
        <v>535</v>
      </c>
    </row>
    <row r="26" spans="1:6" x14ac:dyDescent="0.2">
      <c r="A26" s="287">
        <v>23</v>
      </c>
      <c r="B26" s="328" t="s">
        <v>134</v>
      </c>
      <c r="C26" s="321" t="s">
        <v>171</v>
      </c>
      <c r="D26" s="322">
        <v>24</v>
      </c>
      <c r="E26" s="323">
        <v>500</v>
      </c>
      <c r="F26" s="286">
        <f t="shared" si="0"/>
        <v>12000</v>
      </c>
    </row>
    <row r="27" spans="1:6" x14ac:dyDescent="0.2">
      <c r="A27" s="287">
        <v>24</v>
      </c>
      <c r="B27" s="328" t="s">
        <v>135</v>
      </c>
      <c r="C27" s="321" t="s">
        <v>171</v>
      </c>
      <c r="D27" s="322">
        <v>1</v>
      </c>
      <c r="E27" s="323">
        <v>2500</v>
      </c>
      <c r="F27" s="286">
        <f t="shared" si="0"/>
        <v>2500</v>
      </c>
    </row>
    <row r="28" spans="1:6" x14ac:dyDescent="0.2">
      <c r="A28" s="287">
        <v>25</v>
      </c>
      <c r="B28" s="328" t="s">
        <v>136</v>
      </c>
      <c r="C28" s="321" t="s">
        <v>171</v>
      </c>
      <c r="D28" s="322">
        <v>13</v>
      </c>
      <c r="E28" s="323">
        <v>500</v>
      </c>
      <c r="F28" s="286">
        <f t="shared" si="0"/>
        <v>6500</v>
      </c>
    </row>
    <row r="29" spans="1:6" x14ac:dyDescent="0.2">
      <c r="A29" s="287">
        <v>26</v>
      </c>
      <c r="B29" s="328" t="s">
        <v>137</v>
      </c>
      <c r="C29" s="321" t="s">
        <v>171</v>
      </c>
      <c r="D29" s="322">
        <v>20</v>
      </c>
      <c r="E29" s="323">
        <v>500</v>
      </c>
      <c r="F29" s="286">
        <f t="shared" si="0"/>
        <v>10000</v>
      </c>
    </row>
    <row r="30" spans="1:6" x14ac:dyDescent="0.2">
      <c r="A30" s="287">
        <v>27</v>
      </c>
      <c r="B30" s="328" t="s">
        <v>138</v>
      </c>
      <c r="C30" s="321" t="s">
        <v>171</v>
      </c>
      <c r="D30" s="322">
        <v>1</v>
      </c>
      <c r="E30" s="323">
        <v>500</v>
      </c>
      <c r="F30" s="286">
        <f t="shared" si="0"/>
        <v>500</v>
      </c>
    </row>
    <row r="31" spans="1:6" x14ac:dyDescent="0.2">
      <c r="A31" s="287">
        <v>28</v>
      </c>
      <c r="B31" s="328" t="s">
        <v>139</v>
      </c>
      <c r="C31" s="321" t="s">
        <v>171</v>
      </c>
      <c r="D31" s="322">
        <v>15</v>
      </c>
      <c r="E31" s="323">
        <v>500</v>
      </c>
      <c r="F31" s="286">
        <f t="shared" si="0"/>
        <v>7500</v>
      </c>
    </row>
    <row r="32" spans="1:6" x14ac:dyDescent="0.2">
      <c r="A32" s="287">
        <v>29</v>
      </c>
      <c r="B32" s="328" t="s">
        <v>140</v>
      </c>
      <c r="C32" s="321" t="s">
        <v>171</v>
      </c>
      <c r="D32" s="322">
        <v>4</v>
      </c>
      <c r="E32" s="323">
        <v>250</v>
      </c>
      <c r="F32" s="286">
        <f t="shared" si="0"/>
        <v>1000</v>
      </c>
    </row>
    <row r="33" spans="1:6" x14ac:dyDescent="0.2">
      <c r="A33" s="287">
        <v>30</v>
      </c>
      <c r="B33" s="328" t="s">
        <v>141</v>
      </c>
      <c r="C33" s="321" t="s">
        <v>170</v>
      </c>
      <c r="D33" s="322">
        <v>1</v>
      </c>
      <c r="E33" s="323">
        <v>25000</v>
      </c>
      <c r="F33" s="286">
        <f t="shared" si="0"/>
        <v>25000</v>
      </c>
    </row>
    <row r="34" spans="1:6" x14ac:dyDescent="0.2">
      <c r="A34" s="287">
        <v>31</v>
      </c>
      <c r="B34" s="328" t="s">
        <v>142</v>
      </c>
      <c r="C34" s="321" t="s">
        <v>172</v>
      </c>
      <c r="D34" s="322">
        <v>458</v>
      </c>
      <c r="E34" s="323">
        <v>3</v>
      </c>
      <c r="F34" s="286">
        <f t="shared" si="0"/>
        <v>1374</v>
      </c>
    </row>
    <row r="35" spans="1:6" x14ac:dyDescent="0.2">
      <c r="A35" s="287">
        <v>32</v>
      </c>
      <c r="B35" s="328" t="s">
        <v>143</v>
      </c>
      <c r="C35" s="321" t="s">
        <v>171</v>
      </c>
      <c r="D35" s="322">
        <v>35</v>
      </c>
      <c r="E35" s="323">
        <v>250</v>
      </c>
      <c r="F35" s="286">
        <f t="shared" si="0"/>
        <v>8750</v>
      </c>
    </row>
    <row r="36" spans="1:6" x14ac:dyDescent="0.2">
      <c r="A36" s="287">
        <v>33</v>
      </c>
      <c r="B36" s="328" t="s">
        <v>144</v>
      </c>
      <c r="C36" s="321" t="s">
        <v>170</v>
      </c>
      <c r="D36" s="322">
        <v>1</v>
      </c>
      <c r="E36" s="323">
        <v>7500</v>
      </c>
      <c r="F36" s="286">
        <f t="shared" si="0"/>
        <v>7500</v>
      </c>
    </row>
    <row r="37" spans="1:6" x14ac:dyDescent="0.2">
      <c r="A37" s="287">
        <v>34</v>
      </c>
      <c r="B37" s="328" t="s">
        <v>145</v>
      </c>
      <c r="C37" s="321" t="s">
        <v>173</v>
      </c>
      <c r="D37" s="322">
        <v>1772</v>
      </c>
      <c r="E37" s="323">
        <v>5</v>
      </c>
      <c r="F37" s="286">
        <f t="shared" si="0"/>
        <v>8860</v>
      </c>
    </row>
    <row r="38" spans="1:6" x14ac:dyDescent="0.2">
      <c r="A38" s="287">
        <v>35</v>
      </c>
      <c r="B38" s="328" t="s">
        <v>146</v>
      </c>
      <c r="C38" s="321" t="s">
        <v>170</v>
      </c>
      <c r="D38" s="322">
        <v>1</v>
      </c>
      <c r="E38" s="323">
        <v>40000</v>
      </c>
      <c r="F38" s="286">
        <f t="shared" si="0"/>
        <v>40000</v>
      </c>
    </row>
    <row r="39" spans="1:6" x14ac:dyDescent="0.2">
      <c r="A39" s="287">
        <v>36</v>
      </c>
      <c r="B39" s="328" t="s">
        <v>147</v>
      </c>
      <c r="C39" s="321" t="s">
        <v>173</v>
      </c>
      <c r="D39" s="322">
        <v>1200</v>
      </c>
      <c r="E39" s="323">
        <v>8</v>
      </c>
      <c r="F39" s="286">
        <f t="shared" si="0"/>
        <v>9600</v>
      </c>
    </row>
    <row r="40" spans="1:6" x14ac:dyDescent="0.2">
      <c r="A40" s="287">
        <v>37</v>
      </c>
      <c r="B40" s="328" t="s">
        <v>148</v>
      </c>
      <c r="C40" s="321" t="s">
        <v>173</v>
      </c>
      <c r="D40" s="322">
        <v>1200</v>
      </c>
      <c r="E40" s="323">
        <v>8</v>
      </c>
      <c r="F40" s="286">
        <f t="shared" si="0"/>
        <v>9600</v>
      </c>
    </row>
    <row r="41" spans="1:6" x14ac:dyDescent="0.2">
      <c r="A41" s="287">
        <v>38</v>
      </c>
      <c r="B41" s="328" t="s">
        <v>149</v>
      </c>
      <c r="C41" s="321" t="s">
        <v>173</v>
      </c>
      <c r="D41" s="322">
        <v>564</v>
      </c>
      <c r="E41" s="323">
        <v>12</v>
      </c>
      <c r="F41" s="286">
        <f t="shared" si="0"/>
        <v>6768</v>
      </c>
    </row>
    <row r="42" spans="1:6" x14ac:dyDescent="0.2">
      <c r="A42" s="287">
        <v>39</v>
      </c>
      <c r="B42" s="328" t="s">
        <v>150</v>
      </c>
      <c r="C42" s="321" t="s">
        <v>173</v>
      </c>
      <c r="D42" s="322">
        <v>87</v>
      </c>
      <c r="E42" s="323">
        <v>8</v>
      </c>
      <c r="F42" s="286">
        <f t="shared" si="0"/>
        <v>696</v>
      </c>
    </row>
    <row r="43" spans="1:6" x14ac:dyDescent="0.2">
      <c r="A43" s="287">
        <v>40</v>
      </c>
      <c r="B43" s="328" t="s">
        <v>151</v>
      </c>
      <c r="C43" s="321" t="s">
        <v>175</v>
      </c>
      <c r="D43" s="322">
        <v>2191</v>
      </c>
      <c r="E43" s="323">
        <v>90</v>
      </c>
      <c r="F43" s="286">
        <f t="shared" si="0"/>
        <v>197190</v>
      </c>
    </row>
    <row r="44" spans="1:6" x14ac:dyDescent="0.2">
      <c r="A44" s="287">
        <v>41</v>
      </c>
      <c r="B44" s="328" t="s">
        <v>152</v>
      </c>
      <c r="C44" s="321" t="s">
        <v>175</v>
      </c>
      <c r="D44" s="322">
        <v>47</v>
      </c>
      <c r="E44" s="323">
        <v>90</v>
      </c>
      <c r="F44" s="286">
        <f t="shared" si="0"/>
        <v>4230</v>
      </c>
    </row>
    <row r="45" spans="1:6" x14ac:dyDescent="0.2">
      <c r="A45" s="287">
        <v>42</v>
      </c>
      <c r="B45" s="328" t="s">
        <v>153</v>
      </c>
      <c r="C45" s="321" t="s">
        <v>175</v>
      </c>
      <c r="D45" s="322">
        <v>269</v>
      </c>
      <c r="E45" s="323">
        <v>90</v>
      </c>
      <c r="F45" s="286">
        <f t="shared" si="0"/>
        <v>24210</v>
      </c>
    </row>
    <row r="46" spans="1:6" x14ac:dyDescent="0.2">
      <c r="A46" s="287">
        <v>43</v>
      </c>
      <c r="B46" s="328" t="s">
        <v>154</v>
      </c>
      <c r="C46" s="321" t="s">
        <v>172</v>
      </c>
      <c r="D46" s="322">
        <v>7404</v>
      </c>
      <c r="E46" s="323">
        <v>25</v>
      </c>
      <c r="F46" s="286">
        <f t="shared" si="0"/>
        <v>185100</v>
      </c>
    </row>
    <row r="47" spans="1:6" x14ac:dyDescent="0.2">
      <c r="A47" s="287">
        <v>44</v>
      </c>
      <c r="B47" s="328" t="s">
        <v>155</v>
      </c>
      <c r="C47" s="321" t="s">
        <v>174</v>
      </c>
      <c r="D47" s="322">
        <v>40395</v>
      </c>
      <c r="E47" s="323">
        <v>8</v>
      </c>
      <c r="F47" s="286">
        <f t="shared" si="0"/>
        <v>323160</v>
      </c>
    </row>
    <row r="48" spans="1:6" x14ac:dyDescent="0.2">
      <c r="A48" s="287">
        <v>45</v>
      </c>
      <c r="B48" s="328" t="s">
        <v>156</v>
      </c>
      <c r="C48" s="321" t="s">
        <v>174</v>
      </c>
      <c r="D48" s="322">
        <v>616</v>
      </c>
      <c r="E48" s="323">
        <v>35</v>
      </c>
      <c r="F48" s="286">
        <f t="shared" si="0"/>
        <v>21560</v>
      </c>
    </row>
    <row r="49" spans="1:6" x14ac:dyDescent="0.2">
      <c r="A49" s="287">
        <v>46</v>
      </c>
      <c r="B49" s="328" t="s">
        <v>157</v>
      </c>
      <c r="C49" s="321" t="s">
        <v>173</v>
      </c>
      <c r="D49" s="322">
        <v>581</v>
      </c>
      <c r="E49" s="323">
        <v>50</v>
      </c>
      <c r="F49" s="286">
        <f t="shared" si="0"/>
        <v>29050</v>
      </c>
    </row>
    <row r="50" spans="1:6" x14ac:dyDescent="0.2">
      <c r="A50" s="287">
        <v>47</v>
      </c>
      <c r="B50" s="328" t="s">
        <v>158</v>
      </c>
      <c r="C50" s="321" t="s">
        <v>172</v>
      </c>
      <c r="D50" s="322">
        <v>350</v>
      </c>
      <c r="E50" s="323">
        <v>5</v>
      </c>
      <c r="F50" s="286">
        <f t="shared" si="0"/>
        <v>1750</v>
      </c>
    </row>
    <row r="51" spans="1:6" x14ac:dyDescent="0.2">
      <c r="A51" s="287">
        <v>48</v>
      </c>
      <c r="B51" s="328" t="s">
        <v>159</v>
      </c>
      <c r="C51" s="321" t="s">
        <v>172</v>
      </c>
      <c r="D51" s="322">
        <v>59</v>
      </c>
      <c r="E51" s="323">
        <v>3</v>
      </c>
      <c r="F51" s="286">
        <f t="shared" si="0"/>
        <v>177</v>
      </c>
    </row>
    <row r="52" spans="1:6" x14ac:dyDescent="0.2">
      <c r="A52" s="287">
        <v>49</v>
      </c>
      <c r="B52" s="328" t="s">
        <v>160</v>
      </c>
      <c r="C52" s="321" t="s">
        <v>172</v>
      </c>
      <c r="D52" s="322">
        <v>1419</v>
      </c>
      <c r="E52" s="323">
        <v>2</v>
      </c>
      <c r="F52" s="286">
        <f t="shared" si="0"/>
        <v>2838</v>
      </c>
    </row>
    <row r="53" spans="1:6" x14ac:dyDescent="0.2">
      <c r="A53" s="287">
        <v>50</v>
      </c>
      <c r="B53" s="328" t="s">
        <v>176</v>
      </c>
      <c r="C53" s="321" t="s">
        <v>172</v>
      </c>
      <c r="D53" s="322">
        <v>6434</v>
      </c>
      <c r="E53" s="323">
        <v>2</v>
      </c>
      <c r="F53" s="286">
        <f t="shared" si="0"/>
        <v>12868</v>
      </c>
    </row>
    <row r="54" spans="1:6" x14ac:dyDescent="0.2">
      <c r="A54" s="287">
        <v>51</v>
      </c>
      <c r="B54" s="328" t="s">
        <v>161</v>
      </c>
      <c r="C54" s="321" t="s">
        <v>172</v>
      </c>
      <c r="D54" s="322">
        <v>2288</v>
      </c>
      <c r="E54" s="323">
        <v>2</v>
      </c>
      <c r="F54" s="286">
        <f t="shared" si="0"/>
        <v>4576</v>
      </c>
    </row>
    <row r="55" spans="1:6" x14ac:dyDescent="0.2">
      <c r="A55" s="287">
        <v>52</v>
      </c>
      <c r="B55" s="328" t="s">
        <v>162</v>
      </c>
      <c r="C55" s="321" t="s">
        <v>172</v>
      </c>
      <c r="D55" s="322">
        <v>22</v>
      </c>
      <c r="E55" s="323">
        <v>5</v>
      </c>
      <c r="F55" s="286">
        <f t="shared" si="0"/>
        <v>110</v>
      </c>
    </row>
    <row r="56" spans="1:6" x14ac:dyDescent="0.2">
      <c r="A56" s="287">
        <v>53</v>
      </c>
      <c r="B56" s="328" t="s">
        <v>163</v>
      </c>
      <c r="C56" s="321" t="s">
        <v>172</v>
      </c>
      <c r="D56" s="322">
        <v>118</v>
      </c>
      <c r="E56" s="323">
        <v>2</v>
      </c>
      <c r="F56" s="286">
        <f t="shared" si="0"/>
        <v>236</v>
      </c>
    </row>
    <row r="57" spans="1:6" x14ac:dyDescent="0.2">
      <c r="A57" s="287">
        <v>54</v>
      </c>
      <c r="B57" s="328" t="s">
        <v>164</v>
      </c>
      <c r="C57" s="321" t="s">
        <v>171</v>
      </c>
      <c r="D57" s="322">
        <v>2</v>
      </c>
      <c r="E57" s="323">
        <v>500</v>
      </c>
      <c r="F57" s="286">
        <f t="shared" si="0"/>
        <v>1000</v>
      </c>
    </row>
    <row r="58" spans="1:6" x14ac:dyDescent="0.2">
      <c r="A58" s="287">
        <v>55</v>
      </c>
      <c r="B58" s="328" t="s">
        <v>165</v>
      </c>
      <c r="C58" s="321" t="s">
        <v>172</v>
      </c>
      <c r="D58" s="322">
        <v>33</v>
      </c>
      <c r="E58" s="323">
        <v>40</v>
      </c>
      <c r="F58" s="286">
        <f t="shared" si="0"/>
        <v>1320</v>
      </c>
    </row>
    <row r="59" spans="1:6" x14ac:dyDescent="0.2">
      <c r="A59" s="287">
        <v>56</v>
      </c>
      <c r="B59" s="328" t="s">
        <v>166</v>
      </c>
      <c r="C59" s="321" t="s">
        <v>171</v>
      </c>
      <c r="D59" s="322">
        <v>1</v>
      </c>
      <c r="E59" s="323">
        <v>2000</v>
      </c>
      <c r="F59" s="286">
        <f t="shared" si="0"/>
        <v>2000</v>
      </c>
    </row>
    <row r="60" spans="1:6" x14ac:dyDescent="0.2">
      <c r="A60" s="287">
        <v>57</v>
      </c>
      <c r="B60" s="328" t="s">
        <v>167</v>
      </c>
      <c r="C60" s="321" t="s">
        <v>171</v>
      </c>
      <c r="D60" s="322">
        <v>1</v>
      </c>
      <c r="E60" s="323">
        <v>2500</v>
      </c>
      <c r="F60" s="286">
        <f t="shared" si="0"/>
        <v>2500</v>
      </c>
    </row>
    <row r="61" spans="1:6" x14ac:dyDescent="0.2">
      <c r="A61" s="287">
        <v>58</v>
      </c>
      <c r="B61" s="324"/>
      <c r="C61" s="325"/>
      <c r="D61" s="322"/>
      <c r="E61" s="323"/>
      <c r="F61" s="286" t="str">
        <f t="shared" si="0"/>
        <v/>
      </c>
    </row>
    <row r="62" spans="1:6" x14ac:dyDescent="0.2">
      <c r="A62" s="287">
        <v>59</v>
      </c>
      <c r="B62" s="324"/>
      <c r="C62" s="325"/>
      <c r="D62" s="322"/>
      <c r="E62" s="323"/>
      <c r="F62" s="286" t="str">
        <f t="shared" si="0"/>
        <v/>
      </c>
    </row>
    <row r="63" spans="1:6" x14ac:dyDescent="0.2">
      <c r="A63" s="287">
        <v>60</v>
      </c>
      <c r="B63" s="324"/>
      <c r="C63" s="325"/>
      <c r="D63" s="322"/>
      <c r="E63" s="323"/>
      <c r="F63" s="286" t="str">
        <f t="shared" si="0"/>
        <v/>
      </c>
    </row>
    <row r="64" spans="1:6" x14ac:dyDescent="0.2">
      <c r="A64" s="287">
        <v>61</v>
      </c>
      <c r="B64" s="324"/>
      <c r="C64" s="325"/>
      <c r="D64" s="322"/>
      <c r="E64" s="323"/>
      <c r="F64" s="286" t="str">
        <f t="shared" si="0"/>
        <v/>
      </c>
    </row>
    <row r="65" spans="1:6" x14ac:dyDescent="0.2">
      <c r="A65" s="287">
        <v>62</v>
      </c>
      <c r="B65" s="324"/>
      <c r="C65" s="325"/>
      <c r="D65" s="322"/>
      <c r="E65" s="323"/>
      <c r="F65" s="286" t="str">
        <f t="shared" si="0"/>
        <v/>
      </c>
    </row>
    <row r="66" spans="1:6" x14ac:dyDescent="0.2">
      <c r="A66" s="287">
        <v>63</v>
      </c>
      <c r="B66" s="324"/>
      <c r="C66" s="325"/>
      <c r="D66" s="322"/>
      <c r="E66" s="323"/>
      <c r="F66" s="286" t="str">
        <f t="shared" si="0"/>
        <v/>
      </c>
    </row>
    <row r="67" spans="1:6" x14ac:dyDescent="0.2">
      <c r="A67" s="287">
        <v>64</v>
      </c>
      <c r="B67" s="324"/>
      <c r="C67" s="325"/>
      <c r="D67" s="322"/>
      <c r="E67" s="323"/>
      <c r="F67" s="286" t="str">
        <f t="shared" si="0"/>
        <v/>
      </c>
    </row>
    <row r="68" spans="1:6" x14ac:dyDescent="0.2">
      <c r="A68" s="287">
        <v>65</v>
      </c>
      <c r="B68" s="324"/>
      <c r="C68" s="325"/>
      <c r="D68" s="322"/>
      <c r="E68" s="323"/>
      <c r="F68" s="286" t="str">
        <f t="shared" ref="F68:F82" si="1">IF(AND(ISNUMBER(D68),ISNUMBER(E68)),D68*E68,"")</f>
        <v/>
      </c>
    </row>
    <row r="69" spans="1:6" x14ac:dyDescent="0.2">
      <c r="A69" s="287">
        <v>66</v>
      </c>
      <c r="B69" s="324"/>
      <c r="C69" s="325"/>
      <c r="D69" s="322"/>
      <c r="E69" s="323"/>
      <c r="F69" s="286" t="str">
        <f t="shared" si="1"/>
        <v/>
      </c>
    </row>
    <row r="70" spans="1:6" x14ac:dyDescent="0.2">
      <c r="A70" s="287">
        <v>67</v>
      </c>
      <c r="B70" s="324"/>
      <c r="C70" s="325"/>
      <c r="D70" s="322"/>
      <c r="E70" s="323"/>
      <c r="F70" s="286" t="str">
        <f t="shared" si="1"/>
        <v/>
      </c>
    </row>
    <row r="71" spans="1:6" x14ac:dyDescent="0.2">
      <c r="A71" s="287">
        <v>68</v>
      </c>
      <c r="B71" s="324"/>
      <c r="C71" s="325"/>
      <c r="D71" s="322"/>
      <c r="E71" s="323"/>
      <c r="F71" s="286" t="str">
        <f t="shared" si="1"/>
        <v/>
      </c>
    </row>
    <row r="72" spans="1:6" x14ac:dyDescent="0.2">
      <c r="A72" s="287">
        <v>69</v>
      </c>
      <c r="B72" s="324"/>
      <c r="C72" s="325"/>
      <c r="D72" s="322"/>
      <c r="E72" s="323"/>
      <c r="F72" s="286" t="str">
        <f t="shared" si="1"/>
        <v/>
      </c>
    </row>
    <row r="73" spans="1:6" x14ac:dyDescent="0.2">
      <c r="A73" s="287">
        <v>70</v>
      </c>
      <c r="B73" s="324"/>
      <c r="C73" s="325"/>
      <c r="D73" s="322"/>
      <c r="E73" s="323"/>
      <c r="F73" s="286" t="str">
        <f t="shared" si="1"/>
        <v/>
      </c>
    </row>
    <row r="74" spans="1:6" x14ac:dyDescent="0.2">
      <c r="A74" s="287">
        <v>71</v>
      </c>
      <c r="B74" s="324"/>
      <c r="C74" s="325"/>
      <c r="D74" s="322"/>
      <c r="E74" s="323"/>
      <c r="F74" s="286" t="str">
        <f t="shared" si="1"/>
        <v/>
      </c>
    </row>
    <row r="75" spans="1:6" x14ac:dyDescent="0.2">
      <c r="A75" s="287">
        <v>72</v>
      </c>
      <c r="B75" s="324"/>
      <c r="C75" s="325"/>
      <c r="D75" s="322"/>
      <c r="E75" s="323"/>
      <c r="F75" s="286" t="str">
        <f t="shared" si="1"/>
        <v/>
      </c>
    </row>
    <row r="76" spans="1:6" x14ac:dyDescent="0.2">
      <c r="A76" s="287">
        <v>73</v>
      </c>
      <c r="B76" s="324"/>
      <c r="C76" s="325"/>
      <c r="D76" s="322"/>
      <c r="E76" s="323"/>
      <c r="F76" s="286" t="str">
        <f t="shared" si="1"/>
        <v/>
      </c>
    </row>
    <row r="77" spans="1:6" x14ac:dyDescent="0.2">
      <c r="A77" s="287">
        <v>74</v>
      </c>
      <c r="B77" s="324"/>
      <c r="C77" s="325"/>
      <c r="D77" s="322"/>
      <c r="E77" s="323"/>
      <c r="F77" s="286" t="str">
        <f t="shared" si="1"/>
        <v/>
      </c>
    </row>
    <row r="78" spans="1:6" x14ac:dyDescent="0.2">
      <c r="A78" s="287">
        <v>75</v>
      </c>
      <c r="B78" s="324"/>
      <c r="C78" s="325"/>
      <c r="D78" s="322"/>
      <c r="E78" s="323"/>
      <c r="F78" s="286" t="str">
        <f t="shared" si="1"/>
        <v/>
      </c>
    </row>
    <row r="79" spans="1:6" x14ac:dyDescent="0.2">
      <c r="A79" s="287">
        <v>76</v>
      </c>
      <c r="B79" s="324"/>
      <c r="C79" s="325"/>
      <c r="D79" s="322"/>
      <c r="E79" s="323"/>
      <c r="F79" s="286" t="str">
        <f t="shared" si="1"/>
        <v/>
      </c>
    </row>
    <row r="80" spans="1:6" x14ac:dyDescent="0.2">
      <c r="A80" s="287">
        <v>77</v>
      </c>
      <c r="B80" s="324"/>
      <c r="C80" s="325"/>
      <c r="D80" s="322"/>
      <c r="E80" s="323"/>
      <c r="F80" s="286" t="str">
        <f t="shared" si="1"/>
        <v/>
      </c>
    </row>
    <row r="81" spans="1:6" x14ac:dyDescent="0.2">
      <c r="A81" s="287">
        <v>78</v>
      </c>
      <c r="B81" s="324"/>
      <c r="C81" s="325"/>
      <c r="D81" s="322"/>
      <c r="E81" s="323"/>
      <c r="F81" s="286" t="str">
        <f t="shared" si="1"/>
        <v/>
      </c>
    </row>
    <row r="82" spans="1:6" x14ac:dyDescent="0.2">
      <c r="A82" s="287">
        <v>79</v>
      </c>
      <c r="B82" s="324"/>
      <c r="C82" s="325"/>
      <c r="D82" s="322"/>
      <c r="E82" s="323"/>
      <c r="F82" s="286" t="str">
        <f t="shared" si="1"/>
        <v/>
      </c>
    </row>
    <row r="83" spans="1:6" x14ac:dyDescent="0.2">
      <c r="A83" s="287">
        <v>80</v>
      </c>
      <c r="B83" s="324"/>
      <c r="C83" s="325"/>
      <c r="D83" s="322"/>
      <c r="E83" s="323"/>
      <c r="F83" s="286" t="str">
        <f>IF(AND(ISNUMBER(D83),ISNUMBER(E83)),D83*E83,"")</f>
        <v/>
      </c>
    </row>
    <row r="84" spans="1:6" x14ac:dyDescent="0.2">
      <c r="A84" s="287">
        <v>81</v>
      </c>
      <c r="B84" s="324"/>
      <c r="C84" s="325"/>
      <c r="D84" s="322"/>
      <c r="E84" s="323"/>
      <c r="F84" s="286" t="str">
        <f t="shared" ref="F84:F129" si="2">IF(AND(ISNUMBER(D84),ISNUMBER(E84)),D84*E84,"")</f>
        <v/>
      </c>
    </row>
    <row r="85" spans="1:6" x14ac:dyDescent="0.2">
      <c r="A85" s="287">
        <v>82</v>
      </c>
      <c r="B85" s="324"/>
      <c r="C85" s="325"/>
      <c r="D85" s="322"/>
      <c r="E85" s="323"/>
      <c r="F85" s="286" t="str">
        <f t="shared" si="2"/>
        <v/>
      </c>
    </row>
    <row r="86" spans="1:6" x14ac:dyDescent="0.2">
      <c r="A86" s="287">
        <v>83</v>
      </c>
      <c r="B86" s="324"/>
      <c r="C86" s="325"/>
      <c r="D86" s="322"/>
      <c r="E86" s="323"/>
      <c r="F86" s="286" t="str">
        <f t="shared" si="2"/>
        <v/>
      </c>
    </row>
    <row r="87" spans="1:6" x14ac:dyDescent="0.2">
      <c r="A87" s="287">
        <v>84</v>
      </c>
      <c r="B87" s="324"/>
      <c r="C87" s="325"/>
      <c r="D87" s="322"/>
      <c r="E87" s="323"/>
      <c r="F87" s="286" t="str">
        <f t="shared" si="2"/>
        <v/>
      </c>
    </row>
    <row r="88" spans="1:6" x14ac:dyDescent="0.2">
      <c r="A88" s="287">
        <v>85</v>
      </c>
      <c r="B88" s="324"/>
      <c r="C88" s="325"/>
      <c r="D88" s="322"/>
      <c r="E88" s="323"/>
      <c r="F88" s="286" t="str">
        <f t="shared" si="2"/>
        <v/>
      </c>
    </row>
    <row r="89" spans="1:6" x14ac:dyDescent="0.2">
      <c r="A89" s="287">
        <v>86</v>
      </c>
      <c r="B89" s="324"/>
      <c r="C89" s="325"/>
      <c r="D89" s="322"/>
      <c r="E89" s="323"/>
      <c r="F89" s="286" t="str">
        <f t="shared" si="2"/>
        <v/>
      </c>
    </row>
    <row r="90" spans="1:6" x14ac:dyDescent="0.2">
      <c r="A90" s="287">
        <v>87</v>
      </c>
      <c r="B90" s="324"/>
      <c r="C90" s="325"/>
      <c r="D90" s="322"/>
      <c r="E90" s="323"/>
      <c r="F90" s="286" t="str">
        <f t="shared" si="2"/>
        <v/>
      </c>
    </row>
    <row r="91" spans="1:6" x14ac:dyDescent="0.2">
      <c r="A91" s="287">
        <v>88</v>
      </c>
      <c r="B91" s="324"/>
      <c r="C91" s="325"/>
      <c r="D91" s="322"/>
      <c r="E91" s="323"/>
      <c r="F91" s="286" t="str">
        <f t="shared" si="2"/>
        <v/>
      </c>
    </row>
    <row r="92" spans="1:6" x14ac:dyDescent="0.2">
      <c r="A92" s="287">
        <v>89</v>
      </c>
      <c r="B92" s="324"/>
      <c r="C92" s="325"/>
      <c r="D92" s="322"/>
      <c r="E92" s="323"/>
      <c r="F92" s="286" t="str">
        <f t="shared" si="2"/>
        <v/>
      </c>
    </row>
    <row r="93" spans="1:6" x14ac:dyDescent="0.2">
      <c r="A93" s="287">
        <v>90</v>
      </c>
      <c r="B93" s="324"/>
      <c r="C93" s="325"/>
      <c r="D93" s="322"/>
      <c r="E93" s="323"/>
      <c r="F93" s="286" t="str">
        <f t="shared" si="2"/>
        <v/>
      </c>
    </row>
    <row r="94" spans="1:6" x14ac:dyDescent="0.2">
      <c r="A94" s="287">
        <v>91</v>
      </c>
      <c r="B94" s="324"/>
      <c r="C94" s="325"/>
      <c r="D94" s="322"/>
      <c r="E94" s="323"/>
      <c r="F94" s="286" t="str">
        <f t="shared" si="2"/>
        <v/>
      </c>
    </row>
    <row r="95" spans="1:6" x14ac:dyDescent="0.2">
      <c r="A95" s="287">
        <v>92</v>
      </c>
      <c r="B95" s="324"/>
      <c r="C95" s="325"/>
      <c r="D95" s="322"/>
      <c r="E95" s="323"/>
      <c r="F95" s="286" t="str">
        <f t="shared" si="2"/>
        <v/>
      </c>
    </row>
    <row r="96" spans="1:6" x14ac:dyDescent="0.2">
      <c r="A96" s="287">
        <v>93</v>
      </c>
      <c r="B96" s="324"/>
      <c r="C96" s="325"/>
      <c r="D96" s="322"/>
      <c r="E96" s="323"/>
      <c r="F96" s="286" t="str">
        <f t="shared" si="2"/>
        <v/>
      </c>
    </row>
    <row r="97" spans="1:6" x14ac:dyDescent="0.2">
      <c r="A97" s="287">
        <v>94</v>
      </c>
      <c r="B97" s="324"/>
      <c r="C97" s="325"/>
      <c r="D97" s="322"/>
      <c r="E97" s="323"/>
      <c r="F97" s="286" t="str">
        <f t="shared" si="2"/>
        <v/>
      </c>
    </row>
    <row r="98" spans="1:6" x14ac:dyDescent="0.2">
      <c r="A98" s="287">
        <v>95</v>
      </c>
      <c r="B98" s="324"/>
      <c r="C98" s="325"/>
      <c r="D98" s="322"/>
      <c r="E98" s="323"/>
      <c r="F98" s="286" t="str">
        <f t="shared" si="2"/>
        <v/>
      </c>
    </row>
    <row r="99" spans="1:6" x14ac:dyDescent="0.2">
      <c r="A99" s="287">
        <v>96</v>
      </c>
      <c r="B99" s="324"/>
      <c r="C99" s="325"/>
      <c r="D99" s="322"/>
      <c r="E99" s="323"/>
      <c r="F99" s="286" t="str">
        <f t="shared" si="2"/>
        <v/>
      </c>
    </row>
    <row r="100" spans="1:6" x14ac:dyDescent="0.2">
      <c r="A100" s="287">
        <v>97</v>
      </c>
      <c r="B100" s="324"/>
      <c r="C100" s="325"/>
      <c r="D100" s="322"/>
      <c r="E100" s="323"/>
      <c r="F100" s="286" t="str">
        <f t="shared" si="2"/>
        <v/>
      </c>
    </row>
    <row r="101" spans="1:6" x14ac:dyDescent="0.2">
      <c r="A101" s="287">
        <v>98</v>
      </c>
      <c r="B101" s="324"/>
      <c r="C101" s="325"/>
      <c r="D101" s="322"/>
      <c r="E101" s="323"/>
      <c r="F101" s="286" t="str">
        <f t="shared" si="2"/>
        <v/>
      </c>
    </row>
    <row r="102" spans="1:6" x14ac:dyDescent="0.2">
      <c r="A102" s="287">
        <v>99</v>
      </c>
      <c r="B102" s="324"/>
      <c r="C102" s="325"/>
      <c r="D102" s="322"/>
      <c r="E102" s="323"/>
      <c r="F102" s="286" t="str">
        <f t="shared" si="2"/>
        <v/>
      </c>
    </row>
    <row r="103" spans="1:6" x14ac:dyDescent="0.2">
      <c r="A103" s="287">
        <v>100</v>
      </c>
      <c r="B103" s="324"/>
      <c r="C103" s="325"/>
      <c r="D103" s="322"/>
      <c r="E103" s="323"/>
      <c r="F103" s="286" t="str">
        <f t="shared" si="2"/>
        <v/>
      </c>
    </row>
    <row r="104" spans="1:6" x14ac:dyDescent="0.2">
      <c r="A104" s="287">
        <v>101</v>
      </c>
      <c r="B104" s="324"/>
      <c r="C104" s="325"/>
      <c r="D104" s="322"/>
      <c r="E104" s="323"/>
      <c r="F104" s="286" t="str">
        <f t="shared" si="2"/>
        <v/>
      </c>
    </row>
    <row r="105" spans="1:6" x14ac:dyDescent="0.2">
      <c r="A105" s="287">
        <v>102</v>
      </c>
      <c r="B105" s="324"/>
      <c r="C105" s="325"/>
      <c r="D105" s="322"/>
      <c r="E105" s="323"/>
      <c r="F105" s="286" t="str">
        <f t="shared" si="2"/>
        <v/>
      </c>
    </row>
    <row r="106" spans="1:6" x14ac:dyDescent="0.2">
      <c r="A106" s="287">
        <v>103</v>
      </c>
      <c r="B106" s="324"/>
      <c r="C106" s="325"/>
      <c r="D106" s="322"/>
      <c r="E106" s="323"/>
      <c r="F106" s="286" t="str">
        <f t="shared" si="2"/>
        <v/>
      </c>
    </row>
    <row r="107" spans="1:6" x14ac:dyDescent="0.2">
      <c r="A107" s="287">
        <v>104</v>
      </c>
      <c r="B107" s="324"/>
      <c r="C107" s="325"/>
      <c r="D107" s="322"/>
      <c r="E107" s="323"/>
      <c r="F107" s="286" t="str">
        <f t="shared" si="2"/>
        <v/>
      </c>
    </row>
    <row r="108" spans="1:6" x14ac:dyDescent="0.2">
      <c r="A108" s="287">
        <v>105</v>
      </c>
      <c r="B108" s="324"/>
      <c r="C108" s="325"/>
      <c r="D108" s="322"/>
      <c r="E108" s="323"/>
      <c r="F108" s="286" t="str">
        <f t="shared" si="2"/>
        <v/>
      </c>
    </row>
    <row r="109" spans="1:6" x14ac:dyDescent="0.2">
      <c r="A109" s="287">
        <v>106</v>
      </c>
      <c r="B109" s="324"/>
      <c r="C109" s="325"/>
      <c r="D109" s="322"/>
      <c r="E109" s="323"/>
      <c r="F109" s="286" t="str">
        <f t="shared" si="2"/>
        <v/>
      </c>
    </row>
    <row r="110" spans="1:6" x14ac:dyDescent="0.2">
      <c r="A110" s="287">
        <v>107</v>
      </c>
      <c r="B110" s="324"/>
      <c r="C110" s="325"/>
      <c r="D110" s="322"/>
      <c r="E110" s="323"/>
      <c r="F110" s="286" t="str">
        <f t="shared" si="2"/>
        <v/>
      </c>
    </row>
    <row r="111" spans="1:6" x14ac:dyDescent="0.2">
      <c r="A111" s="287">
        <v>108</v>
      </c>
      <c r="B111" s="324"/>
      <c r="C111" s="325"/>
      <c r="D111" s="322"/>
      <c r="E111" s="323"/>
      <c r="F111" s="286" t="str">
        <f t="shared" si="2"/>
        <v/>
      </c>
    </row>
    <row r="112" spans="1:6" x14ac:dyDescent="0.2">
      <c r="A112" s="287">
        <v>109</v>
      </c>
      <c r="B112" s="324"/>
      <c r="C112" s="325"/>
      <c r="D112" s="322"/>
      <c r="E112" s="323"/>
      <c r="F112" s="286" t="str">
        <f t="shared" si="2"/>
        <v/>
      </c>
    </row>
    <row r="113" spans="1:6" x14ac:dyDescent="0.2">
      <c r="A113" s="287">
        <v>110</v>
      </c>
      <c r="B113" s="324"/>
      <c r="C113" s="325"/>
      <c r="D113" s="322"/>
      <c r="E113" s="323"/>
      <c r="F113" s="286" t="str">
        <f t="shared" si="2"/>
        <v/>
      </c>
    </row>
    <row r="114" spans="1:6" x14ac:dyDescent="0.2">
      <c r="A114" s="287">
        <v>111</v>
      </c>
      <c r="B114" s="324"/>
      <c r="C114" s="325"/>
      <c r="D114" s="322"/>
      <c r="E114" s="323"/>
      <c r="F114" s="286" t="str">
        <f t="shared" si="2"/>
        <v/>
      </c>
    </row>
    <row r="115" spans="1:6" x14ac:dyDescent="0.2">
      <c r="A115" s="287">
        <v>112</v>
      </c>
      <c r="B115" s="324"/>
      <c r="C115" s="325"/>
      <c r="D115" s="322"/>
      <c r="E115" s="323"/>
      <c r="F115" s="286" t="str">
        <f t="shared" si="2"/>
        <v/>
      </c>
    </row>
    <row r="116" spans="1:6" x14ac:dyDescent="0.2">
      <c r="A116" s="287">
        <v>113</v>
      </c>
      <c r="B116" s="324"/>
      <c r="C116" s="325"/>
      <c r="D116" s="322"/>
      <c r="E116" s="323"/>
      <c r="F116" s="286" t="str">
        <f t="shared" si="2"/>
        <v/>
      </c>
    </row>
    <row r="117" spans="1:6" x14ac:dyDescent="0.2">
      <c r="A117" s="287">
        <v>114</v>
      </c>
      <c r="B117" s="324"/>
      <c r="C117" s="325"/>
      <c r="D117" s="322"/>
      <c r="E117" s="323"/>
      <c r="F117" s="286" t="str">
        <f t="shared" si="2"/>
        <v/>
      </c>
    </row>
    <row r="118" spans="1:6" x14ac:dyDescent="0.2">
      <c r="A118" s="287">
        <v>115</v>
      </c>
      <c r="B118" s="324"/>
      <c r="C118" s="325"/>
      <c r="D118" s="322"/>
      <c r="E118" s="323"/>
      <c r="F118" s="286" t="str">
        <f t="shared" si="2"/>
        <v/>
      </c>
    </row>
    <row r="119" spans="1:6" x14ac:dyDescent="0.2">
      <c r="A119" s="287">
        <v>116</v>
      </c>
      <c r="B119" s="324"/>
      <c r="C119" s="325"/>
      <c r="D119" s="322"/>
      <c r="E119" s="323"/>
      <c r="F119" s="286" t="str">
        <f t="shared" si="2"/>
        <v/>
      </c>
    </row>
    <row r="120" spans="1:6" x14ac:dyDescent="0.2">
      <c r="A120" s="287">
        <v>117</v>
      </c>
      <c r="B120" s="324"/>
      <c r="C120" s="325"/>
      <c r="D120" s="322"/>
      <c r="E120" s="323"/>
      <c r="F120" s="286" t="str">
        <f t="shared" si="2"/>
        <v/>
      </c>
    </row>
    <row r="121" spans="1:6" x14ac:dyDescent="0.2">
      <c r="A121" s="287">
        <v>118</v>
      </c>
      <c r="B121" s="324"/>
      <c r="C121" s="325"/>
      <c r="D121" s="322"/>
      <c r="E121" s="323"/>
      <c r="F121" s="286" t="str">
        <f t="shared" si="2"/>
        <v/>
      </c>
    </row>
    <row r="122" spans="1:6" x14ac:dyDescent="0.2">
      <c r="A122" s="287">
        <v>119</v>
      </c>
      <c r="B122" s="324"/>
      <c r="C122" s="325"/>
      <c r="D122" s="322"/>
      <c r="E122" s="323"/>
      <c r="F122" s="286" t="str">
        <f t="shared" si="2"/>
        <v/>
      </c>
    </row>
    <row r="123" spans="1:6" x14ac:dyDescent="0.2">
      <c r="A123" s="287">
        <v>120</v>
      </c>
      <c r="B123" s="324"/>
      <c r="C123" s="325"/>
      <c r="D123" s="322"/>
      <c r="E123" s="323"/>
      <c r="F123" s="286" t="str">
        <f t="shared" si="2"/>
        <v/>
      </c>
    </row>
    <row r="124" spans="1:6" x14ac:dyDescent="0.2">
      <c r="A124" s="287">
        <v>121</v>
      </c>
      <c r="B124" s="324"/>
      <c r="C124" s="325"/>
      <c r="D124" s="322"/>
      <c r="E124" s="323"/>
      <c r="F124" s="286" t="str">
        <f t="shared" si="2"/>
        <v/>
      </c>
    </row>
    <row r="125" spans="1:6" x14ac:dyDescent="0.2">
      <c r="A125" s="287">
        <v>122</v>
      </c>
      <c r="B125" s="324"/>
      <c r="C125" s="325"/>
      <c r="D125" s="322"/>
      <c r="E125" s="323"/>
      <c r="F125" s="286" t="str">
        <f t="shared" si="2"/>
        <v/>
      </c>
    </row>
    <row r="126" spans="1:6" x14ac:dyDescent="0.2">
      <c r="A126" s="287">
        <v>123</v>
      </c>
      <c r="B126" s="324"/>
      <c r="C126" s="325"/>
      <c r="D126" s="322"/>
      <c r="E126" s="323"/>
      <c r="F126" s="286" t="str">
        <f t="shared" si="2"/>
        <v/>
      </c>
    </row>
    <row r="127" spans="1:6" x14ac:dyDescent="0.2">
      <c r="A127" s="287">
        <v>124</v>
      </c>
      <c r="B127" s="324"/>
      <c r="C127" s="325"/>
      <c r="D127" s="322"/>
      <c r="E127" s="323"/>
      <c r="F127" s="286" t="str">
        <f t="shared" si="2"/>
        <v/>
      </c>
    </row>
    <row r="128" spans="1:6" x14ac:dyDescent="0.2">
      <c r="A128" s="287">
        <v>125</v>
      </c>
      <c r="B128" s="324"/>
      <c r="C128" s="325"/>
      <c r="D128" s="322"/>
      <c r="E128" s="323"/>
      <c r="F128" s="286" t="str">
        <f t="shared" si="2"/>
        <v/>
      </c>
    </row>
    <row r="129" spans="1:6" x14ac:dyDescent="0.2">
      <c r="A129" s="287">
        <v>126</v>
      </c>
      <c r="B129" s="324"/>
      <c r="C129" s="325"/>
      <c r="D129" s="322"/>
      <c r="E129" s="323"/>
      <c r="F129" s="286" t="str">
        <f t="shared" si="2"/>
        <v/>
      </c>
    </row>
    <row r="130" spans="1:6" x14ac:dyDescent="0.2">
      <c r="A130" s="287">
        <v>127</v>
      </c>
      <c r="B130" s="324"/>
      <c r="C130" s="325"/>
      <c r="D130" s="322"/>
      <c r="E130" s="323"/>
      <c r="F130" s="286" t="str">
        <f t="shared" ref="F130:F193" si="3">IF(AND(ISNUMBER(D130),ISNUMBER(E130)),D130*E130,"")</f>
        <v/>
      </c>
    </row>
    <row r="131" spans="1:6" x14ac:dyDescent="0.2">
      <c r="A131" s="287">
        <v>128</v>
      </c>
      <c r="B131" s="324"/>
      <c r="C131" s="325"/>
      <c r="D131" s="322"/>
      <c r="E131" s="323"/>
      <c r="F131" s="286" t="str">
        <f t="shared" si="3"/>
        <v/>
      </c>
    </row>
    <row r="132" spans="1:6" x14ac:dyDescent="0.2">
      <c r="A132" s="287">
        <v>129</v>
      </c>
      <c r="B132" s="324"/>
      <c r="C132" s="325"/>
      <c r="D132" s="322"/>
      <c r="E132" s="323"/>
      <c r="F132" s="286" t="str">
        <f t="shared" si="3"/>
        <v/>
      </c>
    </row>
    <row r="133" spans="1:6" x14ac:dyDescent="0.2">
      <c r="A133" s="287">
        <v>130</v>
      </c>
      <c r="B133" s="324"/>
      <c r="C133" s="325"/>
      <c r="D133" s="322"/>
      <c r="E133" s="323"/>
      <c r="F133" s="286" t="str">
        <f t="shared" si="3"/>
        <v/>
      </c>
    </row>
    <row r="134" spans="1:6" x14ac:dyDescent="0.2">
      <c r="A134" s="287">
        <v>131</v>
      </c>
      <c r="B134" s="324"/>
      <c r="C134" s="325"/>
      <c r="D134" s="322"/>
      <c r="E134" s="323"/>
      <c r="F134" s="286" t="str">
        <f t="shared" si="3"/>
        <v/>
      </c>
    </row>
    <row r="135" spans="1:6" x14ac:dyDescent="0.2">
      <c r="A135" s="287">
        <v>132</v>
      </c>
      <c r="B135" s="324"/>
      <c r="C135" s="325"/>
      <c r="D135" s="322"/>
      <c r="E135" s="323"/>
      <c r="F135" s="286" t="str">
        <f t="shared" si="3"/>
        <v/>
      </c>
    </row>
    <row r="136" spans="1:6" x14ac:dyDescent="0.2">
      <c r="A136" s="287">
        <v>133</v>
      </c>
      <c r="B136" s="324"/>
      <c r="C136" s="325"/>
      <c r="D136" s="322"/>
      <c r="E136" s="323"/>
      <c r="F136" s="286" t="str">
        <f t="shared" si="3"/>
        <v/>
      </c>
    </row>
    <row r="137" spans="1:6" x14ac:dyDescent="0.2">
      <c r="A137" s="287">
        <v>134</v>
      </c>
      <c r="B137" s="324"/>
      <c r="C137" s="325"/>
      <c r="D137" s="322"/>
      <c r="E137" s="323"/>
      <c r="F137" s="286" t="str">
        <f t="shared" si="3"/>
        <v/>
      </c>
    </row>
    <row r="138" spans="1:6" x14ac:dyDescent="0.2">
      <c r="A138" s="287">
        <v>135</v>
      </c>
      <c r="B138" s="324"/>
      <c r="C138" s="325"/>
      <c r="D138" s="322"/>
      <c r="E138" s="323"/>
      <c r="F138" s="286" t="str">
        <f t="shared" si="3"/>
        <v/>
      </c>
    </row>
    <row r="139" spans="1:6" x14ac:dyDescent="0.2">
      <c r="A139" s="287">
        <v>136</v>
      </c>
      <c r="B139" s="324"/>
      <c r="C139" s="325"/>
      <c r="D139" s="322"/>
      <c r="E139" s="323"/>
      <c r="F139" s="286" t="str">
        <f t="shared" si="3"/>
        <v/>
      </c>
    </row>
    <row r="140" spans="1:6" x14ac:dyDescent="0.2">
      <c r="A140" s="287">
        <v>137</v>
      </c>
      <c r="B140" s="324"/>
      <c r="C140" s="325"/>
      <c r="D140" s="322"/>
      <c r="E140" s="323"/>
      <c r="F140" s="286" t="str">
        <f t="shared" si="3"/>
        <v/>
      </c>
    </row>
    <row r="141" spans="1:6" x14ac:dyDescent="0.2">
      <c r="A141" s="287">
        <v>138</v>
      </c>
      <c r="B141" s="324"/>
      <c r="C141" s="325"/>
      <c r="D141" s="322"/>
      <c r="E141" s="323"/>
      <c r="F141" s="286" t="str">
        <f t="shared" si="3"/>
        <v/>
      </c>
    </row>
    <row r="142" spans="1:6" x14ac:dyDescent="0.2">
      <c r="A142" s="287">
        <v>139</v>
      </c>
      <c r="B142" s="324"/>
      <c r="C142" s="325"/>
      <c r="D142" s="322"/>
      <c r="E142" s="323"/>
      <c r="F142" s="286" t="str">
        <f t="shared" si="3"/>
        <v/>
      </c>
    </row>
    <row r="143" spans="1:6" x14ac:dyDescent="0.2">
      <c r="A143" s="287">
        <v>140</v>
      </c>
      <c r="B143" s="324"/>
      <c r="C143" s="325"/>
      <c r="D143" s="322"/>
      <c r="E143" s="323"/>
      <c r="F143" s="286" t="str">
        <f t="shared" si="3"/>
        <v/>
      </c>
    </row>
    <row r="144" spans="1:6" x14ac:dyDescent="0.2">
      <c r="A144" s="206">
        <v>141</v>
      </c>
      <c r="B144" s="324"/>
      <c r="C144" s="325"/>
      <c r="D144" s="322"/>
      <c r="E144" s="323"/>
      <c r="F144" s="286" t="str">
        <f t="shared" si="3"/>
        <v/>
      </c>
    </row>
    <row r="145" spans="1:6" x14ac:dyDescent="0.2">
      <c r="A145" s="206">
        <v>142</v>
      </c>
      <c r="B145" s="324"/>
      <c r="C145" s="325"/>
      <c r="D145" s="322"/>
      <c r="E145" s="323"/>
      <c r="F145" s="286" t="str">
        <f t="shared" si="3"/>
        <v/>
      </c>
    </row>
    <row r="146" spans="1:6" x14ac:dyDescent="0.2">
      <c r="A146" s="206">
        <v>143</v>
      </c>
      <c r="B146" s="324"/>
      <c r="C146" s="325"/>
      <c r="D146" s="322"/>
      <c r="E146" s="323"/>
      <c r="F146" s="286" t="str">
        <f t="shared" si="3"/>
        <v/>
      </c>
    </row>
    <row r="147" spans="1:6" x14ac:dyDescent="0.2">
      <c r="A147" s="206">
        <v>144</v>
      </c>
      <c r="B147" s="324"/>
      <c r="C147" s="325"/>
      <c r="D147" s="322"/>
      <c r="E147" s="323"/>
      <c r="F147" s="286" t="str">
        <f t="shared" si="3"/>
        <v/>
      </c>
    </row>
    <row r="148" spans="1:6" x14ac:dyDescent="0.2">
      <c r="A148" s="206">
        <v>145</v>
      </c>
      <c r="B148" s="324"/>
      <c r="C148" s="325"/>
      <c r="D148" s="322"/>
      <c r="E148" s="323"/>
      <c r="F148" s="286" t="str">
        <f t="shared" si="3"/>
        <v/>
      </c>
    </row>
    <row r="149" spans="1:6" x14ac:dyDescent="0.2">
      <c r="A149" s="206">
        <v>146</v>
      </c>
      <c r="B149" s="324"/>
      <c r="C149" s="325"/>
      <c r="D149" s="322"/>
      <c r="E149" s="323"/>
      <c r="F149" s="286" t="str">
        <f t="shared" si="3"/>
        <v/>
      </c>
    </row>
    <row r="150" spans="1:6" x14ac:dyDescent="0.2">
      <c r="A150" s="206">
        <v>147</v>
      </c>
      <c r="B150" s="324"/>
      <c r="C150" s="325"/>
      <c r="D150" s="322"/>
      <c r="E150" s="323"/>
      <c r="F150" s="286" t="str">
        <f t="shared" si="3"/>
        <v/>
      </c>
    </row>
    <row r="151" spans="1:6" x14ac:dyDescent="0.2">
      <c r="A151" s="206">
        <v>148</v>
      </c>
      <c r="B151" s="324"/>
      <c r="C151" s="325"/>
      <c r="D151" s="322"/>
      <c r="E151" s="323"/>
      <c r="F151" s="286" t="str">
        <f t="shared" si="3"/>
        <v/>
      </c>
    </row>
    <row r="152" spans="1:6" x14ac:dyDescent="0.2">
      <c r="A152" s="206">
        <v>149</v>
      </c>
      <c r="B152" s="324"/>
      <c r="C152" s="325"/>
      <c r="D152" s="322"/>
      <c r="E152" s="323"/>
      <c r="F152" s="286" t="str">
        <f t="shared" si="3"/>
        <v/>
      </c>
    </row>
    <row r="153" spans="1:6" x14ac:dyDescent="0.2">
      <c r="A153" s="206">
        <v>150</v>
      </c>
      <c r="B153" s="324"/>
      <c r="C153" s="325"/>
      <c r="D153" s="322"/>
      <c r="E153" s="323"/>
      <c r="F153" s="286" t="str">
        <f t="shared" si="3"/>
        <v/>
      </c>
    </row>
    <row r="154" spans="1:6" x14ac:dyDescent="0.2">
      <c r="A154" s="206">
        <v>151</v>
      </c>
      <c r="B154" s="324"/>
      <c r="C154" s="325"/>
      <c r="D154" s="322"/>
      <c r="E154" s="323"/>
      <c r="F154" s="286" t="str">
        <f t="shared" si="3"/>
        <v/>
      </c>
    </row>
    <row r="155" spans="1:6" x14ac:dyDescent="0.2">
      <c r="A155" s="206">
        <v>152</v>
      </c>
      <c r="B155" s="324"/>
      <c r="C155" s="325"/>
      <c r="D155" s="322"/>
      <c r="E155" s="323"/>
      <c r="F155" s="286" t="str">
        <f t="shared" si="3"/>
        <v/>
      </c>
    </row>
    <row r="156" spans="1:6" x14ac:dyDescent="0.2">
      <c r="A156" s="206">
        <v>153</v>
      </c>
      <c r="B156" s="324"/>
      <c r="C156" s="325"/>
      <c r="D156" s="322"/>
      <c r="E156" s="323"/>
      <c r="F156" s="286" t="str">
        <f t="shared" si="3"/>
        <v/>
      </c>
    </row>
    <row r="157" spans="1:6" x14ac:dyDescent="0.2">
      <c r="A157" s="206">
        <v>154</v>
      </c>
      <c r="B157" s="324"/>
      <c r="C157" s="325"/>
      <c r="D157" s="322"/>
      <c r="E157" s="323"/>
      <c r="F157" s="286" t="str">
        <f t="shared" si="3"/>
        <v/>
      </c>
    </row>
    <row r="158" spans="1:6" x14ac:dyDescent="0.2">
      <c r="A158" s="206">
        <v>155</v>
      </c>
      <c r="B158" s="324"/>
      <c r="C158" s="325"/>
      <c r="D158" s="322"/>
      <c r="E158" s="323"/>
      <c r="F158" s="286" t="str">
        <f t="shared" si="3"/>
        <v/>
      </c>
    </row>
    <row r="159" spans="1:6" x14ac:dyDescent="0.2">
      <c r="A159" s="206">
        <v>156</v>
      </c>
      <c r="B159" s="324"/>
      <c r="C159" s="325"/>
      <c r="D159" s="322"/>
      <c r="E159" s="323"/>
      <c r="F159" s="286" t="str">
        <f t="shared" si="3"/>
        <v/>
      </c>
    </row>
    <row r="160" spans="1:6" x14ac:dyDescent="0.2">
      <c r="A160" s="206">
        <v>157</v>
      </c>
      <c r="B160" s="324"/>
      <c r="C160" s="325"/>
      <c r="D160" s="322"/>
      <c r="E160" s="323"/>
      <c r="F160" s="286" t="str">
        <f t="shared" si="3"/>
        <v/>
      </c>
    </row>
    <row r="161" spans="1:6" x14ac:dyDescent="0.2">
      <c r="A161" s="206">
        <v>158</v>
      </c>
      <c r="B161" s="324"/>
      <c r="C161" s="325"/>
      <c r="D161" s="322"/>
      <c r="E161" s="323"/>
      <c r="F161" s="286" t="str">
        <f t="shared" si="3"/>
        <v/>
      </c>
    </row>
    <row r="162" spans="1:6" x14ac:dyDescent="0.2">
      <c r="A162" s="206">
        <v>159</v>
      </c>
      <c r="B162" s="324"/>
      <c r="C162" s="325"/>
      <c r="D162" s="322"/>
      <c r="E162" s="323"/>
      <c r="F162" s="286" t="str">
        <f t="shared" si="3"/>
        <v/>
      </c>
    </row>
    <row r="163" spans="1:6" x14ac:dyDescent="0.2">
      <c r="A163" s="206">
        <v>160</v>
      </c>
      <c r="B163" s="324"/>
      <c r="C163" s="325"/>
      <c r="D163" s="322"/>
      <c r="E163" s="323"/>
      <c r="F163" s="286" t="str">
        <f t="shared" si="3"/>
        <v/>
      </c>
    </row>
    <row r="164" spans="1:6" x14ac:dyDescent="0.2">
      <c r="A164" s="206">
        <v>161</v>
      </c>
      <c r="B164" s="324"/>
      <c r="C164" s="325"/>
      <c r="D164" s="322"/>
      <c r="E164" s="323"/>
      <c r="F164" s="286" t="str">
        <f t="shared" si="3"/>
        <v/>
      </c>
    </row>
    <row r="165" spans="1:6" x14ac:dyDescent="0.2">
      <c r="A165" s="206">
        <v>162</v>
      </c>
      <c r="B165" s="324"/>
      <c r="C165" s="325"/>
      <c r="D165" s="322"/>
      <c r="E165" s="323"/>
      <c r="F165" s="286" t="str">
        <f t="shared" si="3"/>
        <v/>
      </c>
    </row>
    <row r="166" spans="1:6" x14ac:dyDescent="0.2">
      <c r="A166" s="206">
        <v>163</v>
      </c>
      <c r="B166" s="324"/>
      <c r="C166" s="325"/>
      <c r="D166" s="322"/>
      <c r="E166" s="323"/>
      <c r="F166" s="286" t="str">
        <f t="shared" si="3"/>
        <v/>
      </c>
    </row>
    <row r="167" spans="1:6" x14ac:dyDescent="0.2">
      <c r="A167" s="206">
        <v>164</v>
      </c>
      <c r="B167" s="324"/>
      <c r="C167" s="325"/>
      <c r="D167" s="322"/>
      <c r="E167" s="323"/>
      <c r="F167" s="286" t="str">
        <f t="shared" si="3"/>
        <v/>
      </c>
    </row>
    <row r="168" spans="1:6" x14ac:dyDescent="0.2">
      <c r="A168" s="206">
        <v>165</v>
      </c>
      <c r="B168" s="324"/>
      <c r="C168" s="325"/>
      <c r="D168" s="322"/>
      <c r="E168" s="323"/>
      <c r="F168" s="286" t="str">
        <f t="shared" si="3"/>
        <v/>
      </c>
    </row>
    <row r="169" spans="1:6" x14ac:dyDescent="0.2">
      <c r="A169" s="206">
        <v>166</v>
      </c>
      <c r="B169" s="324"/>
      <c r="C169" s="325"/>
      <c r="D169" s="322"/>
      <c r="E169" s="323"/>
      <c r="F169" s="286" t="str">
        <f t="shared" si="3"/>
        <v/>
      </c>
    </row>
    <row r="170" spans="1:6" x14ac:dyDescent="0.2">
      <c r="A170" s="206">
        <v>167</v>
      </c>
      <c r="B170" s="324"/>
      <c r="C170" s="325"/>
      <c r="D170" s="322"/>
      <c r="E170" s="323"/>
      <c r="F170" s="286" t="str">
        <f t="shared" si="3"/>
        <v/>
      </c>
    </row>
    <row r="171" spans="1:6" x14ac:dyDescent="0.2">
      <c r="A171" s="206">
        <v>168</v>
      </c>
      <c r="B171" s="324"/>
      <c r="C171" s="325"/>
      <c r="D171" s="322"/>
      <c r="E171" s="323"/>
      <c r="F171" s="286" t="str">
        <f t="shared" si="3"/>
        <v/>
      </c>
    </row>
    <row r="172" spans="1:6" x14ac:dyDescent="0.2">
      <c r="A172" s="206">
        <v>169</v>
      </c>
      <c r="B172" s="324"/>
      <c r="C172" s="325"/>
      <c r="D172" s="322"/>
      <c r="E172" s="323"/>
      <c r="F172" s="286" t="str">
        <f t="shared" si="3"/>
        <v/>
      </c>
    </row>
    <row r="173" spans="1:6" x14ac:dyDescent="0.2">
      <c r="A173" s="206">
        <v>170</v>
      </c>
      <c r="B173" s="324"/>
      <c r="C173" s="325"/>
      <c r="D173" s="322"/>
      <c r="E173" s="323"/>
      <c r="F173" s="286" t="str">
        <f t="shared" si="3"/>
        <v/>
      </c>
    </row>
    <row r="174" spans="1:6" x14ac:dyDescent="0.2">
      <c r="A174" s="206">
        <v>171</v>
      </c>
      <c r="B174" s="324"/>
      <c r="C174" s="325"/>
      <c r="D174" s="322"/>
      <c r="E174" s="323"/>
      <c r="F174" s="286" t="str">
        <f t="shared" si="3"/>
        <v/>
      </c>
    </row>
    <row r="175" spans="1:6" x14ac:dyDescent="0.2">
      <c r="A175" s="206">
        <v>172</v>
      </c>
      <c r="B175" s="324"/>
      <c r="C175" s="325"/>
      <c r="D175" s="322"/>
      <c r="E175" s="323"/>
      <c r="F175" s="286" t="str">
        <f t="shared" si="3"/>
        <v/>
      </c>
    </row>
    <row r="176" spans="1:6" x14ac:dyDescent="0.2">
      <c r="A176" s="206">
        <v>173</v>
      </c>
      <c r="B176" s="324"/>
      <c r="C176" s="325"/>
      <c r="D176" s="322"/>
      <c r="E176" s="323"/>
      <c r="F176" s="286" t="str">
        <f t="shared" si="3"/>
        <v/>
      </c>
    </row>
    <row r="177" spans="1:6" x14ac:dyDescent="0.2">
      <c r="A177" s="206">
        <v>174</v>
      </c>
      <c r="B177" s="324"/>
      <c r="C177" s="325"/>
      <c r="D177" s="322"/>
      <c r="E177" s="323"/>
      <c r="F177" s="286" t="str">
        <f t="shared" si="3"/>
        <v/>
      </c>
    </row>
    <row r="178" spans="1:6" x14ac:dyDescent="0.2">
      <c r="A178" s="206">
        <v>175</v>
      </c>
      <c r="B178" s="324"/>
      <c r="C178" s="325"/>
      <c r="D178" s="322"/>
      <c r="E178" s="323"/>
      <c r="F178" s="286" t="str">
        <f t="shared" si="3"/>
        <v/>
      </c>
    </row>
    <row r="179" spans="1:6" x14ac:dyDescent="0.2">
      <c r="A179" s="206">
        <v>176</v>
      </c>
      <c r="B179" s="324"/>
      <c r="C179" s="325"/>
      <c r="D179" s="322"/>
      <c r="E179" s="323"/>
      <c r="F179" s="286" t="str">
        <f t="shared" si="3"/>
        <v/>
      </c>
    </row>
    <row r="180" spans="1:6" x14ac:dyDescent="0.2">
      <c r="A180" s="206">
        <v>177</v>
      </c>
      <c r="B180" s="324"/>
      <c r="C180" s="325"/>
      <c r="D180" s="322"/>
      <c r="E180" s="323"/>
      <c r="F180" s="286" t="str">
        <f t="shared" si="3"/>
        <v/>
      </c>
    </row>
    <row r="181" spans="1:6" x14ac:dyDescent="0.2">
      <c r="A181" s="206">
        <v>178</v>
      </c>
      <c r="B181" s="324"/>
      <c r="C181" s="325"/>
      <c r="D181" s="322"/>
      <c r="E181" s="323"/>
      <c r="F181" s="286" t="str">
        <f t="shared" si="3"/>
        <v/>
      </c>
    </row>
    <row r="182" spans="1:6" x14ac:dyDescent="0.2">
      <c r="A182" s="206">
        <v>179</v>
      </c>
      <c r="B182" s="324"/>
      <c r="C182" s="325"/>
      <c r="D182" s="322"/>
      <c r="E182" s="323"/>
      <c r="F182" s="286" t="str">
        <f t="shared" si="3"/>
        <v/>
      </c>
    </row>
    <row r="183" spans="1:6" x14ac:dyDescent="0.2">
      <c r="A183" s="206">
        <v>180</v>
      </c>
      <c r="B183" s="324"/>
      <c r="C183" s="325"/>
      <c r="D183" s="322"/>
      <c r="E183" s="323"/>
      <c r="F183" s="286" t="str">
        <f t="shared" si="3"/>
        <v/>
      </c>
    </row>
    <row r="184" spans="1:6" x14ac:dyDescent="0.2">
      <c r="A184" s="206">
        <v>181</v>
      </c>
      <c r="B184" s="324"/>
      <c r="C184" s="325"/>
      <c r="D184" s="322"/>
      <c r="E184" s="323"/>
      <c r="F184" s="286" t="str">
        <f t="shared" si="3"/>
        <v/>
      </c>
    </row>
    <row r="185" spans="1:6" x14ac:dyDescent="0.2">
      <c r="A185" s="206">
        <v>182</v>
      </c>
      <c r="B185" s="324"/>
      <c r="C185" s="325"/>
      <c r="D185" s="322"/>
      <c r="E185" s="323"/>
      <c r="F185" s="286" t="str">
        <f t="shared" si="3"/>
        <v/>
      </c>
    </row>
    <row r="186" spans="1:6" x14ac:dyDescent="0.2">
      <c r="A186" s="206">
        <v>183</v>
      </c>
      <c r="B186" s="324"/>
      <c r="C186" s="325"/>
      <c r="D186" s="322"/>
      <c r="E186" s="323"/>
      <c r="F186" s="286" t="str">
        <f t="shared" si="3"/>
        <v/>
      </c>
    </row>
    <row r="187" spans="1:6" x14ac:dyDescent="0.2">
      <c r="A187" s="206">
        <v>184</v>
      </c>
      <c r="B187" s="324"/>
      <c r="C187" s="325"/>
      <c r="D187" s="322"/>
      <c r="E187" s="323"/>
      <c r="F187" s="286" t="str">
        <f t="shared" si="3"/>
        <v/>
      </c>
    </row>
    <row r="188" spans="1:6" x14ac:dyDescent="0.2">
      <c r="A188" s="206">
        <v>185</v>
      </c>
      <c r="B188" s="324"/>
      <c r="C188" s="325"/>
      <c r="D188" s="322"/>
      <c r="E188" s="323"/>
      <c r="F188" s="286" t="str">
        <f t="shared" si="3"/>
        <v/>
      </c>
    </row>
    <row r="189" spans="1:6" x14ac:dyDescent="0.2">
      <c r="A189" s="206">
        <v>186</v>
      </c>
      <c r="B189" s="324"/>
      <c r="C189" s="325"/>
      <c r="D189" s="322"/>
      <c r="E189" s="323"/>
      <c r="F189" s="286" t="str">
        <f t="shared" si="3"/>
        <v/>
      </c>
    </row>
    <row r="190" spans="1:6" x14ac:dyDescent="0.2">
      <c r="A190" s="206">
        <v>187</v>
      </c>
      <c r="B190" s="324"/>
      <c r="C190" s="325"/>
      <c r="D190" s="322"/>
      <c r="E190" s="323"/>
      <c r="F190" s="286" t="str">
        <f t="shared" si="3"/>
        <v/>
      </c>
    </row>
    <row r="191" spans="1:6" x14ac:dyDescent="0.2">
      <c r="A191" s="206">
        <v>188</v>
      </c>
      <c r="B191" s="324"/>
      <c r="C191" s="325"/>
      <c r="D191" s="322"/>
      <c r="E191" s="323"/>
      <c r="F191" s="286" t="str">
        <f t="shared" si="3"/>
        <v/>
      </c>
    </row>
    <row r="192" spans="1:6" x14ac:dyDescent="0.2">
      <c r="A192" s="206">
        <v>189</v>
      </c>
      <c r="B192" s="324"/>
      <c r="C192" s="325"/>
      <c r="D192" s="322"/>
      <c r="E192" s="323"/>
      <c r="F192" s="286" t="str">
        <f t="shared" si="3"/>
        <v/>
      </c>
    </row>
    <row r="193" spans="1:6" x14ac:dyDescent="0.2">
      <c r="A193" s="206">
        <v>190</v>
      </c>
      <c r="B193" s="324"/>
      <c r="C193" s="325"/>
      <c r="D193" s="322"/>
      <c r="E193" s="323"/>
      <c r="F193" s="286" t="str">
        <f t="shared" si="3"/>
        <v/>
      </c>
    </row>
    <row r="194" spans="1:6" x14ac:dyDescent="0.2">
      <c r="A194" s="206">
        <v>191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">
      <c r="A195" s="206">
        <v>192</v>
      </c>
      <c r="B195" s="324"/>
      <c r="C195" s="325"/>
      <c r="D195" s="322"/>
      <c r="E195" s="323"/>
      <c r="F195" s="286" t="str">
        <f t="shared" si="4"/>
        <v/>
      </c>
    </row>
    <row r="196" spans="1:6" x14ac:dyDescent="0.2">
      <c r="A196" s="206">
        <v>193</v>
      </c>
      <c r="B196" s="324"/>
      <c r="C196" s="325"/>
      <c r="D196" s="322"/>
      <c r="E196" s="323"/>
      <c r="F196" s="286" t="str">
        <f t="shared" si="4"/>
        <v/>
      </c>
    </row>
    <row r="197" spans="1:6" x14ac:dyDescent="0.2">
      <c r="A197" s="206">
        <v>194</v>
      </c>
      <c r="B197" s="324"/>
      <c r="C197" s="325"/>
      <c r="D197" s="322"/>
      <c r="E197" s="323"/>
      <c r="F197" s="286" t="str">
        <f t="shared" si="4"/>
        <v/>
      </c>
    </row>
    <row r="198" spans="1:6" x14ac:dyDescent="0.2">
      <c r="A198" s="206">
        <v>195</v>
      </c>
      <c r="B198" s="324"/>
      <c r="C198" s="325"/>
      <c r="D198" s="322"/>
      <c r="E198" s="323"/>
      <c r="F198" s="286" t="str">
        <f t="shared" si="4"/>
        <v/>
      </c>
    </row>
    <row r="199" spans="1:6" x14ac:dyDescent="0.2">
      <c r="A199" s="206">
        <v>196</v>
      </c>
      <c r="B199" s="324"/>
      <c r="C199" s="325"/>
      <c r="D199" s="322"/>
      <c r="E199" s="323"/>
      <c r="F199" s="286" t="str">
        <f t="shared" si="4"/>
        <v/>
      </c>
    </row>
    <row r="200" spans="1:6" x14ac:dyDescent="0.2">
      <c r="A200" s="206">
        <v>197</v>
      </c>
      <c r="B200" s="324"/>
      <c r="C200" s="325"/>
      <c r="D200" s="322"/>
      <c r="E200" s="323"/>
      <c r="F200" s="286" t="str">
        <f t="shared" si="4"/>
        <v/>
      </c>
    </row>
    <row r="201" spans="1:6" x14ac:dyDescent="0.2">
      <c r="A201" s="206">
        <v>198</v>
      </c>
      <c r="B201" s="324"/>
      <c r="C201" s="325"/>
      <c r="D201" s="322"/>
      <c r="E201" s="323"/>
      <c r="F201" s="286" t="str">
        <f t="shared" si="4"/>
        <v/>
      </c>
    </row>
    <row r="202" spans="1:6" x14ac:dyDescent="0.2">
      <c r="A202" s="206">
        <v>199</v>
      </c>
      <c r="B202" s="324"/>
      <c r="C202" s="325"/>
      <c r="D202" s="322"/>
      <c r="E202" s="323"/>
      <c r="F202" s="286" t="str">
        <f t="shared" si="4"/>
        <v/>
      </c>
    </row>
    <row r="203" spans="1:6" x14ac:dyDescent="0.2">
      <c r="A203" s="206">
        <v>200</v>
      </c>
      <c r="B203" s="324"/>
      <c r="C203" s="325"/>
      <c r="D203" s="322"/>
      <c r="E203" s="323"/>
      <c r="F203" s="286" t="str">
        <f t="shared" si="4"/>
        <v/>
      </c>
    </row>
    <row r="204" spans="1:6" x14ac:dyDescent="0.2">
      <c r="A204" s="206">
        <v>201</v>
      </c>
      <c r="B204" s="324"/>
      <c r="C204" s="325"/>
      <c r="D204" s="322"/>
      <c r="E204" s="323"/>
      <c r="F204" s="286" t="str">
        <f t="shared" si="4"/>
        <v/>
      </c>
    </row>
    <row r="205" spans="1:6" x14ac:dyDescent="0.2">
      <c r="A205" s="206">
        <v>202</v>
      </c>
      <c r="B205" s="324"/>
      <c r="C205" s="325"/>
      <c r="D205" s="322"/>
      <c r="E205" s="323"/>
      <c r="F205" s="286" t="str">
        <f t="shared" si="4"/>
        <v/>
      </c>
    </row>
    <row r="206" spans="1:6" x14ac:dyDescent="0.2">
      <c r="A206" s="206">
        <v>203</v>
      </c>
      <c r="B206" s="324"/>
      <c r="C206" s="325"/>
      <c r="D206" s="322"/>
      <c r="E206" s="323"/>
      <c r="F206" s="286" t="str">
        <f t="shared" si="4"/>
        <v/>
      </c>
    </row>
    <row r="207" spans="1:6" x14ac:dyDescent="0.2">
      <c r="A207" s="206">
        <v>204</v>
      </c>
      <c r="B207" s="324"/>
      <c r="C207" s="325"/>
      <c r="D207" s="322"/>
      <c r="E207" s="323"/>
      <c r="F207" s="286" t="str">
        <f t="shared" si="4"/>
        <v/>
      </c>
    </row>
    <row r="208" spans="1:6" x14ac:dyDescent="0.2">
      <c r="A208" s="206">
        <v>205</v>
      </c>
      <c r="B208" s="324"/>
      <c r="C208" s="325"/>
      <c r="D208" s="322"/>
      <c r="E208" s="323"/>
      <c r="F208" s="286" t="str">
        <f t="shared" si="4"/>
        <v/>
      </c>
    </row>
    <row r="209" spans="1:6" x14ac:dyDescent="0.2">
      <c r="A209" s="206">
        <v>206</v>
      </c>
      <c r="B209" s="324"/>
      <c r="C209" s="325"/>
      <c r="D209" s="322"/>
      <c r="E209" s="323"/>
      <c r="F209" s="286" t="str">
        <f t="shared" si="4"/>
        <v/>
      </c>
    </row>
    <row r="210" spans="1:6" x14ac:dyDescent="0.2">
      <c r="A210" s="206">
        <v>207</v>
      </c>
      <c r="B210" s="324"/>
      <c r="C210" s="325"/>
      <c r="D210" s="322"/>
      <c r="E210" s="323"/>
      <c r="F210" s="286" t="str">
        <f t="shared" si="4"/>
        <v/>
      </c>
    </row>
    <row r="211" spans="1:6" x14ac:dyDescent="0.2">
      <c r="A211" s="206">
        <v>208</v>
      </c>
      <c r="B211" s="324"/>
      <c r="C211" s="325"/>
      <c r="D211" s="322"/>
      <c r="E211" s="323"/>
      <c r="F211" s="286" t="str">
        <f t="shared" si="4"/>
        <v/>
      </c>
    </row>
    <row r="212" spans="1:6" x14ac:dyDescent="0.2">
      <c r="A212" s="206">
        <v>209</v>
      </c>
      <c r="B212" s="324"/>
      <c r="C212" s="325"/>
      <c r="D212" s="322"/>
      <c r="E212" s="323"/>
      <c r="F212" s="286" t="str">
        <f t="shared" si="4"/>
        <v/>
      </c>
    </row>
    <row r="213" spans="1:6" x14ac:dyDescent="0.2">
      <c r="A213" s="206">
        <v>210</v>
      </c>
      <c r="B213" s="324"/>
      <c r="C213" s="325"/>
      <c r="D213" s="322"/>
      <c r="E213" s="323"/>
      <c r="F213" s="286" t="str">
        <f t="shared" si="4"/>
        <v/>
      </c>
    </row>
    <row r="214" spans="1:6" x14ac:dyDescent="0.2">
      <c r="A214" s="206">
        <v>211</v>
      </c>
      <c r="B214" s="324"/>
      <c r="C214" s="325"/>
      <c r="D214" s="322"/>
      <c r="E214" s="323"/>
      <c r="F214" s="286" t="str">
        <f t="shared" si="4"/>
        <v/>
      </c>
    </row>
    <row r="215" spans="1:6" x14ac:dyDescent="0.2">
      <c r="A215" s="206">
        <v>212</v>
      </c>
      <c r="B215" s="324"/>
      <c r="C215" s="325"/>
      <c r="D215" s="322"/>
      <c r="E215" s="323"/>
      <c r="F215" s="286" t="str">
        <f t="shared" si="4"/>
        <v/>
      </c>
    </row>
    <row r="216" spans="1:6" x14ac:dyDescent="0.2">
      <c r="A216" s="206">
        <v>213</v>
      </c>
      <c r="B216" s="324"/>
      <c r="C216" s="325"/>
      <c r="D216" s="322"/>
      <c r="E216" s="323"/>
      <c r="F216" s="286" t="str">
        <f t="shared" si="4"/>
        <v/>
      </c>
    </row>
    <row r="217" spans="1:6" x14ac:dyDescent="0.2">
      <c r="A217" s="206">
        <v>214</v>
      </c>
      <c r="B217" s="324"/>
      <c r="C217" s="325"/>
      <c r="D217" s="322"/>
      <c r="E217" s="323"/>
      <c r="F217" s="286" t="str">
        <f t="shared" si="4"/>
        <v/>
      </c>
    </row>
    <row r="218" spans="1:6" x14ac:dyDescent="0.2">
      <c r="A218" s="206">
        <v>215</v>
      </c>
      <c r="B218" s="324"/>
      <c r="C218" s="325"/>
      <c r="D218" s="322"/>
      <c r="E218" s="323"/>
      <c r="F218" s="286" t="str">
        <f t="shared" si="4"/>
        <v/>
      </c>
    </row>
    <row r="219" spans="1:6" x14ac:dyDescent="0.2">
      <c r="A219" s="206">
        <v>216</v>
      </c>
      <c r="B219" s="324"/>
      <c r="C219" s="325"/>
      <c r="D219" s="322"/>
      <c r="E219" s="323"/>
      <c r="F219" s="286" t="str">
        <f t="shared" si="4"/>
        <v/>
      </c>
    </row>
    <row r="220" spans="1:6" x14ac:dyDescent="0.2">
      <c r="A220" s="206">
        <v>217</v>
      </c>
      <c r="B220" s="324"/>
      <c r="C220" s="325"/>
      <c r="D220" s="322"/>
      <c r="E220" s="323"/>
      <c r="F220" s="286" t="str">
        <f t="shared" si="4"/>
        <v/>
      </c>
    </row>
    <row r="221" spans="1:6" x14ac:dyDescent="0.2">
      <c r="A221" s="206">
        <v>218</v>
      </c>
      <c r="B221" s="324"/>
      <c r="C221" s="325"/>
      <c r="D221" s="322"/>
      <c r="E221" s="323"/>
      <c r="F221" s="286" t="str">
        <f t="shared" si="4"/>
        <v/>
      </c>
    </row>
    <row r="222" spans="1:6" x14ac:dyDescent="0.2">
      <c r="A222" s="206">
        <v>219</v>
      </c>
      <c r="B222" s="324"/>
      <c r="C222" s="325"/>
      <c r="D222" s="322"/>
      <c r="E222" s="323"/>
      <c r="F222" s="286" t="str">
        <f t="shared" si="4"/>
        <v/>
      </c>
    </row>
    <row r="223" spans="1:6" x14ac:dyDescent="0.2">
      <c r="A223" s="206">
        <v>220</v>
      </c>
      <c r="B223" s="324"/>
      <c r="C223" s="325"/>
      <c r="D223" s="322"/>
      <c r="E223" s="323"/>
      <c r="F223" s="286" t="str">
        <f t="shared" si="4"/>
        <v/>
      </c>
    </row>
    <row r="224" spans="1:6" x14ac:dyDescent="0.2">
      <c r="A224" s="206">
        <v>221</v>
      </c>
      <c r="B224" s="324"/>
      <c r="C224" s="325"/>
      <c r="D224" s="322"/>
      <c r="E224" s="323"/>
      <c r="F224" s="286" t="str">
        <f t="shared" si="4"/>
        <v/>
      </c>
    </row>
    <row r="225" spans="1:6" x14ac:dyDescent="0.2">
      <c r="A225" s="206">
        <v>222</v>
      </c>
      <c r="B225" s="324"/>
      <c r="C225" s="325"/>
      <c r="D225" s="322"/>
      <c r="E225" s="323"/>
      <c r="F225" s="286" t="str">
        <f t="shared" si="4"/>
        <v/>
      </c>
    </row>
    <row r="226" spans="1:6" x14ac:dyDescent="0.2">
      <c r="A226" s="206">
        <v>223</v>
      </c>
      <c r="B226" s="324"/>
      <c r="C226" s="325"/>
      <c r="D226" s="322"/>
      <c r="E226" s="323"/>
      <c r="F226" s="286" t="str">
        <f t="shared" si="4"/>
        <v/>
      </c>
    </row>
    <row r="227" spans="1:6" x14ac:dyDescent="0.2">
      <c r="A227" s="206">
        <v>224</v>
      </c>
      <c r="B227" s="324"/>
      <c r="C227" s="325"/>
      <c r="D227" s="322"/>
      <c r="E227" s="323"/>
      <c r="F227" s="286" t="str">
        <f t="shared" si="4"/>
        <v/>
      </c>
    </row>
    <row r="228" spans="1:6" x14ac:dyDescent="0.2">
      <c r="A228" s="206">
        <v>225</v>
      </c>
      <c r="B228" s="324"/>
      <c r="C228" s="325"/>
      <c r="D228" s="322"/>
      <c r="E228" s="323"/>
      <c r="F228" s="286" t="str">
        <f t="shared" si="4"/>
        <v/>
      </c>
    </row>
    <row r="229" spans="1:6" x14ac:dyDescent="0.2">
      <c r="A229" s="206">
        <v>226</v>
      </c>
      <c r="B229" s="324"/>
      <c r="C229" s="325"/>
      <c r="D229" s="322"/>
      <c r="E229" s="323"/>
      <c r="F229" s="286" t="str">
        <f t="shared" si="4"/>
        <v/>
      </c>
    </row>
    <row r="230" spans="1:6" x14ac:dyDescent="0.2">
      <c r="A230" s="206">
        <v>227</v>
      </c>
      <c r="B230" s="324"/>
      <c r="C230" s="325"/>
      <c r="D230" s="322"/>
      <c r="E230" s="323"/>
      <c r="F230" s="286" t="str">
        <f t="shared" si="4"/>
        <v/>
      </c>
    </row>
    <row r="231" spans="1:6" x14ac:dyDescent="0.2">
      <c r="A231" s="206">
        <v>228</v>
      </c>
      <c r="B231" s="324"/>
      <c r="C231" s="325"/>
      <c r="D231" s="322"/>
      <c r="E231" s="323"/>
      <c r="F231" s="286" t="str">
        <f t="shared" si="4"/>
        <v/>
      </c>
    </row>
    <row r="232" spans="1:6" x14ac:dyDescent="0.2">
      <c r="A232" s="206">
        <v>229</v>
      </c>
      <c r="B232" s="324"/>
      <c r="C232" s="325"/>
      <c r="D232" s="322"/>
      <c r="E232" s="323"/>
      <c r="F232" s="286" t="str">
        <f t="shared" si="4"/>
        <v/>
      </c>
    </row>
    <row r="233" spans="1:6" x14ac:dyDescent="0.2">
      <c r="A233" s="206">
        <v>230</v>
      </c>
      <c r="B233" s="324"/>
      <c r="C233" s="325"/>
      <c r="D233" s="322"/>
      <c r="E233" s="323"/>
      <c r="F233" s="286" t="str">
        <f t="shared" si="4"/>
        <v/>
      </c>
    </row>
    <row r="234" spans="1:6" x14ac:dyDescent="0.2">
      <c r="A234" s="206">
        <v>231</v>
      </c>
      <c r="B234" s="324"/>
      <c r="C234" s="325"/>
      <c r="D234" s="322"/>
      <c r="E234" s="323"/>
      <c r="F234" s="286" t="str">
        <f t="shared" si="4"/>
        <v/>
      </c>
    </row>
    <row r="235" spans="1:6" x14ac:dyDescent="0.2">
      <c r="A235" s="206">
        <v>232</v>
      </c>
      <c r="B235" s="324"/>
      <c r="C235" s="325"/>
      <c r="D235" s="322"/>
      <c r="E235" s="323"/>
      <c r="F235" s="286" t="str">
        <f t="shared" si="4"/>
        <v/>
      </c>
    </row>
    <row r="236" spans="1:6" x14ac:dyDescent="0.2">
      <c r="A236" s="206">
        <v>233</v>
      </c>
      <c r="B236" s="324"/>
      <c r="C236" s="325"/>
      <c r="D236" s="322"/>
      <c r="E236" s="323"/>
      <c r="F236" s="286" t="str">
        <f t="shared" si="4"/>
        <v/>
      </c>
    </row>
    <row r="237" spans="1:6" x14ac:dyDescent="0.2">
      <c r="A237" s="206">
        <v>234</v>
      </c>
      <c r="B237" s="324"/>
      <c r="C237" s="325"/>
      <c r="D237" s="322"/>
      <c r="E237" s="323"/>
      <c r="F237" s="286" t="str">
        <f t="shared" si="4"/>
        <v/>
      </c>
    </row>
    <row r="238" spans="1:6" x14ac:dyDescent="0.2">
      <c r="A238" s="206">
        <v>235</v>
      </c>
      <c r="B238" s="324"/>
      <c r="C238" s="325"/>
      <c r="D238" s="322"/>
      <c r="E238" s="323"/>
      <c r="F238" s="286" t="str">
        <f t="shared" si="4"/>
        <v/>
      </c>
    </row>
    <row r="239" spans="1:6" x14ac:dyDescent="0.2">
      <c r="A239" s="206">
        <v>236</v>
      </c>
      <c r="B239" s="324"/>
      <c r="C239" s="325"/>
      <c r="D239" s="322"/>
      <c r="E239" s="323"/>
      <c r="F239" s="286" t="str">
        <f t="shared" si="4"/>
        <v/>
      </c>
    </row>
    <row r="240" spans="1:6" x14ac:dyDescent="0.2">
      <c r="A240" s="206">
        <v>237</v>
      </c>
      <c r="B240" s="324"/>
      <c r="C240" s="325"/>
      <c r="D240" s="322"/>
      <c r="E240" s="323"/>
      <c r="F240" s="286" t="str">
        <f t="shared" si="4"/>
        <v/>
      </c>
    </row>
    <row r="241" spans="1:6" x14ac:dyDescent="0.2">
      <c r="A241" s="206">
        <v>238</v>
      </c>
      <c r="B241" s="324"/>
      <c r="C241" s="325"/>
      <c r="D241" s="322"/>
      <c r="E241" s="323"/>
      <c r="F241" s="286" t="str">
        <f t="shared" si="4"/>
        <v/>
      </c>
    </row>
    <row r="242" spans="1:6" x14ac:dyDescent="0.2">
      <c r="A242" s="206">
        <v>239</v>
      </c>
      <c r="B242" s="324"/>
      <c r="C242" s="325"/>
      <c r="D242" s="322"/>
      <c r="E242" s="323"/>
      <c r="F242" s="286" t="str">
        <f t="shared" si="4"/>
        <v/>
      </c>
    </row>
    <row r="243" spans="1:6" x14ac:dyDescent="0.2">
      <c r="A243" s="206">
        <v>240</v>
      </c>
      <c r="B243" s="324"/>
      <c r="C243" s="325"/>
      <c r="D243" s="322"/>
      <c r="E243" s="323"/>
      <c r="F243" s="286" t="str">
        <f t="shared" si="4"/>
        <v/>
      </c>
    </row>
    <row r="244" spans="1:6" x14ac:dyDescent="0.2">
      <c r="A244" s="206">
        <v>241</v>
      </c>
      <c r="B244" s="324"/>
      <c r="C244" s="325"/>
      <c r="D244" s="322"/>
      <c r="E244" s="323"/>
      <c r="F244" s="286" t="str">
        <f t="shared" si="4"/>
        <v/>
      </c>
    </row>
    <row r="245" spans="1:6" x14ac:dyDescent="0.2">
      <c r="A245" s="206">
        <v>242</v>
      </c>
      <c r="B245" s="324"/>
      <c r="C245" s="325"/>
      <c r="D245" s="322"/>
      <c r="E245" s="323"/>
      <c r="F245" s="286" t="str">
        <f t="shared" si="4"/>
        <v/>
      </c>
    </row>
    <row r="246" spans="1:6" x14ac:dyDescent="0.2">
      <c r="A246" s="206">
        <v>243</v>
      </c>
      <c r="B246" s="324"/>
      <c r="C246" s="325"/>
      <c r="D246" s="322"/>
      <c r="E246" s="323"/>
      <c r="F246" s="286" t="str">
        <f t="shared" si="4"/>
        <v/>
      </c>
    </row>
    <row r="247" spans="1:6" x14ac:dyDescent="0.2">
      <c r="A247" s="206">
        <v>244</v>
      </c>
      <c r="B247" s="324"/>
      <c r="C247" s="325"/>
      <c r="D247" s="322"/>
      <c r="E247" s="323"/>
      <c r="F247" s="286" t="str">
        <f t="shared" si="4"/>
        <v/>
      </c>
    </row>
    <row r="248" spans="1:6" x14ac:dyDescent="0.2">
      <c r="A248" s="206">
        <v>245</v>
      </c>
      <c r="B248" s="324"/>
      <c r="C248" s="325"/>
      <c r="D248" s="322"/>
      <c r="E248" s="323"/>
      <c r="F248" s="286" t="str">
        <f t="shared" si="4"/>
        <v/>
      </c>
    </row>
    <row r="249" spans="1:6" x14ac:dyDescent="0.2">
      <c r="A249" s="206">
        <v>246</v>
      </c>
      <c r="B249" s="324"/>
      <c r="C249" s="325"/>
      <c r="D249" s="322"/>
      <c r="E249" s="323"/>
      <c r="F249" s="286" t="str">
        <f t="shared" si="4"/>
        <v/>
      </c>
    </row>
    <row r="250" spans="1:6" x14ac:dyDescent="0.2">
      <c r="A250" s="206">
        <v>247</v>
      </c>
      <c r="B250" s="324"/>
      <c r="C250" s="325"/>
      <c r="D250" s="322"/>
      <c r="E250" s="323"/>
      <c r="F250" s="286" t="str">
        <f t="shared" si="4"/>
        <v/>
      </c>
    </row>
    <row r="251" spans="1:6" x14ac:dyDescent="0.2">
      <c r="A251" s="206">
        <v>248</v>
      </c>
      <c r="B251" s="324"/>
      <c r="C251" s="325"/>
      <c r="D251" s="322"/>
      <c r="E251" s="323"/>
      <c r="F251" s="286" t="str">
        <f t="shared" si="4"/>
        <v/>
      </c>
    </row>
    <row r="252" spans="1:6" x14ac:dyDescent="0.2">
      <c r="A252" s="206">
        <v>249</v>
      </c>
      <c r="B252" s="324"/>
      <c r="C252" s="325"/>
      <c r="D252" s="322"/>
      <c r="E252" s="323"/>
      <c r="F252" s="286" t="str">
        <f t="shared" si="4"/>
        <v/>
      </c>
    </row>
    <row r="253" spans="1:6" x14ac:dyDescent="0.2">
      <c r="A253" s="206">
        <v>250</v>
      </c>
      <c r="B253" s="324"/>
      <c r="C253" s="325"/>
      <c r="D253" s="322"/>
      <c r="E253" s="323"/>
      <c r="F253" s="286" t="str">
        <f t="shared" si="4"/>
        <v/>
      </c>
    </row>
    <row r="254" spans="1:6" x14ac:dyDescent="0.2">
      <c r="A254" s="206">
        <v>251</v>
      </c>
      <c r="B254" s="324"/>
      <c r="C254" s="325"/>
      <c r="D254" s="322"/>
      <c r="E254" s="323"/>
      <c r="F254" s="286" t="str">
        <f t="shared" si="4"/>
        <v/>
      </c>
    </row>
    <row r="255" spans="1:6" x14ac:dyDescent="0.2">
      <c r="A255" s="206">
        <v>252</v>
      </c>
      <c r="B255" s="324"/>
      <c r="C255" s="325"/>
      <c r="D255" s="322"/>
      <c r="E255" s="323"/>
      <c r="F255" s="286" t="str">
        <f t="shared" si="4"/>
        <v/>
      </c>
    </row>
    <row r="256" spans="1:6" x14ac:dyDescent="0.2">
      <c r="A256" s="206">
        <v>253</v>
      </c>
      <c r="B256" s="324"/>
      <c r="C256" s="325"/>
      <c r="D256" s="322"/>
      <c r="E256" s="323"/>
      <c r="F256" s="286" t="str">
        <f t="shared" si="4"/>
        <v/>
      </c>
    </row>
    <row r="257" spans="1:6" x14ac:dyDescent="0.2">
      <c r="A257" s="206">
        <v>254</v>
      </c>
      <c r="B257" s="324"/>
      <c r="C257" s="325"/>
      <c r="D257" s="322"/>
      <c r="E257" s="323"/>
      <c r="F257" s="286" t="str">
        <f t="shared" si="4"/>
        <v/>
      </c>
    </row>
    <row r="258" spans="1:6" x14ac:dyDescent="0.2">
      <c r="A258" s="206">
        <v>255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">
      <c r="A259" s="206">
        <v>256</v>
      </c>
      <c r="B259" s="324"/>
      <c r="C259" s="325"/>
      <c r="D259" s="322"/>
      <c r="E259" s="323"/>
      <c r="F259" s="286" t="str">
        <f t="shared" si="5"/>
        <v/>
      </c>
    </row>
    <row r="260" spans="1:6" x14ac:dyDescent="0.2">
      <c r="A260" s="206">
        <v>257</v>
      </c>
      <c r="B260" s="324"/>
      <c r="C260" s="325"/>
      <c r="D260" s="322"/>
      <c r="E260" s="323"/>
      <c r="F260" s="286" t="str">
        <f t="shared" si="5"/>
        <v/>
      </c>
    </row>
    <row r="261" spans="1:6" x14ac:dyDescent="0.2">
      <c r="A261" s="206">
        <v>258</v>
      </c>
      <c r="B261" s="324"/>
      <c r="C261" s="325"/>
      <c r="D261" s="322"/>
      <c r="E261" s="323"/>
      <c r="F261" s="286" t="str">
        <f t="shared" si="5"/>
        <v/>
      </c>
    </row>
    <row r="262" spans="1:6" x14ac:dyDescent="0.2">
      <c r="A262" s="206">
        <v>259</v>
      </c>
      <c r="B262" s="324"/>
      <c r="C262" s="325"/>
      <c r="D262" s="322"/>
      <c r="E262" s="323"/>
      <c r="F262" s="286" t="str">
        <f t="shared" si="5"/>
        <v/>
      </c>
    </row>
    <row r="263" spans="1:6" x14ac:dyDescent="0.2">
      <c r="A263" s="206">
        <v>260</v>
      </c>
      <c r="B263" s="324"/>
      <c r="C263" s="325"/>
      <c r="D263" s="322"/>
      <c r="E263" s="323"/>
      <c r="F263" s="286" t="str">
        <f t="shared" si="5"/>
        <v/>
      </c>
    </row>
    <row r="264" spans="1:6" x14ac:dyDescent="0.2">
      <c r="A264" s="206">
        <v>261</v>
      </c>
      <c r="B264" s="324"/>
      <c r="C264" s="325"/>
      <c r="D264" s="322"/>
      <c r="E264" s="323"/>
      <c r="F264" s="286" t="str">
        <f t="shared" si="5"/>
        <v/>
      </c>
    </row>
    <row r="265" spans="1:6" x14ac:dyDescent="0.2">
      <c r="A265" s="206">
        <v>262</v>
      </c>
      <c r="B265" s="324"/>
      <c r="C265" s="325"/>
      <c r="D265" s="322"/>
      <c r="E265" s="323"/>
      <c r="F265" s="286" t="str">
        <f t="shared" si="5"/>
        <v/>
      </c>
    </row>
    <row r="266" spans="1:6" x14ac:dyDescent="0.2">
      <c r="A266" s="206">
        <v>263</v>
      </c>
      <c r="B266" s="324"/>
      <c r="C266" s="325"/>
      <c r="D266" s="322"/>
      <c r="E266" s="323"/>
      <c r="F266" s="286" t="str">
        <f t="shared" si="5"/>
        <v/>
      </c>
    </row>
    <row r="267" spans="1:6" x14ac:dyDescent="0.2">
      <c r="A267" s="206">
        <v>264</v>
      </c>
      <c r="B267" s="324"/>
      <c r="C267" s="325"/>
      <c r="D267" s="322"/>
      <c r="E267" s="323"/>
      <c r="F267" s="286" t="str">
        <f t="shared" si="5"/>
        <v/>
      </c>
    </row>
    <row r="268" spans="1:6" x14ac:dyDescent="0.2">
      <c r="A268" s="206">
        <v>265</v>
      </c>
      <c r="B268" s="324"/>
      <c r="C268" s="325"/>
      <c r="D268" s="322"/>
      <c r="E268" s="323"/>
      <c r="F268" s="286" t="str">
        <f t="shared" si="5"/>
        <v/>
      </c>
    </row>
    <row r="269" spans="1:6" x14ac:dyDescent="0.2">
      <c r="A269" s="206">
        <v>266</v>
      </c>
      <c r="B269" s="324"/>
      <c r="C269" s="325"/>
      <c r="D269" s="322"/>
      <c r="E269" s="323"/>
      <c r="F269" s="286" t="str">
        <f t="shared" si="5"/>
        <v/>
      </c>
    </row>
    <row r="270" spans="1:6" x14ac:dyDescent="0.2">
      <c r="A270" s="206">
        <v>267</v>
      </c>
      <c r="B270" s="324"/>
      <c r="C270" s="325"/>
      <c r="D270" s="322"/>
      <c r="E270" s="323"/>
      <c r="F270" s="286" t="str">
        <f t="shared" si="5"/>
        <v/>
      </c>
    </row>
    <row r="271" spans="1:6" x14ac:dyDescent="0.2">
      <c r="A271" s="206">
        <v>268</v>
      </c>
      <c r="B271" s="324"/>
      <c r="C271" s="325"/>
      <c r="D271" s="322"/>
      <c r="E271" s="323"/>
      <c r="F271" s="286" t="str">
        <f t="shared" si="5"/>
        <v/>
      </c>
    </row>
    <row r="272" spans="1:6" x14ac:dyDescent="0.2">
      <c r="A272" s="206">
        <v>269</v>
      </c>
      <c r="B272" s="324"/>
      <c r="C272" s="325"/>
      <c r="D272" s="322"/>
      <c r="E272" s="323"/>
      <c r="F272" s="286" t="str">
        <f t="shared" si="5"/>
        <v/>
      </c>
    </row>
    <row r="273" spans="1:6" x14ac:dyDescent="0.2">
      <c r="A273" s="206">
        <v>270</v>
      </c>
      <c r="B273" s="324"/>
      <c r="C273" s="325"/>
      <c r="D273" s="322"/>
      <c r="E273" s="323"/>
      <c r="F273" s="286" t="str">
        <f t="shared" si="5"/>
        <v/>
      </c>
    </row>
    <row r="274" spans="1:6" x14ac:dyDescent="0.2">
      <c r="A274" s="206">
        <v>271</v>
      </c>
      <c r="B274" s="324"/>
      <c r="C274" s="325"/>
      <c r="D274" s="322"/>
      <c r="E274" s="323"/>
      <c r="F274" s="286" t="str">
        <f t="shared" si="5"/>
        <v/>
      </c>
    </row>
    <row r="275" spans="1:6" x14ac:dyDescent="0.2">
      <c r="A275" s="206">
        <v>272</v>
      </c>
      <c r="B275" s="324"/>
      <c r="C275" s="325"/>
      <c r="D275" s="322"/>
      <c r="E275" s="323"/>
      <c r="F275" s="286" t="str">
        <f t="shared" si="5"/>
        <v/>
      </c>
    </row>
    <row r="276" spans="1:6" x14ac:dyDescent="0.2">
      <c r="A276" s="206">
        <v>273</v>
      </c>
      <c r="B276" s="324"/>
      <c r="C276" s="325"/>
      <c r="D276" s="322"/>
      <c r="E276" s="323"/>
      <c r="F276" s="286" t="str">
        <f t="shared" si="5"/>
        <v/>
      </c>
    </row>
    <row r="277" spans="1:6" x14ac:dyDescent="0.2">
      <c r="A277" s="206">
        <v>274</v>
      </c>
      <c r="B277" s="324"/>
      <c r="C277" s="325"/>
      <c r="D277" s="322"/>
      <c r="E277" s="323"/>
      <c r="F277" s="286" t="str">
        <f t="shared" si="5"/>
        <v/>
      </c>
    </row>
    <row r="278" spans="1:6" x14ac:dyDescent="0.2">
      <c r="A278" s="206">
        <v>275</v>
      </c>
      <c r="B278" s="324"/>
      <c r="C278" s="325"/>
      <c r="D278" s="322"/>
      <c r="E278" s="323"/>
      <c r="F278" s="286" t="str">
        <f t="shared" si="5"/>
        <v/>
      </c>
    </row>
    <row r="279" spans="1:6" x14ac:dyDescent="0.2">
      <c r="A279" s="206">
        <v>276</v>
      </c>
      <c r="B279" s="324"/>
      <c r="C279" s="325"/>
      <c r="D279" s="322"/>
      <c r="E279" s="323"/>
      <c r="F279" s="286" t="str">
        <f t="shared" si="5"/>
        <v/>
      </c>
    </row>
    <row r="280" spans="1:6" x14ac:dyDescent="0.2">
      <c r="A280" s="206">
        <v>277</v>
      </c>
      <c r="B280" s="324"/>
      <c r="C280" s="325"/>
      <c r="D280" s="322"/>
      <c r="E280" s="323"/>
      <c r="F280" s="286" t="str">
        <f t="shared" si="5"/>
        <v/>
      </c>
    </row>
    <row r="281" spans="1:6" x14ac:dyDescent="0.2">
      <c r="A281" s="206">
        <v>278</v>
      </c>
      <c r="B281" s="324"/>
      <c r="C281" s="325"/>
      <c r="D281" s="322"/>
      <c r="E281" s="323"/>
      <c r="F281" s="286" t="str">
        <f t="shared" si="5"/>
        <v/>
      </c>
    </row>
    <row r="282" spans="1:6" x14ac:dyDescent="0.2">
      <c r="A282" s="206">
        <v>279</v>
      </c>
      <c r="B282" s="324"/>
      <c r="C282" s="325"/>
      <c r="D282" s="322"/>
      <c r="E282" s="323"/>
      <c r="F282" s="286" t="str">
        <f t="shared" si="5"/>
        <v/>
      </c>
    </row>
    <row r="283" spans="1:6" x14ac:dyDescent="0.2">
      <c r="A283" s="206">
        <v>280</v>
      </c>
      <c r="B283" s="324"/>
      <c r="C283" s="325"/>
      <c r="D283" s="322"/>
      <c r="E283" s="323"/>
      <c r="F283" s="286" t="str">
        <f t="shared" si="5"/>
        <v/>
      </c>
    </row>
    <row r="284" spans="1:6" x14ac:dyDescent="0.2">
      <c r="A284" s="206">
        <v>281</v>
      </c>
      <c r="B284" s="324"/>
      <c r="C284" s="325"/>
      <c r="D284" s="322"/>
      <c r="E284" s="323"/>
      <c r="F284" s="286" t="str">
        <f t="shared" si="5"/>
        <v/>
      </c>
    </row>
    <row r="285" spans="1:6" x14ac:dyDescent="0.2">
      <c r="A285" s="206">
        <v>282</v>
      </c>
      <c r="B285" s="324"/>
      <c r="C285" s="325"/>
      <c r="D285" s="322"/>
      <c r="E285" s="323"/>
      <c r="F285" s="286" t="str">
        <f t="shared" si="5"/>
        <v/>
      </c>
    </row>
    <row r="286" spans="1:6" x14ac:dyDescent="0.2">
      <c r="A286" s="206">
        <v>283</v>
      </c>
      <c r="B286" s="324"/>
      <c r="C286" s="325"/>
      <c r="D286" s="322"/>
      <c r="E286" s="323"/>
      <c r="F286" s="286" t="str">
        <f t="shared" si="5"/>
        <v/>
      </c>
    </row>
    <row r="287" spans="1:6" x14ac:dyDescent="0.2">
      <c r="A287" s="206">
        <v>284</v>
      </c>
      <c r="B287" s="324"/>
      <c r="C287" s="325"/>
      <c r="D287" s="322"/>
      <c r="E287" s="323"/>
      <c r="F287" s="286" t="str">
        <f t="shared" si="5"/>
        <v/>
      </c>
    </row>
    <row r="288" spans="1:6" x14ac:dyDescent="0.2">
      <c r="A288" s="206">
        <v>285</v>
      </c>
      <c r="B288" s="324"/>
      <c r="C288" s="325"/>
      <c r="D288" s="322"/>
      <c r="E288" s="323"/>
      <c r="F288" s="286" t="str">
        <f t="shared" si="5"/>
        <v/>
      </c>
    </row>
    <row r="289" spans="1:6" x14ac:dyDescent="0.2">
      <c r="A289" s="206">
        <v>286</v>
      </c>
      <c r="B289" s="324"/>
      <c r="C289" s="325"/>
      <c r="D289" s="322"/>
      <c r="E289" s="323"/>
      <c r="F289" s="286" t="str">
        <f t="shared" si="5"/>
        <v/>
      </c>
    </row>
    <row r="290" spans="1:6" x14ac:dyDescent="0.2">
      <c r="A290" s="206">
        <v>287</v>
      </c>
      <c r="B290" s="324"/>
      <c r="C290" s="325"/>
      <c r="D290" s="322"/>
      <c r="E290" s="323"/>
      <c r="F290" s="286" t="str">
        <f t="shared" si="5"/>
        <v/>
      </c>
    </row>
    <row r="291" spans="1:6" x14ac:dyDescent="0.2">
      <c r="A291" s="206">
        <v>288</v>
      </c>
      <c r="B291" s="324"/>
      <c r="C291" s="325"/>
      <c r="D291" s="322"/>
      <c r="E291" s="323"/>
      <c r="F291" s="286" t="str">
        <f t="shared" si="5"/>
        <v/>
      </c>
    </row>
    <row r="292" spans="1:6" x14ac:dyDescent="0.2">
      <c r="A292" s="206">
        <v>289</v>
      </c>
      <c r="B292" s="324"/>
      <c r="C292" s="325"/>
      <c r="D292" s="322"/>
      <c r="E292" s="323"/>
      <c r="F292" s="286" t="str">
        <f t="shared" si="5"/>
        <v/>
      </c>
    </row>
    <row r="293" spans="1:6" x14ac:dyDescent="0.2">
      <c r="A293" s="206">
        <v>290</v>
      </c>
      <c r="B293" s="324"/>
      <c r="C293" s="325"/>
      <c r="D293" s="322"/>
      <c r="E293" s="323"/>
      <c r="F293" s="286" t="str">
        <f t="shared" si="5"/>
        <v/>
      </c>
    </row>
    <row r="294" spans="1:6" x14ac:dyDescent="0.2">
      <c r="A294" s="206">
        <v>291</v>
      </c>
      <c r="B294" s="324"/>
      <c r="C294" s="325"/>
      <c r="D294" s="322"/>
      <c r="E294" s="323"/>
      <c r="F294" s="286" t="str">
        <f t="shared" si="5"/>
        <v/>
      </c>
    </row>
    <row r="295" spans="1:6" x14ac:dyDescent="0.2">
      <c r="A295" s="206">
        <v>292</v>
      </c>
      <c r="B295" s="324"/>
      <c r="C295" s="325"/>
      <c r="D295" s="322"/>
      <c r="E295" s="323"/>
      <c r="F295" s="286" t="str">
        <f t="shared" si="5"/>
        <v/>
      </c>
    </row>
    <row r="296" spans="1:6" x14ac:dyDescent="0.2">
      <c r="A296" s="206">
        <v>293</v>
      </c>
      <c r="B296" s="324"/>
      <c r="C296" s="325"/>
      <c r="D296" s="322"/>
      <c r="E296" s="323"/>
      <c r="F296" s="286" t="str">
        <f t="shared" si="5"/>
        <v/>
      </c>
    </row>
    <row r="297" spans="1:6" x14ac:dyDescent="0.2">
      <c r="A297" s="206">
        <v>294</v>
      </c>
      <c r="B297" s="324"/>
      <c r="C297" s="325"/>
      <c r="D297" s="322"/>
      <c r="E297" s="323"/>
      <c r="F297" s="286" t="str">
        <f t="shared" si="5"/>
        <v/>
      </c>
    </row>
    <row r="298" spans="1:6" x14ac:dyDescent="0.2">
      <c r="A298" s="206">
        <v>295</v>
      </c>
      <c r="B298" s="324"/>
      <c r="C298" s="325"/>
      <c r="D298" s="322"/>
      <c r="E298" s="323"/>
      <c r="F298" s="286" t="str">
        <f t="shared" si="5"/>
        <v/>
      </c>
    </row>
    <row r="299" spans="1:6" x14ac:dyDescent="0.2">
      <c r="A299" s="206">
        <v>296</v>
      </c>
      <c r="B299" s="324"/>
      <c r="C299" s="325"/>
      <c r="D299" s="322"/>
      <c r="E299" s="323"/>
      <c r="F299" s="286" t="str">
        <f t="shared" si="5"/>
        <v/>
      </c>
    </row>
    <row r="300" spans="1:6" x14ac:dyDescent="0.2">
      <c r="A300" s="206">
        <v>297</v>
      </c>
      <c r="B300" s="324"/>
      <c r="C300" s="325"/>
      <c r="D300" s="322"/>
      <c r="E300" s="323"/>
      <c r="F300" s="286" t="str">
        <f t="shared" si="5"/>
        <v/>
      </c>
    </row>
    <row r="301" spans="1:6" x14ac:dyDescent="0.2">
      <c r="A301" s="206">
        <v>298</v>
      </c>
      <c r="B301" s="324"/>
      <c r="C301" s="325"/>
      <c r="D301" s="322"/>
      <c r="E301" s="323"/>
      <c r="F301" s="286" t="str">
        <f t="shared" si="5"/>
        <v/>
      </c>
    </row>
    <row r="302" spans="1:6" x14ac:dyDescent="0.2">
      <c r="A302" s="206">
        <v>299</v>
      </c>
      <c r="B302" s="324"/>
      <c r="C302" s="325"/>
      <c r="D302" s="322"/>
      <c r="E302" s="323"/>
      <c r="F302" s="286" t="str">
        <f t="shared" si="5"/>
        <v/>
      </c>
    </row>
    <row r="303" spans="1:6" x14ac:dyDescent="0.2">
      <c r="A303" s="206">
        <v>300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E10" sqref="E10"/>
    </sheetView>
  </sheetViews>
  <sheetFormatPr defaultColWidth="9.140625" defaultRowHeight="11.25" x14ac:dyDescent="0.2"/>
  <cols>
    <col min="1" max="1" width="3.57031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11" width="11.42578125" style="214" customWidth="1"/>
    <col min="12" max="12" width="15.28515625" style="214" customWidth="1"/>
    <col min="13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3.5" customHeight="1" thickTop="1" x14ac:dyDescent="0.2">
      <c r="A1" s="211" t="s">
        <v>0</v>
      </c>
      <c r="B1" s="273"/>
      <c r="C1" s="273"/>
      <c r="D1" s="274"/>
      <c r="E1" s="336" t="s">
        <v>91</v>
      </c>
      <c r="F1" s="337"/>
      <c r="G1" s="342" t="s">
        <v>177</v>
      </c>
      <c r="H1" s="343"/>
      <c r="I1" s="340" t="s">
        <v>179</v>
      </c>
      <c r="J1" s="341"/>
      <c r="K1" s="340" t="s">
        <v>181</v>
      </c>
      <c r="L1" s="341"/>
      <c r="M1" s="212"/>
      <c r="N1" s="213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38"/>
      <c r="F2" s="339"/>
      <c r="G2" s="330" t="s">
        <v>178</v>
      </c>
      <c r="H2" s="331"/>
      <c r="I2" s="330" t="s">
        <v>180</v>
      </c>
      <c r="J2" s="331"/>
      <c r="K2" s="330" t="s">
        <v>182</v>
      </c>
      <c r="L2" s="331"/>
      <c r="M2" s="327"/>
      <c r="N2" s="216"/>
      <c r="O2" s="215" t="s">
        <v>1</v>
      </c>
      <c r="P2" s="216"/>
      <c r="Q2" s="215" t="s">
        <v>1</v>
      </c>
      <c r="R2" s="216"/>
    </row>
    <row r="3" spans="1:18" x14ac:dyDescent="0.2">
      <c r="A3" s="182" t="s">
        <v>183</v>
      </c>
      <c r="B3" s="275"/>
      <c r="C3" s="275"/>
      <c r="D3" s="276"/>
      <c r="E3" s="338"/>
      <c r="F3" s="339"/>
      <c r="G3" s="330"/>
      <c r="H3" s="331"/>
      <c r="I3" s="330"/>
      <c r="J3" s="331"/>
      <c r="K3" s="330"/>
      <c r="L3" s="331"/>
      <c r="M3" s="330"/>
      <c r="N3" s="331"/>
      <c r="O3" s="215"/>
      <c r="P3" s="216"/>
      <c r="Q3" s="215"/>
      <c r="R3" s="216"/>
    </row>
    <row r="4" spans="1:18" ht="12" thickBot="1" x14ac:dyDescent="0.25">
      <c r="A4" s="182" t="s">
        <v>184</v>
      </c>
      <c r="B4" s="275"/>
      <c r="C4" s="275"/>
      <c r="D4" s="276"/>
      <c r="E4" s="277"/>
      <c r="F4" s="278"/>
      <c r="G4" s="334"/>
      <c r="H4" s="335"/>
      <c r="I4" s="332"/>
      <c r="J4" s="333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 t="s">
        <v>6</v>
      </c>
      <c r="J5" s="283" t="s">
        <v>7</v>
      </c>
      <c r="K5" s="283" t="s">
        <v>6</v>
      </c>
      <c r="L5" s="283" t="s">
        <v>7</v>
      </c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">
      <c r="A6" s="138">
        <f>IF(B7="","",1)</f>
        <v>1</v>
      </c>
      <c r="B6" s="279" t="str">
        <f>IF(ISBLANK('Item List'!B4),"",'Item List'!B4)</f>
        <v>UNDERCUT AND BACKFILL UNSUITABLE SUBGRADE</v>
      </c>
      <c r="C6" s="279" t="str">
        <f>IF(ISBLANK('Item List'!C4),"",'Item List'!C4)</f>
        <v>C.Y.</v>
      </c>
      <c r="D6" s="280">
        <f>IF(ISBLANK('Item List'!D4),0,'Item List'!D4)</f>
        <v>50</v>
      </c>
      <c r="E6" s="98">
        <f>IF(ISBLANK('Item List'!E4),0,'Item List'!E4)</f>
        <v>25</v>
      </c>
      <c r="F6" s="98">
        <f>IF(AND(ISNUMBER($D6),ISNUMBER(E6)),$D6*E6,0)</f>
        <v>1250</v>
      </c>
      <c r="G6" s="157">
        <v>75</v>
      </c>
      <c r="H6" s="98">
        <f>IF(AND(ISNUMBER($D6),ISNUMBER(G6)),$D6*G6,0)</f>
        <v>3750</v>
      </c>
      <c r="I6" s="158">
        <v>145</v>
      </c>
      <c r="J6" s="98">
        <f t="shared" ref="J6:J29" si="0">IF(AND(ISNUMBER($D6),ISNUMBER(I6)),$D6*I6,0)</f>
        <v>7250</v>
      </c>
      <c r="K6" s="158">
        <v>96.17</v>
      </c>
      <c r="L6" s="98">
        <f t="shared" ref="L6:L29" si="1">IF(AND(ISNUMBER($D6),ISNUMBER(K6)),$D6*K6,0)</f>
        <v>4808.5</v>
      </c>
      <c r="M6" s="158"/>
      <c r="N6" s="98">
        <f t="shared" ref="N6:N29" si="2">IF(AND(ISNUMBER($D6),ISNUMBER(M6)),$D6*M6,0)</f>
        <v>0</v>
      </c>
      <c r="O6" s="158"/>
      <c r="P6" s="98">
        <f t="shared" ref="P6:P29" si="3">IF(AND(ISNUMBER($D6),ISNUMBER(O6)),$D6*O6,0)</f>
        <v>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">
      <c r="A7" s="138">
        <f>IF(B7="","",A6+1)</f>
        <v>2</v>
      </c>
      <c r="B7" s="279" t="str">
        <f>IF(ISBLANK('Item List'!B5),"",'Item List'!B5)</f>
        <v>EX. TREE REMOVAL</v>
      </c>
      <c r="C7" s="279" t="str">
        <f>IF(ISBLANK('Item List'!C5),"",'Item List'!C5)</f>
        <v>DIA.</v>
      </c>
      <c r="D7" s="280">
        <f>IF(ISBLANK('Item List'!D5),0,'Item List'!D5)</f>
        <v>62</v>
      </c>
      <c r="E7" s="98">
        <f>IF(ISBLANK('Item List'!E5),0,'Item List'!E5)</f>
        <v>25</v>
      </c>
      <c r="F7" s="98">
        <f t="shared" ref="F7:H29" si="5">IF(AND(ISNUMBER($D7),ISNUMBER(E7)),$D7*E7,0)</f>
        <v>1550</v>
      </c>
      <c r="G7" s="157">
        <v>125</v>
      </c>
      <c r="H7" s="98">
        <f t="shared" si="5"/>
        <v>7750</v>
      </c>
      <c r="I7" s="158">
        <v>68.150000000000006</v>
      </c>
      <c r="J7" s="98">
        <f t="shared" si="0"/>
        <v>4225.3</v>
      </c>
      <c r="K7" s="158">
        <v>139.05000000000001</v>
      </c>
      <c r="L7" s="98">
        <f t="shared" si="1"/>
        <v>8621.1</v>
      </c>
      <c r="M7" s="158"/>
      <c r="N7" s="98">
        <f t="shared" si="2"/>
        <v>0</v>
      </c>
      <c r="O7" s="158"/>
      <c r="P7" s="98">
        <f t="shared" si="3"/>
        <v>0</v>
      </c>
      <c r="Q7" s="158"/>
      <c r="R7" s="98">
        <f t="shared" si="4"/>
        <v>0</v>
      </c>
    </row>
    <row r="8" spans="1:18" s="217" customFormat="1" ht="24" customHeight="1" x14ac:dyDescent="0.2">
      <c r="A8" s="138">
        <f t="shared" ref="A8:A29" si="6">IF(B8="","",A7+1)</f>
        <v>3</v>
      </c>
      <c r="B8" s="279" t="str">
        <f>IF(ISBLANK('Item List'!B6),"",'Item List'!B6)</f>
        <v>EX. DETECTOR LOOP TO BE REPLACED</v>
      </c>
      <c r="C8" s="279" t="str">
        <f>IF(ISBLANK('Item List'!C6),"",'Item List'!C6)</f>
        <v>LSUM</v>
      </c>
      <c r="D8" s="280">
        <f>IF(ISBLANK('Item List'!D6),0,'Item List'!D6)</f>
        <v>2</v>
      </c>
      <c r="E8" s="98">
        <f>IF(ISBLANK('Item List'!E6),0,'Item List'!E6)</f>
        <v>500</v>
      </c>
      <c r="F8" s="98">
        <f t="shared" si="5"/>
        <v>1000</v>
      </c>
      <c r="G8" s="157">
        <v>7000</v>
      </c>
      <c r="H8" s="98">
        <f t="shared" si="5"/>
        <v>14000</v>
      </c>
      <c r="I8" s="158">
        <v>7075</v>
      </c>
      <c r="J8" s="98">
        <f t="shared" si="0"/>
        <v>14150</v>
      </c>
      <c r="K8" s="158">
        <v>9269.9500000000007</v>
      </c>
      <c r="L8" s="98">
        <f t="shared" si="1"/>
        <v>18539.900000000001</v>
      </c>
      <c r="M8" s="158"/>
      <c r="N8" s="98">
        <f t="shared" si="2"/>
        <v>0</v>
      </c>
      <c r="O8" s="158"/>
      <c r="P8" s="98">
        <f t="shared" si="3"/>
        <v>0</v>
      </c>
      <c r="Q8" s="158"/>
      <c r="R8" s="98">
        <f t="shared" si="4"/>
        <v>0</v>
      </c>
    </row>
    <row r="9" spans="1:18" s="217" customFormat="1" ht="24" customHeight="1" x14ac:dyDescent="0.2">
      <c r="A9" s="138">
        <f t="shared" si="6"/>
        <v>4</v>
      </c>
      <c r="B9" s="279" t="str">
        <f>IF(ISBLANK('Item List'!B7),"",'Item List'!B7)</f>
        <v>EX. PAY PHONE, CONCRETE BASE &amp; 4 BOLLARDS TO BE REMOVED</v>
      </c>
      <c r="C9" s="279" t="str">
        <f>IF(ISBLANK('Item List'!C7),"",'Item List'!C7)</f>
        <v>EACH</v>
      </c>
      <c r="D9" s="280">
        <f>IF(ISBLANK('Item List'!D7),0,'Item List'!D7)</f>
        <v>1</v>
      </c>
      <c r="E9" s="98">
        <f>IF(ISBLANK('Item List'!E7),0,'Item List'!E7)</f>
        <v>1000</v>
      </c>
      <c r="F9" s="98">
        <f t="shared" si="5"/>
        <v>1000</v>
      </c>
      <c r="G9" s="157">
        <v>250</v>
      </c>
      <c r="H9" s="98">
        <f t="shared" si="5"/>
        <v>250</v>
      </c>
      <c r="I9" s="158">
        <v>1207.08</v>
      </c>
      <c r="J9" s="98">
        <f t="shared" si="0"/>
        <v>1207.08</v>
      </c>
      <c r="K9" s="158">
        <v>521.44000000000005</v>
      </c>
      <c r="L9" s="98">
        <f t="shared" si="1"/>
        <v>521.44000000000005</v>
      </c>
      <c r="M9" s="158"/>
      <c r="N9" s="98">
        <f t="shared" si="2"/>
        <v>0</v>
      </c>
      <c r="O9" s="158"/>
      <c r="P9" s="98">
        <f t="shared" si="3"/>
        <v>0</v>
      </c>
      <c r="Q9" s="158"/>
      <c r="R9" s="98">
        <f t="shared" si="4"/>
        <v>0</v>
      </c>
    </row>
    <row r="10" spans="1:18" s="217" customFormat="1" ht="24" customHeight="1" x14ac:dyDescent="0.2">
      <c r="A10" s="138">
        <f t="shared" si="6"/>
        <v>5</v>
      </c>
      <c r="B10" s="279" t="str">
        <f>IF(ISBLANK('Item List'!B8),"",'Item List'!B8)</f>
        <v>REMOVE EX. FENCE</v>
      </c>
      <c r="C10" s="279" t="str">
        <f>IF(ISBLANK('Item List'!C8),"",'Item List'!C8)</f>
        <v>FT.</v>
      </c>
      <c r="D10" s="280">
        <f>IF(ISBLANK('Item List'!D8),0,'Item List'!D8)</f>
        <v>8</v>
      </c>
      <c r="E10" s="98">
        <f>IF(ISBLANK('Item List'!E8),0,'Item List'!E8)</f>
        <v>5</v>
      </c>
      <c r="F10" s="98">
        <f t="shared" si="5"/>
        <v>40</v>
      </c>
      <c r="G10" s="157">
        <v>60</v>
      </c>
      <c r="H10" s="98">
        <f t="shared" si="5"/>
        <v>480</v>
      </c>
      <c r="I10" s="158">
        <v>63</v>
      </c>
      <c r="J10" s="98">
        <f t="shared" si="0"/>
        <v>504</v>
      </c>
      <c r="K10" s="158">
        <v>23.17</v>
      </c>
      <c r="L10" s="98">
        <f t="shared" si="1"/>
        <v>185.36</v>
      </c>
      <c r="M10" s="158"/>
      <c r="N10" s="98">
        <f t="shared" si="2"/>
        <v>0</v>
      </c>
      <c r="O10" s="158"/>
      <c r="P10" s="98">
        <f t="shared" si="3"/>
        <v>0</v>
      </c>
      <c r="Q10" s="158"/>
      <c r="R10" s="98">
        <f t="shared" si="4"/>
        <v>0</v>
      </c>
    </row>
    <row r="11" spans="1:18" s="217" customFormat="1" ht="24" customHeight="1" x14ac:dyDescent="0.2">
      <c r="A11" s="138">
        <f t="shared" si="6"/>
        <v>6</v>
      </c>
      <c r="B11" s="279" t="str">
        <f>IF(ISBLANK('Item List'!B9),"",'Item List'!B9)</f>
        <v>REMOVE &amp; REPLACE EX. FENCE</v>
      </c>
      <c r="C11" s="279" t="str">
        <f>IF(ISBLANK('Item List'!C9),"",'Item List'!C9)</f>
        <v>FT.</v>
      </c>
      <c r="D11" s="280">
        <f>IF(ISBLANK('Item List'!D9),0,'Item List'!D9)</f>
        <v>280</v>
      </c>
      <c r="E11" s="98">
        <f>IF(ISBLANK('Item List'!E9),0,'Item List'!E9)</f>
        <v>20</v>
      </c>
      <c r="F11" s="98">
        <f t="shared" si="5"/>
        <v>5600</v>
      </c>
      <c r="G11" s="157">
        <v>60</v>
      </c>
      <c r="H11" s="98">
        <f t="shared" si="5"/>
        <v>16800</v>
      </c>
      <c r="I11" s="158">
        <v>63</v>
      </c>
      <c r="J11" s="98">
        <f t="shared" si="0"/>
        <v>17640</v>
      </c>
      <c r="K11" s="158">
        <v>69.52</v>
      </c>
      <c r="L11" s="98">
        <f t="shared" si="1"/>
        <v>19465.599999999999</v>
      </c>
      <c r="M11" s="158"/>
      <c r="N11" s="98">
        <f t="shared" si="2"/>
        <v>0</v>
      </c>
      <c r="O11" s="158"/>
      <c r="P11" s="98">
        <f t="shared" si="3"/>
        <v>0</v>
      </c>
      <c r="Q11" s="158"/>
      <c r="R11" s="98">
        <f t="shared" si="4"/>
        <v>0</v>
      </c>
    </row>
    <row r="12" spans="1:18" s="217" customFormat="1" ht="24" customHeight="1" x14ac:dyDescent="0.2">
      <c r="A12" s="138">
        <f t="shared" si="6"/>
        <v>7</v>
      </c>
      <c r="B12" s="279" t="str">
        <f>IF(ISBLANK('Item List'!B10),"",'Item List'!B10)</f>
        <v>PAVEMENT MARKING TO BE REMOVED</v>
      </c>
      <c r="C12" s="279" t="str">
        <f>IF(ISBLANK('Item List'!C10),"",'Item List'!C10)</f>
        <v>FT.</v>
      </c>
      <c r="D12" s="280">
        <f>IF(ISBLANK('Item List'!D10),0,'Item List'!D10)</f>
        <v>8</v>
      </c>
      <c r="E12" s="98">
        <f>IF(ISBLANK('Item List'!E10),0,'Item List'!E10)</f>
        <v>2</v>
      </c>
      <c r="F12" s="98">
        <f t="shared" si="5"/>
        <v>16</v>
      </c>
      <c r="G12" s="157">
        <v>52</v>
      </c>
      <c r="H12" s="98">
        <f t="shared" si="5"/>
        <v>416</v>
      </c>
      <c r="I12" s="158">
        <v>52.4</v>
      </c>
      <c r="J12" s="98">
        <f t="shared" si="0"/>
        <v>419.2</v>
      </c>
      <c r="K12" s="158">
        <v>57.93</v>
      </c>
      <c r="L12" s="98">
        <f t="shared" si="1"/>
        <v>463.44</v>
      </c>
      <c r="M12" s="158"/>
      <c r="N12" s="98">
        <f t="shared" si="2"/>
        <v>0</v>
      </c>
      <c r="O12" s="158"/>
      <c r="P12" s="98">
        <f t="shared" si="3"/>
        <v>0</v>
      </c>
      <c r="Q12" s="158"/>
      <c r="R12" s="98">
        <f t="shared" si="4"/>
        <v>0</v>
      </c>
    </row>
    <row r="13" spans="1:18" s="217" customFormat="1" ht="24" customHeight="1" x14ac:dyDescent="0.2">
      <c r="A13" s="138">
        <f t="shared" si="6"/>
        <v>8</v>
      </c>
      <c r="B13" s="279" t="str">
        <f>IF(ISBLANK('Item List'!B11),"",'Item List'!B11)</f>
        <v>REMOVE &amp; REPLACE GUARDRAIL</v>
      </c>
      <c r="C13" s="279" t="str">
        <f>IF(ISBLANK('Item List'!C11),"",'Item List'!C11)</f>
        <v>FT.</v>
      </c>
      <c r="D13" s="280">
        <f>IF(ISBLANK('Item List'!D11),0,'Item List'!D11)</f>
        <v>25</v>
      </c>
      <c r="E13" s="98">
        <f>IF(ISBLANK('Item List'!E11),0,'Item List'!E11)</f>
        <v>50</v>
      </c>
      <c r="F13" s="98">
        <f t="shared" si="5"/>
        <v>1250</v>
      </c>
      <c r="G13" s="157">
        <v>120</v>
      </c>
      <c r="H13" s="98">
        <f t="shared" si="5"/>
        <v>3000</v>
      </c>
      <c r="I13" s="158">
        <v>227.56</v>
      </c>
      <c r="J13" s="98">
        <f t="shared" si="0"/>
        <v>5689</v>
      </c>
      <c r="K13" s="158">
        <v>251.58</v>
      </c>
      <c r="L13" s="98">
        <f t="shared" si="1"/>
        <v>6289.5</v>
      </c>
      <c r="M13" s="158"/>
      <c r="N13" s="98">
        <f t="shared" si="2"/>
        <v>0</v>
      </c>
      <c r="O13" s="158"/>
      <c r="P13" s="98">
        <f t="shared" si="3"/>
        <v>0</v>
      </c>
      <c r="Q13" s="158"/>
      <c r="R13" s="98">
        <f t="shared" si="4"/>
        <v>0</v>
      </c>
    </row>
    <row r="14" spans="1:18" s="217" customFormat="1" ht="24" customHeight="1" x14ac:dyDescent="0.2">
      <c r="A14" s="138">
        <f t="shared" si="6"/>
        <v>9</v>
      </c>
      <c r="B14" s="279" t="str">
        <f>IF(ISBLANK('Item List'!B12),"",'Item List'!B12)</f>
        <v xml:space="preserve">METAL GUARDRAIL </v>
      </c>
      <c r="C14" s="279" t="str">
        <f>IF(ISBLANK('Item List'!C12),"",'Item List'!C12)</f>
        <v>FT.</v>
      </c>
      <c r="D14" s="280">
        <f>IF(ISBLANK('Item List'!D12),0,'Item List'!D12)</f>
        <v>10</v>
      </c>
      <c r="E14" s="98">
        <f>IF(ISBLANK('Item List'!E12),0,'Item List'!E12)</f>
        <v>50</v>
      </c>
      <c r="F14" s="98">
        <f t="shared" si="5"/>
        <v>500</v>
      </c>
      <c r="G14" s="157">
        <v>140</v>
      </c>
      <c r="H14" s="98">
        <f t="shared" si="5"/>
        <v>1400</v>
      </c>
      <c r="I14" s="158">
        <v>227.56</v>
      </c>
      <c r="J14" s="98">
        <f t="shared" si="0"/>
        <v>2275.6</v>
      </c>
      <c r="K14" s="158">
        <v>107.07</v>
      </c>
      <c r="L14" s="98">
        <f t="shared" si="1"/>
        <v>1070.6999999999998</v>
      </c>
      <c r="M14" s="158"/>
      <c r="N14" s="98">
        <f t="shared" si="2"/>
        <v>0</v>
      </c>
      <c r="O14" s="158"/>
      <c r="P14" s="98">
        <f t="shared" si="3"/>
        <v>0</v>
      </c>
      <c r="Q14" s="158"/>
      <c r="R14" s="98">
        <f t="shared" si="4"/>
        <v>0</v>
      </c>
    </row>
    <row r="15" spans="1:18" s="217" customFormat="1" ht="24" customHeight="1" x14ac:dyDescent="0.2">
      <c r="A15" s="138">
        <f t="shared" si="6"/>
        <v>10</v>
      </c>
      <c r="B15" s="279" t="str">
        <f>IF(ISBLANK('Item List'!B13),"",'Item List'!B13)</f>
        <v>HMA SURFACE REMOVAL VARIABLE DEPTH (2.0"-3.0")</v>
      </c>
      <c r="C15" s="279" t="str">
        <f>IF(ISBLANK('Item List'!C13),"",'Item List'!C13)</f>
        <v>S.Y.</v>
      </c>
      <c r="D15" s="280">
        <f>IF(ISBLANK('Item List'!D13),0,'Item List'!D13)</f>
        <v>15325</v>
      </c>
      <c r="E15" s="98">
        <f>IF(ISBLANK('Item List'!E13),0,'Item List'!E13)</f>
        <v>4</v>
      </c>
      <c r="F15" s="98">
        <f t="shared" si="5"/>
        <v>61300</v>
      </c>
      <c r="G15" s="157">
        <v>2.7</v>
      </c>
      <c r="H15" s="98">
        <f t="shared" si="5"/>
        <v>41377.5</v>
      </c>
      <c r="I15" s="158">
        <v>2.9</v>
      </c>
      <c r="J15" s="98">
        <f t="shared" si="0"/>
        <v>44442.5</v>
      </c>
      <c r="K15" s="158">
        <v>2.99</v>
      </c>
      <c r="L15" s="98">
        <f t="shared" si="1"/>
        <v>45821.75</v>
      </c>
      <c r="M15" s="158"/>
      <c r="N15" s="98">
        <f t="shared" si="2"/>
        <v>0</v>
      </c>
      <c r="O15" s="158"/>
      <c r="P15" s="98">
        <f t="shared" si="3"/>
        <v>0</v>
      </c>
      <c r="Q15" s="158"/>
      <c r="R15" s="98">
        <f t="shared" si="4"/>
        <v>0</v>
      </c>
    </row>
    <row r="16" spans="1:18" ht="24" customHeight="1" x14ac:dyDescent="0.2">
      <c r="A16" s="138">
        <f t="shared" si="6"/>
        <v>11</v>
      </c>
      <c r="B16" s="279" t="str">
        <f>IF(ISBLANK('Item List'!B14),"",'Item List'!B14)</f>
        <v>CLASS B PATCH, TYPE I</v>
      </c>
      <c r="C16" s="279" t="str">
        <f>IF(ISBLANK('Item List'!C14),"",'Item List'!C14)</f>
        <v>S.Y.</v>
      </c>
      <c r="D16" s="280">
        <f>IF(ISBLANK('Item List'!D14),0,'Item List'!D14)</f>
        <v>200</v>
      </c>
      <c r="E16" s="98">
        <f>IF(ISBLANK('Item List'!E14),0,'Item List'!E14)</f>
        <v>200</v>
      </c>
      <c r="F16" s="98">
        <f t="shared" si="5"/>
        <v>40000</v>
      </c>
      <c r="G16" s="157">
        <v>142</v>
      </c>
      <c r="H16" s="98">
        <f t="shared" si="5"/>
        <v>28400</v>
      </c>
      <c r="I16" s="159">
        <v>184</v>
      </c>
      <c r="J16" s="98">
        <f t="shared" si="0"/>
        <v>36800</v>
      </c>
      <c r="K16" s="159">
        <v>200</v>
      </c>
      <c r="L16" s="98">
        <f t="shared" si="1"/>
        <v>40000</v>
      </c>
      <c r="M16" s="159"/>
      <c r="N16" s="98">
        <f t="shared" si="2"/>
        <v>0</v>
      </c>
      <c r="O16" s="159"/>
      <c r="P16" s="98">
        <f t="shared" si="3"/>
        <v>0</v>
      </c>
      <c r="Q16" s="159"/>
      <c r="R16" s="98">
        <f t="shared" si="4"/>
        <v>0</v>
      </c>
    </row>
    <row r="17" spans="1:18" ht="24" customHeight="1" x14ac:dyDescent="0.2">
      <c r="A17" s="138">
        <f t="shared" si="6"/>
        <v>12</v>
      </c>
      <c r="B17" s="279" t="str">
        <f>IF(ISBLANK('Item List'!B15),"",'Item List'!B15)</f>
        <v>CLASS B PATCH, TYPE II</v>
      </c>
      <c r="C17" s="279" t="str">
        <f>IF(ISBLANK('Item List'!C15),"",'Item List'!C15)</f>
        <v>S.Y.</v>
      </c>
      <c r="D17" s="280">
        <f>IF(ISBLANK('Item List'!D15),0,'Item List'!D15)</f>
        <v>200</v>
      </c>
      <c r="E17" s="98">
        <f>IF(ISBLANK('Item List'!E15),0,'Item List'!E15)</f>
        <v>140</v>
      </c>
      <c r="F17" s="98">
        <f t="shared" si="5"/>
        <v>28000</v>
      </c>
      <c r="G17" s="157">
        <v>142</v>
      </c>
      <c r="H17" s="98">
        <f t="shared" si="5"/>
        <v>28400</v>
      </c>
      <c r="I17" s="159">
        <v>178</v>
      </c>
      <c r="J17" s="98">
        <f t="shared" si="0"/>
        <v>35600</v>
      </c>
      <c r="K17" s="159">
        <v>200</v>
      </c>
      <c r="L17" s="98">
        <f t="shared" si="1"/>
        <v>40000</v>
      </c>
      <c r="M17" s="159"/>
      <c r="N17" s="98">
        <f t="shared" si="2"/>
        <v>0</v>
      </c>
      <c r="O17" s="159"/>
      <c r="P17" s="98">
        <f t="shared" si="3"/>
        <v>0</v>
      </c>
      <c r="Q17" s="159"/>
      <c r="R17" s="98">
        <f t="shared" si="4"/>
        <v>0</v>
      </c>
    </row>
    <row r="18" spans="1:18" ht="24" customHeight="1" x14ac:dyDescent="0.2">
      <c r="A18" s="138">
        <f t="shared" si="6"/>
        <v>13</v>
      </c>
      <c r="B18" s="279" t="str">
        <f>IF(ISBLANK('Item List'!B16),"",'Item List'!B16)</f>
        <v>CLASS B PATCH, TYPE III</v>
      </c>
      <c r="C18" s="279" t="str">
        <f>IF(ISBLANK('Item List'!C16),"",'Item List'!C16)</f>
        <v>S.Y.</v>
      </c>
      <c r="D18" s="280">
        <f>IF(ISBLANK('Item List'!D16),0,'Item List'!D16)</f>
        <v>200</v>
      </c>
      <c r="E18" s="98">
        <f>IF(ISBLANK('Item List'!E16),0,'Item List'!E16)</f>
        <v>120</v>
      </c>
      <c r="F18" s="98">
        <f t="shared" si="5"/>
        <v>24000</v>
      </c>
      <c r="G18" s="157">
        <v>145</v>
      </c>
      <c r="H18" s="98">
        <f t="shared" si="5"/>
        <v>29000</v>
      </c>
      <c r="I18" s="159">
        <v>178</v>
      </c>
      <c r="J18" s="98">
        <f t="shared" si="0"/>
        <v>35600</v>
      </c>
      <c r="K18" s="159">
        <v>175</v>
      </c>
      <c r="L18" s="98">
        <f t="shared" si="1"/>
        <v>35000</v>
      </c>
      <c r="M18" s="159"/>
      <c r="N18" s="98">
        <f t="shared" si="2"/>
        <v>0</v>
      </c>
      <c r="O18" s="159"/>
      <c r="P18" s="98">
        <f t="shared" si="3"/>
        <v>0</v>
      </c>
      <c r="Q18" s="159"/>
      <c r="R18" s="98">
        <f t="shared" si="4"/>
        <v>0</v>
      </c>
    </row>
    <row r="19" spans="1:18" ht="24" customHeight="1" x14ac:dyDescent="0.2">
      <c r="A19" s="138">
        <f t="shared" si="6"/>
        <v>14</v>
      </c>
      <c r="B19" s="279" t="str">
        <f>IF(ISBLANK('Item List'!B17),"",'Item List'!B17)</f>
        <v>CLASS B PATCH, TYPE IV</v>
      </c>
      <c r="C19" s="279" t="str">
        <f>IF(ISBLANK('Item List'!C17),"",'Item List'!C17)</f>
        <v>S.Y.</v>
      </c>
      <c r="D19" s="280">
        <f>IF(ISBLANK('Item List'!D17),0,'Item List'!D17)</f>
        <v>200</v>
      </c>
      <c r="E19" s="98">
        <f>IF(ISBLANK('Item List'!E17),0,'Item List'!E17)</f>
        <v>100</v>
      </c>
      <c r="F19" s="98">
        <f t="shared" si="5"/>
        <v>20000</v>
      </c>
      <c r="G19" s="157">
        <v>145</v>
      </c>
      <c r="H19" s="98">
        <f t="shared" si="5"/>
        <v>29000</v>
      </c>
      <c r="I19" s="159">
        <v>171</v>
      </c>
      <c r="J19" s="98">
        <f t="shared" si="0"/>
        <v>34200</v>
      </c>
      <c r="K19" s="159">
        <v>175</v>
      </c>
      <c r="L19" s="98">
        <f t="shared" si="1"/>
        <v>35000</v>
      </c>
      <c r="M19" s="159"/>
      <c r="N19" s="98">
        <f t="shared" si="2"/>
        <v>0</v>
      </c>
      <c r="O19" s="159"/>
      <c r="P19" s="98">
        <f t="shared" si="3"/>
        <v>0</v>
      </c>
      <c r="Q19" s="159"/>
      <c r="R19" s="98">
        <f t="shared" si="4"/>
        <v>0</v>
      </c>
    </row>
    <row r="20" spans="1:18" ht="24" customHeight="1" x14ac:dyDescent="0.2">
      <c r="A20" s="138">
        <f t="shared" si="6"/>
        <v>15</v>
      </c>
      <c r="B20" s="279" t="str">
        <f>IF(ISBLANK('Item List'!B18),"",'Item List'!B18)</f>
        <v>HMA FULL DEPTH REMOVAL (AGG. INCLUDED)</v>
      </c>
      <c r="C20" s="279" t="str">
        <f>IF(ISBLANK('Item List'!C18),"",'Item List'!C18)</f>
        <v>S.Y.</v>
      </c>
      <c r="D20" s="280">
        <f>IF(ISBLANK('Item List'!D18),0,'Item List'!D18)</f>
        <v>1201</v>
      </c>
      <c r="E20" s="98">
        <f>IF(ISBLANK('Item List'!E18),0,'Item List'!E18)</f>
        <v>6</v>
      </c>
      <c r="F20" s="98">
        <f t="shared" si="5"/>
        <v>7206</v>
      </c>
      <c r="G20" s="157">
        <v>12</v>
      </c>
      <c r="H20" s="98">
        <f t="shared" si="5"/>
        <v>14412</v>
      </c>
      <c r="I20" s="159">
        <v>32.25</v>
      </c>
      <c r="J20" s="98">
        <f t="shared" si="0"/>
        <v>38732.25</v>
      </c>
      <c r="K20" s="159">
        <v>23.17</v>
      </c>
      <c r="L20" s="98">
        <f t="shared" si="1"/>
        <v>27827.170000000002</v>
      </c>
      <c r="M20" s="159"/>
      <c r="N20" s="98">
        <f t="shared" si="2"/>
        <v>0</v>
      </c>
      <c r="O20" s="159"/>
      <c r="P20" s="98">
        <f t="shared" si="3"/>
        <v>0</v>
      </c>
      <c r="Q20" s="159"/>
      <c r="R20" s="98">
        <f t="shared" si="4"/>
        <v>0</v>
      </c>
    </row>
    <row r="21" spans="1:18" ht="24" customHeight="1" x14ac:dyDescent="0.2">
      <c r="A21" s="138">
        <f t="shared" si="6"/>
        <v>16</v>
      </c>
      <c r="B21" s="279" t="str">
        <f>IF(ISBLANK('Item List'!B19),"",'Item List'!B19)</f>
        <v>SIDEWALK REMOVAL</v>
      </c>
      <c r="C21" s="279" t="str">
        <f>IF(ISBLANK('Item List'!C19),"",'Item List'!C19)</f>
        <v>S.F.</v>
      </c>
      <c r="D21" s="280">
        <f>IF(ISBLANK('Item List'!D19),0,'Item List'!D19)</f>
        <v>21090</v>
      </c>
      <c r="E21" s="98">
        <f>IF(ISBLANK('Item List'!E19),0,'Item List'!E19)</f>
        <v>1</v>
      </c>
      <c r="F21" s="98">
        <f t="shared" si="5"/>
        <v>21090</v>
      </c>
      <c r="G21" s="157">
        <v>3.25</v>
      </c>
      <c r="H21" s="98">
        <f t="shared" si="5"/>
        <v>68542.5</v>
      </c>
      <c r="I21" s="159">
        <v>2.8</v>
      </c>
      <c r="J21" s="98">
        <f t="shared" si="0"/>
        <v>59051.999999999993</v>
      </c>
      <c r="K21" s="159">
        <v>3.07</v>
      </c>
      <c r="L21" s="98">
        <f t="shared" si="1"/>
        <v>64746.299999999996</v>
      </c>
      <c r="M21" s="159"/>
      <c r="N21" s="98">
        <f t="shared" si="2"/>
        <v>0</v>
      </c>
      <c r="O21" s="159"/>
      <c r="P21" s="98">
        <f t="shared" si="3"/>
        <v>0</v>
      </c>
      <c r="Q21" s="159"/>
      <c r="R21" s="98">
        <f t="shared" si="4"/>
        <v>0</v>
      </c>
    </row>
    <row r="22" spans="1:18" ht="24" customHeight="1" x14ac:dyDescent="0.2">
      <c r="A22" s="138">
        <f t="shared" si="6"/>
        <v>17</v>
      </c>
      <c r="B22" s="279" t="str">
        <f>IF(ISBLANK('Item List'!B20),"",'Item List'!B20)</f>
        <v>EX. CONCRETE SPILLWAY TO BE REMOVED</v>
      </c>
      <c r="C22" s="279" t="str">
        <f>IF(ISBLANK('Item List'!C20),"",'Item List'!C20)</f>
        <v>EACH</v>
      </c>
      <c r="D22" s="280">
        <f>IF(ISBLANK('Item List'!D20),0,'Item List'!D20)</f>
        <v>1</v>
      </c>
      <c r="E22" s="98">
        <f>IF(ISBLANK('Item List'!E20),0,'Item List'!E20)</f>
        <v>50</v>
      </c>
      <c r="F22" s="98">
        <f t="shared" si="5"/>
        <v>50</v>
      </c>
      <c r="G22" s="157">
        <v>550</v>
      </c>
      <c r="H22" s="98">
        <f t="shared" si="5"/>
        <v>550</v>
      </c>
      <c r="I22" s="159">
        <v>2498</v>
      </c>
      <c r="J22" s="98">
        <f t="shared" si="0"/>
        <v>2498</v>
      </c>
      <c r="K22" s="159">
        <v>231.75</v>
      </c>
      <c r="L22" s="98">
        <f t="shared" si="1"/>
        <v>231.75</v>
      </c>
      <c r="M22" s="159"/>
      <c r="N22" s="98">
        <f t="shared" si="2"/>
        <v>0</v>
      </c>
      <c r="O22" s="159"/>
      <c r="P22" s="98">
        <f t="shared" si="3"/>
        <v>0</v>
      </c>
      <c r="Q22" s="159"/>
      <c r="R22" s="98">
        <f t="shared" si="4"/>
        <v>0</v>
      </c>
    </row>
    <row r="23" spans="1:18" ht="24" customHeight="1" x14ac:dyDescent="0.2">
      <c r="A23" s="138">
        <f t="shared" si="6"/>
        <v>18</v>
      </c>
      <c r="B23" s="279" t="str">
        <f>IF(ISBLANK('Item List'!B21),"",'Item List'!B21)</f>
        <v>COMBINATION CONCRETE CURB  &amp; GUTTER REMOVAL</v>
      </c>
      <c r="C23" s="279" t="str">
        <f>IF(ISBLANK('Item List'!C21),"",'Item List'!C21)</f>
        <v>FT.</v>
      </c>
      <c r="D23" s="280">
        <f>IF(ISBLANK('Item List'!D21),0,'Item List'!D21)</f>
        <v>7346</v>
      </c>
      <c r="E23" s="98">
        <f>IF(ISBLANK('Item List'!E21),0,'Item List'!E21)</f>
        <v>10</v>
      </c>
      <c r="F23" s="98">
        <f t="shared" si="5"/>
        <v>73460</v>
      </c>
      <c r="G23" s="157">
        <v>9</v>
      </c>
      <c r="H23" s="98">
        <f t="shared" si="5"/>
        <v>66114</v>
      </c>
      <c r="I23" s="159">
        <v>10.85</v>
      </c>
      <c r="J23" s="98">
        <f t="shared" si="0"/>
        <v>79704.099999999991</v>
      </c>
      <c r="K23" s="159">
        <v>13.9</v>
      </c>
      <c r="L23" s="98">
        <f t="shared" si="1"/>
        <v>102109.40000000001</v>
      </c>
      <c r="M23" s="159"/>
      <c r="N23" s="98">
        <f t="shared" si="2"/>
        <v>0</v>
      </c>
      <c r="O23" s="159"/>
      <c r="P23" s="98">
        <f t="shared" si="3"/>
        <v>0</v>
      </c>
      <c r="Q23" s="159"/>
      <c r="R23" s="98">
        <f t="shared" si="4"/>
        <v>0</v>
      </c>
    </row>
    <row r="24" spans="1:18" ht="24" customHeight="1" x14ac:dyDescent="0.2">
      <c r="A24" s="138">
        <f t="shared" si="6"/>
        <v>19</v>
      </c>
      <c r="B24" s="279" t="str">
        <f>IF(ISBLANK('Item List'!B22),"",'Item List'!B22)</f>
        <v>GRIND CURB TO DEPRESS</v>
      </c>
      <c r="C24" s="279" t="str">
        <f>IF(ISBLANK('Item List'!C22),"",'Item List'!C22)</f>
        <v>FT.</v>
      </c>
      <c r="D24" s="280">
        <f>IF(ISBLANK('Item List'!D22),0,'Item List'!D22)</f>
        <v>10</v>
      </c>
      <c r="E24" s="98">
        <f>IF(ISBLANK('Item List'!E22),0,'Item List'!E22)</f>
        <v>10</v>
      </c>
      <c r="F24" s="98">
        <f t="shared" si="5"/>
        <v>100</v>
      </c>
      <c r="G24" s="157">
        <v>55</v>
      </c>
      <c r="H24" s="98">
        <f t="shared" si="5"/>
        <v>550</v>
      </c>
      <c r="I24" s="159">
        <v>105</v>
      </c>
      <c r="J24" s="98">
        <f t="shared" si="0"/>
        <v>1050</v>
      </c>
      <c r="K24" s="159">
        <v>8.69</v>
      </c>
      <c r="L24" s="98">
        <f t="shared" si="1"/>
        <v>86.899999999999991</v>
      </c>
      <c r="M24" s="159"/>
      <c r="N24" s="98">
        <f t="shared" si="2"/>
        <v>0</v>
      </c>
      <c r="O24" s="159"/>
      <c r="P24" s="98">
        <f t="shared" si="3"/>
        <v>0</v>
      </c>
      <c r="Q24" s="159"/>
      <c r="R24" s="98">
        <f t="shared" si="4"/>
        <v>0</v>
      </c>
    </row>
    <row r="25" spans="1:18" ht="24" customHeight="1" x14ac:dyDescent="0.2">
      <c r="A25" s="138">
        <f t="shared" si="6"/>
        <v>20</v>
      </c>
      <c r="B25" s="279" t="str">
        <f>IF(ISBLANK('Item List'!B23),"",'Item List'!B23)</f>
        <v xml:space="preserve">DRIVEWAY PAVEMENT REMOVAL CONCRETE </v>
      </c>
      <c r="C25" s="279" t="str">
        <f>IF(ISBLANK('Item List'!C23),"",'Item List'!C23)</f>
        <v>S.Y.</v>
      </c>
      <c r="D25" s="280">
        <f>IF(ISBLANK('Item List'!D23),0,'Item List'!D23)</f>
        <v>978</v>
      </c>
      <c r="E25" s="98">
        <f>IF(ISBLANK('Item List'!E23),0,'Item List'!E23)</f>
        <v>5</v>
      </c>
      <c r="F25" s="98">
        <f t="shared" si="5"/>
        <v>4890</v>
      </c>
      <c r="G25" s="157">
        <v>19</v>
      </c>
      <c r="H25" s="98">
        <f t="shared" si="5"/>
        <v>18582</v>
      </c>
      <c r="I25" s="159">
        <v>21.25</v>
      </c>
      <c r="J25" s="98">
        <f t="shared" si="0"/>
        <v>20782.5</v>
      </c>
      <c r="K25" s="159">
        <v>38.24</v>
      </c>
      <c r="L25" s="98">
        <f t="shared" si="1"/>
        <v>37398.720000000001</v>
      </c>
      <c r="M25" s="159"/>
      <c r="N25" s="98">
        <f t="shared" si="2"/>
        <v>0</v>
      </c>
      <c r="O25" s="159"/>
      <c r="P25" s="98">
        <f t="shared" si="3"/>
        <v>0</v>
      </c>
      <c r="Q25" s="159"/>
      <c r="R25" s="98">
        <f t="shared" si="4"/>
        <v>0</v>
      </c>
    </row>
    <row r="26" spans="1:18" ht="24" customHeight="1" x14ac:dyDescent="0.2">
      <c r="A26" s="138">
        <f t="shared" si="6"/>
        <v>21</v>
      </c>
      <c r="B26" s="279" t="str">
        <f>IF(ISBLANK('Item List'!B24),"",'Item List'!B24)</f>
        <v>DRIVEWAY PAVEMENT REMOVAL HMA</v>
      </c>
      <c r="C26" s="279" t="str">
        <f>IF(ISBLANK('Item List'!C24),"",'Item List'!C24)</f>
        <v>S.Y.</v>
      </c>
      <c r="D26" s="280">
        <f>IF(ISBLANK('Item List'!D24),0,'Item List'!D24)</f>
        <v>781</v>
      </c>
      <c r="E26" s="98">
        <f>IF(ISBLANK('Item List'!E24),0,'Item List'!E24)</f>
        <v>5</v>
      </c>
      <c r="F26" s="98">
        <f t="shared" si="5"/>
        <v>3905</v>
      </c>
      <c r="G26" s="157">
        <v>17</v>
      </c>
      <c r="H26" s="98">
        <f t="shared" si="5"/>
        <v>13277</v>
      </c>
      <c r="I26" s="159">
        <v>21.2</v>
      </c>
      <c r="J26" s="98">
        <f t="shared" si="0"/>
        <v>16557.2</v>
      </c>
      <c r="K26" s="159">
        <v>37.08</v>
      </c>
      <c r="L26" s="98">
        <f t="shared" si="1"/>
        <v>28959.48</v>
      </c>
      <c r="M26" s="159"/>
      <c r="N26" s="98">
        <f t="shared" si="2"/>
        <v>0</v>
      </c>
      <c r="O26" s="159"/>
      <c r="P26" s="98">
        <f t="shared" si="3"/>
        <v>0</v>
      </c>
      <c r="Q26" s="159"/>
      <c r="R26" s="98">
        <f t="shared" si="4"/>
        <v>0</v>
      </c>
    </row>
    <row r="27" spans="1:18" ht="24" customHeight="1" x14ac:dyDescent="0.2">
      <c r="A27" s="138">
        <f t="shared" si="6"/>
        <v>22</v>
      </c>
      <c r="B27" s="279" t="str">
        <f>IF(ISBLANK('Item List'!B25),"",'Item List'!B25)</f>
        <v>DRIVEWAY PAVEMENT REMOVAL AGGREGATE</v>
      </c>
      <c r="C27" s="279" t="str">
        <f>IF(ISBLANK('Item List'!C25),"",'Item List'!C25)</f>
        <v>S.Y.</v>
      </c>
      <c r="D27" s="280">
        <f>IF(ISBLANK('Item List'!D25),0,'Item List'!D25)</f>
        <v>107</v>
      </c>
      <c r="E27" s="98">
        <f>IF(ISBLANK('Item List'!E25),0,'Item List'!E25)</f>
        <v>5</v>
      </c>
      <c r="F27" s="98">
        <f t="shared" si="5"/>
        <v>535</v>
      </c>
      <c r="G27" s="157">
        <v>22</v>
      </c>
      <c r="H27" s="98">
        <f t="shared" si="5"/>
        <v>2354</v>
      </c>
      <c r="I27" s="159">
        <v>11.95</v>
      </c>
      <c r="J27" s="98">
        <f t="shared" si="0"/>
        <v>1278.6499999999999</v>
      </c>
      <c r="K27" s="159">
        <v>34.76</v>
      </c>
      <c r="L27" s="98">
        <f t="shared" si="1"/>
        <v>3719.3199999999997</v>
      </c>
      <c r="M27" s="159"/>
      <c r="N27" s="98">
        <f t="shared" si="2"/>
        <v>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">
      <c r="A28" s="138">
        <f t="shared" si="6"/>
        <v>23</v>
      </c>
      <c r="B28" s="279" t="str">
        <f>IF(ISBLANK('Item List'!B26),"",'Item List'!B26)</f>
        <v>EX. STORM INLET TO BE ADJUSTED</v>
      </c>
      <c r="C28" s="279" t="str">
        <f>IF(ISBLANK('Item List'!C26),"",'Item List'!C26)</f>
        <v>EACH</v>
      </c>
      <c r="D28" s="280">
        <f>IF(ISBLANK('Item List'!D26),0,'Item List'!D26)</f>
        <v>24</v>
      </c>
      <c r="E28" s="98">
        <f>IF(ISBLANK('Item List'!E26),0,'Item List'!E26)</f>
        <v>500</v>
      </c>
      <c r="F28" s="98">
        <f t="shared" si="5"/>
        <v>12000</v>
      </c>
      <c r="G28" s="157">
        <v>900</v>
      </c>
      <c r="H28" s="98">
        <f t="shared" si="5"/>
        <v>21600</v>
      </c>
      <c r="I28" s="159">
        <v>1269</v>
      </c>
      <c r="J28" s="98">
        <f t="shared" si="0"/>
        <v>30456</v>
      </c>
      <c r="K28" s="159">
        <v>1158.75</v>
      </c>
      <c r="L28" s="98">
        <f t="shared" si="1"/>
        <v>27810</v>
      </c>
      <c r="M28" s="159"/>
      <c r="N28" s="98">
        <f t="shared" si="2"/>
        <v>0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25">
      <c r="A29" s="138">
        <f t="shared" si="6"/>
        <v>24</v>
      </c>
      <c r="B29" s="279" t="str">
        <f>IF(ISBLANK('Item List'!B27),"",'Item List'!B27)</f>
        <v>CONNECTION TO EX INLET</v>
      </c>
      <c r="C29" s="279" t="str">
        <f>IF(ISBLANK('Item List'!C27),"",'Item List'!C27)</f>
        <v>EACH</v>
      </c>
      <c r="D29" s="280">
        <f>IF(ISBLANK('Item List'!D27),0,'Item List'!D27)</f>
        <v>1</v>
      </c>
      <c r="E29" s="98">
        <f>IF(ISBLANK('Item List'!E27),0,'Item List'!E27)</f>
        <v>2500</v>
      </c>
      <c r="F29" s="98">
        <f t="shared" si="5"/>
        <v>2500</v>
      </c>
      <c r="G29" s="157">
        <v>1000</v>
      </c>
      <c r="H29" s="98">
        <f t="shared" si="5"/>
        <v>1000</v>
      </c>
      <c r="I29" s="159">
        <v>1455</v>
      </c>
      <c r="J29" s="98">
        <f t="shared" si="0"/>
        <v>1455</v>
      </c>
      <c r="K29" s="159">
        <v>1738.12</v>
      </c>
      <c r="L29" s="98">
        <f t="shared" si="1"/>
        <v>1738.12</v>
      </c>
      <c r="M29" s="159"/>
      <c r="N29" s="98">
        <f t="shared" si="2"/>
        <v>0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Sub</v>
      </c>
      <c r="D30" s="281"/>
      <c r="E30" s="141" t="s">
        <v>8</v>
      </c>
      <c r="F30" s="99">
        <f>IF(SUM(F6:F29)=0,"",SUM(F6:F29))</f>
        <v>311242</v>
      </c>
      <c r="G30" s="104"/>
      <c r="H30" s="99">
        <f>IF(SUM(H6:H29)=0,"",SUM(H6:H29))</f>
        <v>411005</v>
      </c>
      <c r="I30" s="104"/>
      <c r="J30" s="99">
        <f>IF(SUM(J6:J29)=0,"",SUM(J6:J29))</f>
        <v>491568.38</v>
      </c>
      <c r="K30" s="104"/>
      <c r="L30" s="99">
        <f>IF(SUM(L6:L29)=0,"",SUM(L6:L29))</f>
        <v>550414.45000000007</v>
      </c>
      <c r="M30" s="104"/>
      <c r="N30" s="99" t="str">
        <f>IF(SUM(N6:N29)=0,"",SUM(N6:N29))</f>
        <v/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NTRAK Group</v>
      </c>
      <c r="C31" s="144" t="str">
        <f>IF(NOT(ISNUMBER(A32)),"Bid","Total")</f>
        <v>Total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311242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411005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491568.38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550414.45000000007</v>
      </c>
      <c r="M31" s="103"/>
      <c r="N31" s="100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>
        <f>IF(B32="","",A29+1)</f>
        <v>25</v>
      </c>
      <c r="B32" s="279" t="str">
        <f>IF(ISBLANK('Item List'!B28),"",'Item List'!B28)</f>
        <v>EX. STORM MANHOLE TO BE ADJUSTED</v>
      </c>
      <c r="C32" s="279" t="str">
        <f>IF(ISBLANK('Item List'!C28),"",'Item List'!C28)</f>
        <v>EACH</v>
      </c>
      <c r="D32" s="280">
        <f>IF(ISBLANK('Item List'!D28),0,'Item List'!D28)</f>
        <v>13</v>
      </c>
      <c r="E32" s="98">
        <f>IF(ISBLANK('Item List'!E28),0,'Item List'!E28)</f>
        <v>500</v>
      </c>
      <c r="F32" s="98">
        <f t="shared" ref="F32:F55" si="7">IF(AND(ISNUMBER($D32),ISNUMBER(E32)),$D32*E32,0)</f>
        <v>6500</v>
      </c>
      <c r="G32" s="157">
        <v>900</v>
      </c>
      <c r="H32" s="98">
        <f t="shared" ref="H32:H55" si="8">IF(AND(ISNUMBER($D32),ISNUMBER(G32)),$D32*G32,0)</f>
        <v>11700</v>
      </c>
      <c r="I32" s="158">
        <v>1000</v>
      </c>
      <c r="J32" s="98">
        <f>IF(AND(ISNUMBER($D32),ISNUMBER(I32)),$D32*I32,0)</f>
        <v>13000</v>
      </c>
      <c r="K32" s="158">
        <v>1042.8699999999999</v>
      </c>
      <c r="L32" s="98">
        <f>IF(AND(ISNUMBER($D32),ISNUMBER(K32)),$D32*K32,0)</f>
        <v>13557.309999999998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>
        <f>IF(B33="","",A32+1)</f>
        <v>26</v>
      </c>
      <c r="B33" s="279" t="str">
        <f>IF(ISBLANK('Item List'!B29),"",'Item List'!B29)</f>
        <v>ADJUST EXISTING VALVE &amp; VAULT</v>
      </c>
      <c r="C33" s="279" t="str">
        <f>IF(ISBLANK('Item List'!C29),"",'Item List'!C29)</f>
        <v>EACH</v>
      </c>
      <c r="D33" s="280">
        <f>IF(ISBLANK('Item List'!D29),0,'Item List'!D29)</f>
        <v>20</v>
      </c>
      <c r="E33" s="98">
        <f>IF(ISBLANK('Item List'!E29),0,'Item List'!E29)</f>
        <v>500</v>
      </c>
      <c r="F33" s="98">
        <f t="shared" si="7"/>
        <v>10000</v>
      </c>
      <c r="G33" s="157">
        <v>900</v>
      </c>
      <c r="H33" s="98">
        <f t="shared" si="8"/>
        <v>18000</v>
      </c>
      <c r="I33" s="158">
        <v>1000</v>
      </c>
      <c r="J33" s="98">
        <f t="shared" ref="J33:J55" si="9">IF(AND(ISNUMBER($D33),ISNUMBER(I33)),$D33*I33,0)</f>
        <v>20000</v>
      </c>
      <c r="K33" s="158">
        <v>521.44000000000005</v>
      </c>
      <c r="L33" s="98">
        <f t="shared" ref="L33:L55" si="10">IF(AND(ISNUMBER($D33),ISNUMBER(K33)),$D33*K33,0)</f>
        <v>10428.800000000001</v>
      </c>
      <c r="M33" s="158"/>
      <c r="N33" s="98">
        <f t="shared" ref="N33:N55" si="11">IF(AND(ISNUMBER($D33),ISNUMBER(M33)),$D33*M33,0)</f>
        <v>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">
      <c r="A34" s="138">
        <f t="shared" ref="A34:A55" si="14">IF(B34="","",A33+1)</f>
        <v>27</v>
      </c>
      <c r="B34" s="279" t="str">
        <f>IF(ISBLANK('Item List'!B30),"",'Item List'!B30)</f>
        <v>EX. HANDHOLE TO BE ADJUSTED</v>
      </c>
      <c r="C34" s="279" t="str">
        <f>IF(ISBLANK('Item List'!C30),"",'Item List'!C30)</f>
        <v>EACH</v>
      </c>
      <c r="D34" s="280">
        <f>IF(ISBLANK('Item List'!D30),0,'Item List'!D30)</f>
        <v>1</v>
      </c>
      <c r="E34" s="98">
        <f>IF(ISBLANK('Item List'!E30),0,'Item List'!E30)</f>
        <v>500</v>
      </c>
      <c r="F34" s="98">
        <f t="shared" si="7"/>
        <v>500</v>
      </c>
      <c r="G34" s="157">
        <v>5000</v>
      </c>
      <c r="H34" s="98">
        <f t="shared" si="8"/>
        <v>5000</v>
      </c>
      <c r="I34" s="158">
        <v>5188</v>
      </c>
      <c r="J34" s="98">
        <f t="shared" si="9"/>
        <v>5188</v>
      </c>
      <c r="K34" s="158">
        <v>3476.23</v>
      </c>
      <c r="L34" s="98">
        <f t="shared" si="10"/>
        <v>3476.23</v>
      </c>
      <c r="M34" s="158"/>
      <c r="N34" s="98">
        <f t="shared" si="11"/>
        <v>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7" customFormat="1" ht="24" customHeight="1" x14ac:dyDescent="0.2">
      <c r="A35" s="138">
        <f t="shared" si="14"/>
        <v>28</v>
      </c>
      <c r="B35" s="279" t="str">
        <f>IF(ISBLANK('Item List'!B31),"",'Item List'!B31)</f>
        <v>EX. SANITARY MANHOLE TO BE ADJUSTED</v>
      </c>
      <c r="C35" s="279" t="str">
        <f>IF(ISBLANK('Item List'!C31),"",'Item List'!C31)</f>
        <v>EACH</v>
      </c>
      <c r="D35" s="280">
        <f>IF(ISBLANK('Item List'!D31),0,'Item List'!D31)</f>
        <v>15</v>
      </c>
      <c r="E35" s="98">
        <f>IF(ISBLANK('Item List'!E31),0,'Item List'!E31)</f>
        <v>500</v>
      </c>
      <c r="F35" s="98">
        <f t="shared" si="7"/>
        <v>7500</v>
      </c>
      <c r="G35" s="157">
        <v>1300</v>
      </c>
      <c r="H35" s="98">
        <f t="shared" si="8"/>
        <v>19500</v>
      </c>
      <c r="I35" s="158">
        <v>1425</v>
      </c>
      <c r="J35" s="98">
        <f t="shared" si="9"/>
        <v>21375</v>
      </c>
      <c r="K35" s="158">
        <v>1425.25</v>
      </c>
      <c r="L35" s="98">
        <f t="shared" si="10"/>
        <v>21378.75</v>
      </c>
      <c r="M35" s="158"/>
      <c r="N35" s="98">
        <f t="shared" si="11"/>
        <v>0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7" customFormat="1" ht="24" customHeight="1" x14ac:dyDescent="0.2">
      <c r="A36" s="138">
        <f t="shared" si="14"/>
        <v>29</v>
      </c>
      <c r="B36" s="279" t="str">
        <f>IF(ISBLANK('Item List'!B32),"",'Item List'!B32)</f>
        <v>EX. SIGN TO BE RELOCATED</v>
      </c>
      <c r="C36" s="279" t="str">
        <f>IF(ISBLANK('Item List'!C32),"",'Item List'!C32)</f>
        <v>EACH</v>
      </c>
      <c r="D36" s="280">
        <f>IF(ISBLANK('Item List'!D32),0,'Item List'!D32)</f>
        <v>4</v>
      </c>
      <c r="E36" s="98">
        <f>IF(ISBLANK('Item List'!E32),0,'Item List'!E32)</f>
        <v>250</v>
      </c>
      <c r="F36" s="98">
        <f t="shared" si="7"/>
        <v>1000</v>
      </c>
      <c r="G36" s="157">
        <v>250</v>
      </c>
      <c r="H36" s="98">
        <f t="shared" si="8"/>
        <v>1000</v>
      </c>
      <c r="I36" s="158">
        <v>252</v>
      </c>
      <c r="J36" s="98">
        <f t="shared" si="9"/>
        <v>1008</v>
      </c>
      <c r="K36" s="158">
        <v>278.08999999999997</v>
      </c>
      <c r="L36" s="98">
        <f t="shared" si="10"/>
        <v>1112.3599999999999</v>
      </c>
      <c r="M36" s="158"/>
      <c r="N36" s="98">
        <f t="shared" si="11"/>
        <v>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7" customFormat="1" ht="24" customHeight="1" x14ac:dyDescent="0.2">
      <c r="A37" s="138">
        <f t="shared" si="14"/>
        <v>30</v>
      </c>
      <c r="B37" s="279" t="str">
        <f>IF(ISBLANK('Item List'!B33),"",'Item List'!B33)</f>
        <v>TRAFFIC CONTROL AND PROTECTION</v>
      </c>
      <c r="C37" s="279" t="str">
        <f>IF(ISBLANK('Item List'!C33),"",'Item List'!C33)</f>
        <v>LSUM</v>
      </c>
      <c r="D37" s="280">
        <f>IF(ISBLANK('Item List'!D33),0,'Item List'!D33)</f>
        <v>1</v>
      </c>
      <c r="E37" s="98">
        <f>IF(ISBLANK('Item List'!E33),0,'Item List'!E33)</f>
        <v>25000</v>
      </c>
      <c r="F37" s="98">
        <f t="shared" si="7"/>
        <v>25000</v>
      </c>
      <c r="G37" s="157">
        <v>20000</v>
      </c>
      <c r="H37" s="98">
        <f t="shared" si="8"/>
        <v>20000</v>
      </c>
      <c r="I37" s="158">
        <v>28245</v>
      </c>
      <c r="J37" s="98">
        <f t="shared" si="9"/>
        <v>28245</v>
      </c>
      <c r="K37" s="158">
        <v>25000</v>
      </c>
      <c r="L37" s="98">
        <f t="shared" si="10"/>
        <v>25000</v>
      </c>
      <c r="M37" s="158"/>
      <c r="N37" s="98">
        <f t="shared" si="11"/>
        <v>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7" customFormat="1" ht="24" customHeight="1" x14ac:dyDescent="0.2">
      <c r="A38" s="138">
        <f t="shared" si="14"/>
        <v>31</v>
      </c>
      <c r="B38" s="279" t="str">
        <f>IF(ISBLANK('Item List'!B34),"",'Item List'!B34)</f>
        <v>PERIMETER EROSION CONTROL BARRIER</v>
      </c>
      <c r="C38" s="279" t="str">
        <f>IF(ISBLANK('Item List'!C34),"",'Item List'!C34)</f>
        <v>FT.</v>
      </c>
      <c r="D38" s="280">
        <f>IF(ISBLANK('Item List'!D34),0,'Item List'!D34)</f>
        <v>458</v>
      </c>
      <c r="E38" s="98">
        <f>IF(ISBLANK('Item List'!E34),0,'Item List'!E34)</f>
        <v>3</v>
      </c>
      <c r="F38" s="98">
        <f t="shared" si="7"/>
        <v>1374</v>
      </c>
      <c r="G38" s="157">
        <v>3.5</v>
      </c>
      <c r="H38" s="98">
        <f t="shared" si="8"/>
        <v>1603</v>
      </c>
      <c r="I38" s="158">
        <v>3.67</v>
      </c>
      <c r="J38" s="98">
        <f t="shared" si="9"/>
        <v>1680.86</v>
      </c>
      <c r="K38" s="158">
        <v>6.95</v>
      </c>
      <c r="L38" s="98">
        <f t="shared" si="10"/>
        <v>3183.1</v>
      </c>
      <c r="M38" s="158"/>
      <c r="N38" s="98">
        <f t="shared" si="11"/>
        <v>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7" customFormat="1" ht="24" customHeight="1" x14ac:dyDescent="0.2">
      <c r="A39" s="138">
        <f t="shared" si="14"/>
        <v>32</v>
      </c>
      <c r="B39" s="279" t="str">
        <f>IF(ISBLANK('Item List'!B35),"",'Item List'!B35)</f>
        <v>INLET PROTECTION</v>
      </c>
      <c r="C39" s="279" t="str">
        <f>IF(ISBLANK('Item List'!C35),"",'Item List'!C35)</f>
        <v>EACH</v>
      </c>
      <c r="D39" s="280">
        <f>IF(ISBLANK('Item List'!D35),0,'Item List'!D35)</f>
        <v>35</v>
      </c>
      <c r="E39" s="98">
        <f>IF(ISBLANK('Item List'!E35),0,'Item List'!E35)</f>
        <v>250</v>
      </c>
      <c r="F39" s="98">
        <f t="shared" si="7"/>
        <v>8750</v>
      </c>
      <c r="G39" s="157">
        <v>60</v>
      </c>
      <c r="H39" s="98">
        <f t="shared" si="8"/>
        <v>2100</v>
      </c>
      <c r="I39" s="158">
        <v>74.849999999999994</v>
      </c>
      <c r="J39" s="98">
        <f t="shared" si="9"/>
        <v>2619.75</v>
      </c>
      <c r="K39" s="158">
        <v>289.68</v>
      </c>
      <c r="L39" s="98">
        <f t="shared" si="10"/>
        <v>10138.800000000001</v>
      </c>
      <c r="M39" s="158"/>
      <c r="N39" s="98">
        <f t="shared" si="11"/>
        <v>0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7" customFormat="1" ht="24" customHeight="1" x14ac:dyDescent="0.2">
      <c r="A40" s="138">
        <f t="shared" si="14"/>
        <v>33</v>
      </c>
      <c r="B40" s="279" t="str">
        <f>IF(ISBLANK('Item List'!B36),"",'Item List'!B36)</f>
        <v>TEMPORARY EROSION AND SEDIMENT CONTROL MAINT.</v>
      </c>
      <c r="C40" s="279" t="str">
        <f>IF(ISBLANK('Item List'!C36),"",'Item List'!C36)</f>
        <v>LSUM</v>
      </c>
      <c r="D40" s="280">
        <f>IF(ISBLANK('Item List'!D36),0,'Item List'!D36)</f>
        <v>1</v>
      </c>
      <c r="E40" s="98">
        <f>IF(ISBLANK('Item List'!E36),0,'Item List'!E36)</f>
        <v>7500</v>
      </c>
      <c r="F40" s="98">
        <f t="shared" si="7"/>
        <v>7500</v>
      </c>
      <c r="G40" s="157">
        <v>1000</v>
      </c>
      <c r="H40" s="98">
        <f t="shared" si="8"/>
        <v>1000</v>
      </c>
      <c r="I40" s="158">
        <v>3250</v>
      </c>
      <c r="J40" s="98">
        <f t="shared" si="9"/>
        <v>3250</v>
      </c>
      <c r="K40" s="158">
        <v>11587.43</v>
      </c>
      <c r="L40" s="98">
        <f t="shared" si="10"/>
        <v>11587.43</v>
      </c>
      <c r="M40" s="158"/>
      <c r="N40" s="98">
        <f t="shared" si="11"/>
        <v>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7" customFormat="1" ht="24" customHeight="1" x14ac:dyDescent="0.2">
      <c r="A41" s="138">
        <f t="shared" si="14"/>
        <v>34</v>
      </c>
      <c r="B41" s="279" t="str">
        <f>IF(ISBLANK('Item List'!B37),"",'Item List'!B37)</f>
        <v>4" TOPSOIL, CLASS 1A SEEDING &amp; EROSION CONTROL BLANKET</v>
      </c>
      <c r="C41" s="279" t="str">
        <f>IF(ISBLANK('Item List'!C37),"",'Item List'!C37)</f>
        <v>S.Y.</v>
      </c>
      <c r="D41" s="280">
        <f>IF(ISBLANK('Item List'!D37),0,'Item List'!D37)</f>
        <v>1772</v>
      </c>
      <c r="E41" s="98">
        <f>IF(ISBLANK('Item List'!E37),0,'Item List'!E37)</f>
        <v>5</v>
      </c>
      <c r="F41" s="98">
        <f t="shared" si="7"/>
        <v>8860</v>
      </c>
      <c r="G41" s="157">
        <v>7.5</v>
      </c>
      <c r="H41" s="98">
        <f t="shared" si="8"/>
        <v>13290</v>
      </c>
      <c r="I41" s="158">
        <v>7.49</v>
      </c>
      <c r="J41" s="98">
        <f t="shared" si="9"/>
        <v>13272.28</v>
      </c>
      <c r="K41" s="158">
        <v>10.72</v>
      </c>
      <c r="L41" s="98">
        <f t="shared" si="10"/>
        <v>18995.84</v>
      </c>
      <c r="M41" s="158"/>
      <c r="N41" s="98">
        <f t="shared" si="11"/>
        <v>0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">
      <c r="A42" s="138">
        <f t="shared" si="14"/>
        <v>35</v>
      </c>
      <c r="B42" s="279" t="str">
        <f>IF(ISBLANK('Item List'!B38),"",'Item List'!B38)</f>
        <v>CONSTRUCTION LAYOUT</v>
      </c>
      <c r="C42" s="279" t="str">
        <f>IF(ISBLANK('Item List'!C38),"",'Item List'!C38)</f>
        <v>LSUM</v>
      </c>
      <c r="D42" s="280">
        <f>IF(ISBLANK('Item List'!D38),0,'Item List'!D38)</f>
        <v>1</v>
      </c>
      <c r="E42" s="98">
        <f>IF(ISBLANK('Item List'!E38),0,'Item List'!E38)</f>
        <v>40000</v>
      </c>
      <c r="F42" s="98">
        <f t="shared" si="7"/>
        <v>40000</v>
      </c>
      <c r="G42" s="157">
        <v>20000</v>
      </c>
      <c r="H42" s="98">
        <f t="shared" si="8"/>
        <v>20000</v>
      </c>
      <c r="I42" s="159">
        <v>25575</v>
      </c>
      <c r="J42" s="98">
        <f t="shared" si="9"/>
        <v>25575</v>
      </c>
      <c r="K42" s="159">
        <v>30011.45</v>
      </c>
      <c r="L42" s="98">
        <f t="shared" si="10"/>
        <v>30011.45</v>
      </c>
      <c r="M42" s="159"/>
      <c r="N42" s="98">
        <f t="shared" si="11"/>
        <v>0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">
      <c r="A43" s="138">
        <f t="shared" si="14"/>
        <v>36</v>
      </c>
      <c r="B43" s="279" t="str">
        <f>IF(ISBLANK('Item List'!B39),"",'Item List'!B39)</f>
        <v>COMPACTED AGGREGATE BASE COURSE, TYPE B, CA-6, 6"</v>
      </c>
      <c r="C43" s="279" t="str">
        <f>IF(ISBLANK('Item List'!C39),"",'Item List'!C39)</f>
        <v>S.Y.</v>
      </c>
      <c r="D43" s="280">
        <f>IF(ISBLANK('Item List'!D39),0,'Item List'!D39)</f>
        <v>1200</v>
      </c>
      <c r="E43" s="98">
        <f>IF(ISBLANK('Item List'!E39),0,'Item List'!E39)</f>
        <v>8</v>
      </c>
      <c r="F43" s="98">
        <f t="shared" si="7"/>
        <v>9600</v>
      </c>
      <c r="G43" s="157">
        <v>9.5</v>
      </c>
      <c r="H43" s="98">
        <f t="shared" si="8"/>
        <v>11400</v>
      </c>
      <c r="I43" s="159">
        <v>10.15</v>
      </c>
      <c r="J43" s="98">
        <f t="shared" si="9"/>
        <v>12180</v>
      </c>
      <c r="K43" s="159">
        <v>16.22</v>
      </c>
      <c r="L43" s="98">
        <f t="shared" si="10"/>
        <v>19464</v>
      </c>
      <c r="M43" s="159"/>
      <c r="N43" s="98">
        <f t="shared" si="11"/>
        <v>0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">
      <c r="A44" s="138">
        <f t="shared" si="14"/>
        <v>37</v>
      </c>
      <c r="B44" s="279" t="str">
        <f>IF(ISBLANK('Item List'!B40),"",'Item List'!B40)</f>
        <v>SUBBASE GRANULAR MATERIAL TYPE B, CA-2, 6"</v>
      </c>
      <c r="C44" s="279" t="str">
        <f>IF(ISBLANK('Item List'!C40),"",'Item List'!C40)</f>
        <v>S.Y.</v>
      </c>
      <c r="D44" s="280">
        <f>IF(ISBLANK('Item List'!D40),0,'Item List'!D40)</f>
        <v>1200</v>
      </c>
      <c r="E44" s="98">
        <f>IF(ISBLANK('Item List'!E40),0,'Item List'!E40)</f>
        <v>8</v>
      </c>
      <c r="F44" s="98">
        <f t="shared" si="7"/>
        <v>9600</v>
      </c>
      <c r="G44" s="157">
        <v>6.5</v>
      </c>
      <c r="H44" s="98">
        <f t="shared" si="8"/>
        <v>7800</v>
      </c>
      <c r="I44" s="159">
        <v>10.75</v>
      </c>
      <c r="J44" s="98">
        <f t="shared" si="9"/>
        <v>12900</v>
      </c>
      <c r="K44" s="159">
        <v>23.17</v>
      </c>
      <c r="L44" s="98">
        <f t="shared" si="10"/>
        <v>27804.000000000004</v>
      </c>
      <c r="M44" s="159"/>
      <c r="N44" s="98">
        <f t="shared" si="11"/>
        <v>0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">
      <c r="A45" s="138">
        <f t="shared" si="14"/>
        <v>38</v>
      </c>
      <c r="B45" s="279" t="str">
        <f>IF(ISBLANK('Item List'!B41),"",'Item List'!B41)</f>
        <v>AGGREGATE BASE COURSE, TYPE B, 8"</v>
      </c>
      <c r="C45" s="279" t="str">
        <f>IF(ISBLANK('Item List'!C41),"",'Item List'!C41)</f>
        <v>S.Y.</v>
      </c>
      <c r="D45" s="280">
        <f>IF(ISBLANK('Item List'!D41),0,'Item List'!D41)</f>
        <v>564</v>
      </c>
      <c r="E45" s="98">
        <f>IF(ISBLANK('Item List'!E41),0,'Item List'!E41)</f>
        <v>12</v>
      </c>
      <c r="F45" s="98">
        <f t="shared" si="7"/>
        <v>6768</v>
      </c>
      <c r="G45" s="157">
        <v>11.5</v>
      </c>
      <c r="H45" s="98">
        <f t="shared" si="8"/>
        <v>6486</v>
      </c>
      <c r="I45" s="159">
        <v>13.68</v>
      </c>
      <c r="J45" s="98">
        <f t="shared" si="9"/>
        <v>7715.5199999999995</v>
      </c>
      <c r="K45" s="159">
        <v>16.8</v>
      </c>
      <c r="L45" s="98">
        <f t="shared" si="10"/>
        <v>9475.2000000000007</v>
      </c>
      <c r="M45" s="159"/>
      <c r="N45" s="98">
        <f t="shared" si="11"/>
        <v>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">
      <c r="A46" s="138">
        <f t="shared" si="14"/>
        <v>39</v>
      </c>
      <c r="B46" s="279" t="str">
        <f>IF(ISBLANK('Item List'!B42),"",'Item List'!B42)</f>
        <v>AGGREGATE SURFACE COURSE, TYPE A, 6"</v>
      </c>
      <c r="C46" s="279" t="str">
        <f>IF(ISBLANK('Item List'!C42),"",'Item List'!C42)</f>
        <v>S.Y.</v>
      </c>
      <c r="D46" s="280">
        <f>IF(ISBLANK('Item List'!D42),0,'Item List'!D42)</f>
        <v>87</v>
      </c>
      <c r="E46" s="98">
        <f>IF(ISBLANK('Item List'!E42),0,'Item List'!E42)</f>
        <v>8</v>
      </c>
      <c r="F46" s="98">
        <f t="shared" si="7"/>
        <v>696</v>
      </c>
      <c r="G46" s="157">
        <v>14</v>
      </c>
      <c r="H46" s="98">
        <f t="shared" si="8"/>
        <v>1218</v>
      </c>
      <c r="I46" s="159">
        <v>21</v>
      </c>
      <c r="J46" s="98">
        <f t="shared" si="9"/>
        <v>1827</v>
      </c>
      <c r="K46" s="159">
        <v>28.97</v>
      </c>
      <c r="L46" s="98">
        <f t="shared" si="10"/>
        <v>2520.39</v>
      </c>
      <c r="M46" s="159"/>
      <c r="N46" s="98">
        <f t="shared" si="11"/>
        <v>0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">
      <c r="A47" s="138">
        <f t="shared" si="14"/>
        <v>40</v>
      </c>
      <c r="B47" s="279" t="str">
        <f>IF(ISBLANK('Item List'!B43),"",'Item List'!B43)</f>
        <v>HMA SURFACE COURSE, MIX "D", N50</v>
      </c>
      <c r="C47" s="279" t="str">
        <f>IF(ISBLANK('Item List'!C43),"",'Item List'!C43)</f>
        <v>TON</v>
      </c>
      <c r="D47" s="280">
        <f>IF(ISBLANK('Item List'!D43),0,'Item List'!D43)</f>
        <v>2191</v>
      </c>
      <c r="E47" s="98">
        <f>IF(ISBLANK('Item List'!E43),0,'Item List'!E43)</f>
        <v>90</v>
      </c>
      <c r="F47" s="98">
        <f t="shared" si="7"/>
        <v>197190</v>
      </c>
      <c r="G47" s="157">
        <v>100</v>
      </c>
      <c r="H47" s="98">
        <f t="shared" si="8"/>
        <v>219100</v>
      </c>
      <c r="I47" s="159">
        <v>89.09</v>
      </c>
      <c r="J47" s="98">
        <f t="shared" si="9"/>
        <v>195196.19</v>
      </c>
      <c r="K47" s="159">
        <v>98.49</v>
      </c>
      <c r="L47" s="98">
        <f t="shared" si="10"/>
        <v>215791.59</v>
      </c>
      <c r="M47" s="159"/>
      <c r="N47" s="98">
        <f t="shared" si="11"/>
        <v>0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">
      <c r="A48" s="138">
        <f t="shared" si="14"/>
        <v>41</v>
      </c>
      <c r="B48" s="279" t="str">
        <f>IF(ISBLANK('Item List'!B44),"",'Item List'!B44)</f>
        <v>HMA BINDER COURSE, N50, 1.5"</v>
      </c>
      <c r="C48" s="279" t="str">
        <f>IF(ISBLANK('Item List'!C44),"",'Item List'!C44)</f>
        <v>TON</v>
      </c>
      <c r="D48" s="280">
        <f>IF(ISBLANK('Item List'!D44),0,'Item List'!D44)</f>
        <v>47</v>
      </c>
      <c r="E48" s="98">
        <f>IF(ISBLANK('Item List'!E44),0,'Item List'!E44)</f>
        <v>90</v>
      </c>
      <c r="F48" s="98">
        <f t="shared" si="7"/>
        <v>4230</v>
      </c>
      <c r="G48" s="157">
        <v>325</v>
      </c>
      <c r="H48" s="98">
        <f t="shared" si="8"/>
        <v>15275</v>
      </c>
      <c r="I48" s="159">
        <v>186.95</v>
      </c>
      <c r="J48" s="98">
        <f t="shared" si="9"/>
        <v>8786.65</v>
      </c>
      <c r="K48" s="159">
        <v>206.68</v>
      </c>
      <c r="L48" s="98">
        <f t="shared" si="10"/>
        <v>9713.9600000000009</v>
      </c>
      <c r="M48" s="159"/>
      <c r="N48" s="98">
        <f t="shared" si="11"/>
        <v>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">
      <c r="A49" s="138">
        <f t="shared" si="14"/>
        <v>42</v>
      </c>
      <c r="B49" s="279" t="str">
        <f>IF(ISBLANK('Item List'!B45),"",'Item List'!B45)</f>
        <v xml:space="preserve">HMA BINDER COURSE, IL-19.0, N50, 4” </v>
      </c>
      <c r="C49" s="279" t="str">
        <f>IF(ISBLANK('Item List'!C45),"",'Item List'!C45)</f>
        <v>TON</v>
      </c>
      <c r="D49" s="280">
        <f>IF(ISBLANK('Item List'!D45),0,'Item List'!D45)</f>
        <v>269</v>
      </c>
      <c r="E49" s="98">
        <f>IF(ISBLANK('Item List'!E45),0,'Item List'!E45)</f>
        <v>90</v>
      </c>
      <c r="F49" s="98">
        <f t="shared" si="7"/>
        <v>24210</v>
      </c>
      <c r="G49" s="157">
        <v>130</v>
      </c>
      <c r="H49" s="98">
        <f t="shared" si="8"/>
        <v>34970</v>
      </c>
      <c r="I49" s="159">
        <v>129.96</v>
      </c>
      <c r="J49" s="98">
        <f t="shared" si="9"/>
        <v>34959.240000000005</v>
      </c>
      <c r="K49" s="159">
        <v>143.69</v>
      </c>
      <c r="L49" s="98">
        <f t="shared" si="10"/>
        <v>38652.61</v>
      </c>
      <c r="M49" s="159"/>
      <c r="N49" s="98">
        <f t="shared" si="11"/>
        <v>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">
      <c r="A50" s="138">
        <f t="shared" si="14"/>
        <v>43</v>
      </c>
      <c r="B50" s="279" t="str">
        <f>IF(ISBLANK('Item List'!B46),"",'Item List'!B46)</f>
        <v>COMBINATION CONCRETE CURB AND GUTTER, MODIFIED TYPE M 6.18</v>
      </c>
      <c r="C50" s="279" t="str">
        <f>IF(ISBLANK('Item List'!C46),"",'Item List'!C46)</f>
        <v>FT.</v>
      </c>
      <c r="D50" s="280">
        <f>IF(ISBLANK('Item List'!D46),0,'Item List'!D46)</f>
        <v>7404</v>
      </c>
      <c r="E50" s="98">
        <f>IF(ISBLANK('Item List'!E46),0,'Item List'!E46)</f>
        <v>25</v>
      </c>
      <c r="F50" s="98">
        <f t="shared" si="7"/>
        <v>185100</v>
      </c>
      <c r="G50" s="157">
        <v>28.5</v>
      </c>
      <c r="H50" s="98">
        <f t="shared" si="8"/>
        <v>211014</v>
      </c>
      <c r="I50" s="159">
        <v>31.4</v>
      </c>
      <c r="J50" s="98">
        <f t="shared" si="9"/>
        <v>232485.59999999998</v>
      </c>
      <c r="K50" s="159">
        <v>26.45</v>
      </c>
      <c r="L50" s="98">
        <f t="shared" si="10"/>
        <v>195835.8</v>
      </c>
      <c r="M50" s="159"/>
      <c r="N50" s="98">
        <f t="shared" si="11"/>
        <v>0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">
      <c r="A51" s="138">
        <f t="shared" si="14"/>
        <v>44</v>
      </c>
      <c r="B51" s="279" t="str">
        <f>IF(ISBLANK('Item List'!B47),"",'Item List'!B47)</f>
        <v>PORTLAND CEMENT CONCRETE SIDEWALK, 4" (6" THRU DRIVEWAY)</v>
      </c>
      <c r="C51" s="279" t="str">
        <f>IF(ISBLANK('Item List'!C47),"",'Item List'!C47)</f>
        <v>S.F.</v>
      </c>
      <c r="D51" s="280">
        <f>IF(ISBLANK('Item List'!D47),0,'Item List'!D47)</f>
        <v>40395</v>
      </c>
      <c r="E51" s="98">
        <f>IF(ISBLANK('Item List'!E47),0,'Item List'!E47)</f>
        <v>8</v>
      </c>
      <c r="F51" s="98">
        <f t="shared" si="7"/>
        <v>323160</v>
      </c>
      <c r="G51" s="157">
        <v>7.25</v>
      </c>
      <c r="H51" s="98">
        <f t="shared" si="8"/>
        <v>292863.75</v>
      </c>
      <c r="I51" s="159">
        <v>7</v>
      </c>
      <c r="J51" s="98">
        <f t="shared" si="9"/>
        <v>282765</v>
      </c>
      <c r="K51" s="159">
        <v>7</v>
      </c>
      <c r="L51" s="98">
        <f t="shared" si="10"/>
        <v>282765</v>
      </c>
      <c r="M51" s="159"/>
      <c r="N51" s="98">
        <f t="shared" si="11"/>
        <v>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">
      <c r="A52" s="138">
        <f t="shared" si="14"/>
        <v>45</v>
      </c>
      <c r="B52" s="279" t="str">
        <f>IF(ISBLANK('Item List'!B48),"",'Item List'!B48)</f>
        <v>DETECTABLE  WARNINGS</v>
      </c>
      <c r="C52" s="279" t="str">
        <f>IF(ISBLANK('Item List'!C48),"",'Item List'!C48)</f>
        <v>S.F.</v>
      </c>
      <c r="D52" s="280">
        <f>IF(ISBLANK('Item List'!D48),0,'Item List'!D48)</f>
        <v>616</v>
      </c>
      <c r="E52" s="98">
        <f>IF(ISBLANK('Item List'!E48),0,'Item List'!E48)</f>
        <v>35</v>
      </c>
      <c r="F52" s="98">
        <f t="shared" si="7"/>
        <v>21560</v>
      </c>
      <c r="G52" s="157">
        <v>29</v>
      </c>
      <c r="H52" s="98">
        <f t="shared" si="8"/>
        <v>17864</v>
      </c>
      <c r="I52" s="159">
        <v>34.35</v>
      </c>
      <c r="J52" s="98">
        <f t="shared" si="9"/>
        <v>21159.600000000002</v>
      </c>
      <c r="K52" s="159">
        <v>33.270000000000003</v>
      </c>
      <c r="L52" s="98">
        <f t="shared" si="10"/>
        <v>20494.320000000003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>
        <f t="shared" si="14"/>
        <v>46</v>
      </c>
      <c r="B53" s="279" t="str">
        <f>IF(ISBLANK('Item List'!B49),"",'Item List'!B49)</f>
        <v>P.C. CONCRETE DRIVEWAY PAVEMENT, 6"</v>
      </c>
      <c r="C53" s="279" t="str">
        <f>IF(ISBLANK('Item List'!C49),"",'Item List'!C49)</f>
        <v>S.Y.</v>
      </c>
      <c r="D53" s="280">
        <f>IF(ISBLANK('Item List'!D49),0,'Item List'!D49)</f>
        <v>581</v>
      </c>
      <c r="E53" s="98">
        <f>IF(ISBLANK('Item List'!E49),0,'Item List'!E49)</f>
        <v>50</v>
      </c>
      <c r="F53" s="98">
        <f t="shared" si="7"/>
        <v>29050</v>
      </c>
      <c r="G53" s="157">
        <v>78</v>
      </c>
      <c r="H53" s="98">
        <f t="shared" si="8"/>
        <v>45318</v>
      </c>
      <c r="I53" s="159">
        <v>67.2</v>
      </c>
      <c r="J53" s="98">
        <f t="shared" si="9"/>
        <v>39043.200000000004</v>
      </c>
      <c r="K53" s="159">
        <v>92.56</v>
      </c>
      <c r="L53" s="98">
        <f t="shared" si="10"/>
        <v>53777.36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>
        <f t="shared" si="14"/>
        <v>47</v>
      </c>
      <c r="B54" s="279" t="str">
        <f>IF(ISBLANK('Item List'!B50),"",'Item List'!B50)</f>
        <v>THERMOPLASTIC PAVEMENT MARKING – LINE 24” WHITE</v>
      </c>
      <c r="C54" s="279" t="str">
        <f>IF(ISBLANK('Item List'!C50),"",'Item List'!C50)</f>
        <v>FT.</v>
      </c>
      <c r="D54" s="280">
        <f>IF(ISBLANK('Item List'!D50),0,'Item List'!D50)</f>
        <v>350</v>
      </c>
      <c r="E54" s="98">
        <f>IF(ISBLANK('Item List'!E50),0,'Item List'!E50)</f>
        <v>5</v>
      </c>
      <c r="F54" s="98">
        <f t="shared" si="7"/>
        <v>1750</v>
      </c>
      <c r="G54" s="157">
        <v>5</v>
      </c>
      <c r="H54" s="98">
        <f t="shared" si="8"/>
        <v>1750</v>
      </c>
      <c r="I54" s="159">
        <v>5.03</v>
      </c>
      <c r="J54" s="98">
        <f t="shared" si="9"/>
        <v>1760.5</v>
      </c>
      <c r="K54" s="159">
        <v>5.56</v>
      </c>
      <c r="L54" s="98">
        <f t="shared" si="10"/>
        <v>1945.9999999999998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>
        <f t="shared" si="14"/>
        <v>48</v>
      </c>
      <c r="B55" s="279" t="str">
        <f>IF(ISBLANK('Item List'!B51),"",'Item List'!B51)</f>
        <v>THERMOPLASTIC PAVEMENT MARKING – LINE 8” WHITE</v>
      </c>
      <c r="C55" s="279" t="str">
        <f>IF(ISBLANK('Item List'!C51),"",'Item List'!C51)</f>
        <v>FT.</v>
      </c>
      <c r="D55" s="280">
        <f>IF(ISBLANK('Item List'!D51),0,'Item List'!D51)</f>
        <v>59</v>
      </c>
      <c r="E55" s="98">
        <f>IF(ISBLANK('Item List'!E51),0,'Item List'!E51)</f>
        <v>3</v>
      </c>
      <c r="F55" s="98">
        <f t="shared" si="7"/>
        <v>177</v>
      </c>
      <c r="G55" s="157">
        <v>1.65</v>
      </c>
      <c r="H55" s="98">
        <f t="shared" si="8"/>
        <v>97.35</v>
      </c>
      <c r="I55" s="159">
        <v>1.68</v>
      </c>
      <c r="J55" s="98">
        <f t="shared" si="9"/>
        <v>99.11999999999999</v>
      </c>
      <c r="K55" s="159">
        <v>1.85</v>
      </c>
      <c r="L55" s="98">
        <f t="shared" si="10"/>
        <v>109.15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Sub</v>
      </c>
      <c r="D56" s="281"/>
      <c r="E56" s="141" t="s">
        <v>8</v>
      </c>
      <c r="F56" s="99">
        <f>IF(SUM(F32:F55)=0,"",SUM(F32:F55)+F30)</f>
        <v>1241317</v>
      </c>
      <c r="G56" s="104"/>
      <c r="H56" s="99">
        <f>IF(SUM(H32:H55)=0,"",SUM(H32:H55)+H30)</f>
        <v>1389354.1</v>
      </c>
      <c r="I56" s="208"/>
      <c r="J56" s="99">
        <f>IF(SUM(J32:J55)=0,"",SUM(J32:J55)+J30)</f>
        <v>1477659.89</v>
      </c>
      <c r="K56" s="104"/>
      <c r="L56" s="99">
        <f>IF(SUM(L32:L55)=0,"",SUM(L32:L55)+L30)</f>
        <v>1577633.9</v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NTRAK Group</v>
      </c>
      <c r="C57" s="144" t="str">
        <f>IF(NOT(ISNUMBER(A58)),"Bid","Total")</f>
        <v>Total</v>
      </c>
      <c r="D57" s="145"/>
      <c r="E57" s="146" t="s">
        <v>9</v>
      </c>
      <c r="F57" s="100">
        <f>IF(SUM(F32:F55)=0,"",SUM($D32*E32,$D33*E33,$D34*E34,$D35*E35,$D36*E36,$D37*E37,$D38*E38,$D39*E39,$D40*E40,$D41*E41,$D42*E42,$D43*E43,$D44*E44,$D45*E45,$D46*E46,$D47*E47,$D48*E48,$D49*E49,$D50*E50,$D51*E51,$D52*E52,$D53*E53,$D54*E54,$D55*E55,F31))</f>
        <v>1241317</v>
      </c>
      <c r="G57" s="103"/>
      <c r="H57" s="100">
        <f>IF(SUM(H32:H55)=0,"",SUM($D32*G32,$D33*G33,$D34*G34,$D35*G35,$D36*G36,$D37*G37,$D38*G38,$D39*G39,$D40*G40,$D41*G41,$D42*G42,$D43*G43,$D44*G44,$D45*G45,$D46*G46,$D47*G47,$D48*G48,$D49*G49,$D50*G50,$D51*G51,$D52*G52,$D53*G53,$D54*G54,$D55*G55,H31))</f>
        <v>1389354.1</v>
      </c>
      <c r="I57" s="209"/>
      <c r="J57" s="100">
        <f>IF(SUM(J32:J55)=0,"",SUM($D32*I32,$D33*I33,$D34*I34,$D35*I35,$D36*I36,$D37*I37,$D38*I38,$D39*I39,$D40*I40,$D41*I41,$D42*I42,$D43*I43,$D44*I44,$D45*I45,$D46*I46,$D47*I47,$D48*I48,$D49*I49,$D50*I50,$D51*I51,$D52*I52,$D53*I53,$D54*I54,$D55*I55,J31))</f>
        <v>1477659.89</v>
      </c>
      <c r="K57" s="103"/>
      <c r="L57" s="100">
        <f>IF(SUM(L32:L55)=0,"",SUM($D32*K32,$D33*K33,$D34*K34,$D35*K35,$D36*K36,$D37*K37,$D38*K38,$D39*K39,$D40*K40,$D41*K41,$D42*K42,$D43*K43,$D44*K44,$D45*K45,$D46*K46,$D47*K47,$D48*K48,$D49*K49,$D50*K50,$D51*K51,$D52*K52,$D53*K53,$D54*K54,$D55*K55,L31))</f>
        <v>1577633.9</v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>
        <f>IF(B58="","",A55+1)</f>
        <v>49</v>
      </c>
      <c r="B58" s="279" t="str">
        <f>IF(ISBLANK('Item List'!B52),"",'Item List'!B52)</f>
        <v>THERMOPLASTIC PAVEMENT MARKING – LINE 6” WHITE</v>
      </c>
      <c r="C58" s="279" t="str">
        <f>IF(ISBLANK('Item List'!C52),"",'Item List'!C52)</f>
        <v>FT.</v>
      </c>
      <c r="D58" s="280">
        <f>IF(ISBLANK('Item List'!D52),0,'Item List'!D52)</f>
        <v>1419</v>
      </c>
      <c r="E58" s="98">
        <f>IF(ISBLANK('Item List'!E52),0,'Item List'!E52)</f>
        <v>2</v>
      </c>
      <c r="F58" s="98">
        <f t="shared" ref="F58:F81" si="15">IF(AND(ISNUMBER($D58),ISNUMBER(E58)),$D58*E58,0)</f>
        <v>2838</v>
      </c>
      <c r="G58" s="157">
        <v>1.25</v>
      </c>
      <c r="H58" s="98">
        <f t="shared" ref="H58:H81" si="16">IF(AND(ISNUMBER($D58),ISNUMBER(G58)),$D58*G58,0)</f>
        <v>1773.75</v>
      </c>
      <c r="I58" s="158">
        <v>1.26</v>
      </c>
      <c r="J58" s="98">
        <f>IF(AND(ISNUMBER($D58),ISNUMBER(I58)),$D58*I58,0)</f>
        <v>1787.94</v>
      </c>
      <c r="K58" s="158">
        <v>1.39</v>
      </c>
      <c r="L58" s="98">
        <f>IF(AND(ISNUMBER($D58),ISNUMBER(K58)),$D58*K58,0)</f>
        <v>1972.4099999999999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>
        <f>IF(B59="","",A58+1)</f>
        <v>50</v>
      </c>
      <c r="B59" s="279" t="str">
        <f>IF(ISBLANK('Item List'!B53),"",'Item List'!B53)</f>
        <v>THERMOPLASTIC PAVEMENT MARKING - LINE 4" WHITE</v>
      </c>
      <c r="C59" s="279" t="str">
        <f>IF(ISBLANK('Item List'!C53),"",'Item List'!C53)</f>
        <v>FT.</v>
      </c>
      <c r="D59" s="280">
        <f>IF(ISBLANK('Item List'!D53),0,'Item List'!D53)</f>
        <v>6434</v>
      </c>
      <c r="E59" s="98">
        <f>IF(ISBLANK('Item List'!E53),0,'Item List'!E53)</f>
        <v>2</v>
      </c>
      <c r="F59" s="98">
        <f t="shared" si="15"/>
        <v>12868</v>
      </c>
      <c r="G59" s="157">
        <v>0.85</v>
      </c>
      <c r="H59" s="98">
        <f t="shared" si="16"/>
        <v>5468.9</v>
      </c>
      <c r="I59" s="158">
        <v>0.84</v>
      </c>
      <c r="J59" s="98">
        <f t="shared" ref="J59:J81" si="17">IF(AND(ISNUMBER($D59),ISNUMBER(I59)),$D59*I59,0)</f>
        <v>5404.5599999999995</v>
      </c>
      <c r="K59" s="158">
        <v>0.93</v>
      </c>
      <c r="L59" s="98">
        <f t="shared" ref="L59:L81" si="18">IF(AND(ISNUMBER($D59),ISNUMBER(K59)),$D59*K59,0)</f>
        <v>5983.62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>
        <f t="shared" ref="A60:A81" si="22">IF(B60="","",A59+1)</f>
        <v>51</v>
      </c>
      <c r="B60" s="279" t="str">
        <f>IF(ISBLANK('Item List'!B54),"",'Item List'!B54)</f>
        <v>THERMOPLASTIC PAVEMENT MARKING - LINE 4" YELLOW</v>
      </c>
      <c r="C60" s="279" t="str">
        <f>IF(ISBLANK('Item List'!C54),"",'Item List'!C54)</f>
        <v>FT.</v>
      </c>
      <c r="D60" s="280">
        <f>IF(ISBLANK('Item List'!D54),0,'Item List'!D54)</f>
        <v>2288</v>
      </c>
      <c r="E60" s="98">
        <f>IF(ISBLANK('Item List'!E54),0,'Item List'!E54)</f>
        <v>2</v>
      </c>
      <c r="F60" s="98">
        <f t="shared" si="15"/>
        <v>4576</v>
      </c>
      <c r="G60" s="157">
        <v>0.85</v>
      </c>
      <c r="H60" s="98">
        <f t="shared" si="16"/>
        <v>1944.8</v>
      </c>
      <c r="I60" s="158">
        <v>0.84</v>
      </c>
      <c r="J60" s="98">
        <f t="shared" si="17"/>
        <v>1921.9199999999998</v>
      </c>
      <c r="K60" s="158">
        <v>0.93</v>
      </c>
      <c r="L60" s="98">
        <f t="shared" si="18"/>
        <v>2127.84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>
        <f t="shared" si="22"/>
        <v>52</v>
      </c>
      <c r="B61" s="279" t="str">
        <f>IF(ISBLANK('Item List'!B55),"",'Item List'!B55)</f>
        <v>PAINT PAVEMEMENT MARKING - LINE 24" WHITE</v>
      </c>
      <c r="C61" s="279" t="str">
        <f>IF(ISBLANK('Item List'!C55),"",'Item List'!C55)</f>
        <v>FT.</v>
      </c>
      <c r="D61" s="280">
        <f>IF(ISBLANK('Item List'!D55),0,'Item List'!D55)</f>
        <v>22</v>
      </c>
      <c r="E61" s="98">
        <f>IF(ISBLANK('Item List'!E55),0,'Item List'!E55)</f>
        <v>5</v>
      </c>
      <c r="F61" s="98">
        <f t="shared" si="15"/>
        <v>110</v>
      </c>
      <c r="G61" s="157">
        <v>12.5</v>
      </c>
      <c r="H61" s="98">
        <f t="shared" si="16"/>
        <v>275</v>
      </c>
      <c r="I61" s="158">
        <v>12.58</v>
      </c>
      <c r="J61" s="98">
        <f t="shared" si="17"/>
        <v>276.76</v>
      </c>
      <c r="K61" s="158">
        <v>13.9</v>
      </c>
      <c r="L61" s="98">
        <f t="shared" si="18"/>
        <v>305.8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>
        <f t="shared" si="22"/>
        <v>53</v>
      </c>
      <c r="B62" s="279" t="str">
        <f>IF(ISBLANK('Item List'!B56),"",'Item List'!B56)</f>
        <v>PAINT PAVEMEMENT MARKING - LINE 6" WHITE</v>
      </c>
      <c r="C62" s="279" t="str">
        <f>IF(ISBLANK('Item List'!C56),"",'Item List'!C56)</f>
        <v>FT.</v>
      </c>
      <c r="D62" s="280">
        <f>IF(ISBLANK('Item List'!D56),0,'Item List'!D56)</f>
        <v>118</v>
      </c>
      <c r="E62" s="98">
        <f>IF(ISBLANK('Item List'!E56),0,'Item List'!E56)</f>
        <v>2</v>
      </c>
      <c r="F62" s="98">
        <f t="shared" si="15"/>
        <v>236</v>
      </c>
      <c r="G62" s="157">
        <v>3.1</v>
      </c>
      <c r="H62" s="98">
        <f t="shared" si="16"/>
        <v>365.8</v>
      </c>
      <c r="I62" s="158">
        <v>3.14</v>
      </c>
      <c r="J62" s="98">
        <f t="shared" si="17"/>
        <v>370.52000000000004</v>
      </c>
      <c r="K62" s="158">
        <v>3.48</v>
      </c>
      <c r="L62" s="98">
        <f t="shared" si="18"/>
        <v>410.64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>
        <f t="shared" si="22"/>
        <v>54</v>
      </c>
      <c r="B63" s="279" t="str">
        <f>IF(ISBLANK('Item List'!B57),"",'Item List'!B57)</f>
        <v>THERMOPLASTIC PAVEMENET MARKING - RR SYMBOL</v>
      </c>
      <c r="C63" s="279" t="str">
        <f>IF(ISBLANK('Item List'!C57),"",'Item List'!C57)</f>
        <v>EACH</v>
      </c>
      <c r="D63" s="280">
        <f>IF(ISBLANK('Item List'!D57),0,'Item List'!D57)</f>
        <v>2</v>
      </c>
      <c r="E63" s="98">
        <f>IF(ISBLANK('Item List'!E57),0,'Item List'!E57)</f>
        <v>500</v>
      </c>
      <c r="F63" s="98">
        <f t="shared" si="15"/>
        <v>1000</v>
      </c>
      <c r="G63" s="157">
        <v>205</v>
      </c>
      <c r="H63" s="98">
        <f t="shared" si="16"/>
        <v>410</v>
      </c>
      <c r="I63" s="158">
        <v>209.62</v>
      </c>
      <c r="J63" s="98">
        <f t="shared" si="17"/>
        <v>419.24</v>
      </c>
      <c r="K63" s="158">
        <v>231.75</v>
      </c>
      <c r="L63" s="98">
        <f t="shared" si="18"/>
        <v>463.5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>
        <f t="shared" si="22"/>
        <v>55</v>
      </c>
      <c r="B64" s="279" t="str">
        <f>IF(ISBLANK('Item List'!B58),"",'Item List'!B58)</f>
        <v>RCP STORM SEWER, 12"</v>
      </c>
      <c r="C64" s="279" t="str">
        <f>IF(ISBLANK('Item List'!C58),"",'Item List'!C58)</f>
        <v>FT.</v>
      </c>
      <c r="D64" s="280">
        <f>IF(ISBLANK('Item List'!D58),0,'Item List'!D58)</f>
        <v>33</v>
      </c>
      <c r="E64" s="98">
        <f>IF(ISBLANK('Item List'!E58),0,'Item List'!E58)</f>
        <v>40</v>
      </c>
      <c r="F64" s="98">
        <f t="shared" si="15"/>
        <v>1320</v>
      </c>
      <c r="G64" s="157">
        <v>145</v>
      </c>
      <c r="H64" s="98">
        <f t="shared" si="16"/>
        <v>4785</v>
      </c>
      <c r="I64" s="158">
        <v>133</v>
      </c>
      <c r="J64" s="98">
        <f t="shared" si="17"/>
        <v>4389</v>
      </c>
      <c r="K64" s="158">
        <v>133.26</v>
      </c>
      <c r="L64" s="98">
        <f t="shared" si="18"/>
        <v>4397.58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>
        <f t="shared" si="22"/>
        <v>56</v>
      </c>
      <c r="B65" s="279" t="str">
        <f>IF(ISBLANK('Item List'!B59),"",'Item List'!B59)</f>
        <v>2' DIA. STORM INLET TYPE A</v>
      </c>
      <c r="C65" s="279" t="str">
        <f>IF(ISBLANK('Item List'!C59),"",'Item List'!C59)</f>
        <v>EACH</v>
      </c>
      <c r="D65" s="280">
        <f>IF(ISBLANK('Item List'!D59),0,'Item List'!D59)</f>
        <v>1</v>
      </c>
      <c r="E65" s="98">
        <f>IF(ISBLANK('Item List'!E59),0,'Item List'!E59)</f>
        <v>2000</v>
      </c>
      <c r="F65" s="98">
        <f t="shared" si="15"/>
        <v>2000</v>
      </c>
      <c r="G65" s="157">
        <v>1800</v>
      </c>
      <c r="H65" s="98">
        <f t="shared" si="16"/>
        <v>1800</v>
      </c>
      <c r="I65" s="158">
        <v>2100</v>
      </c>
      <c r="J65" s="98">
        <f t="shared" si="17"/>
        <v>2100</v>
      </c>
      <c r="K65" s="158">
        <v>2896.86</v>
      </c>
      <c r="L65" s="98">
        <f t="shared" si="18"/>
        <v>2896.86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>
        <f t="shared" si="22"/>
        <v>57</v>
      </c>
      <c r="B66" s="279" t="str">
        <f>IF(ISBLANK('Item List'!B60),"",'Item List'!B60)</f>
        <v>STORM INLET 700</v>
      </c>
      <c r="C66" s="279" t="str">
        <f>IF(ISBLANK('Item List'!C60),"",'Item List'!C60)</f>
        <v>EACH</v>
      </c>
      <c r="D66" s="280">
        <f>IF(ISBLANK('Item List'!D60),0,'Item List'!D60)</f>
        <v>1</v>
      </c>
      <c r="E66" s="98">
        <f>IF(ISBLANK('Item List'!E60),0,'Item List'!E60)</f>
        <v>2500</v>
      </c>
      <c r="F66" s="98">
        <f t="shared" si="15"/>
        <v>2500</v>
      </c>
      <c r="G66" s="157">
        <v>2000</v>
      </c>
      <c r="H66" s="98">
        <f t="shared" si="16"/>
        <v>2000</v>
      </c>
      <c r="I66" s="158">
        <v>3150</v>
      </c>
      <c r="J66" s="98">
        <f t="shared" si="17"/>
        <v>3150</v>
      </c>
      <c r="K66" s="158">
        <v>3707.98</v>
      </c>
      <c r="L66" s="98">
        <f t="shared" si="18"/>
        <v>3707.98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9" t="str">
        <f>IF(ISBLANK('Item List'!B61),"",'Item List'!B61)</f>
        <v/>
      </c>
      <c r="C67" s="279" t="str">
        <f>IF(ISBLANK('Item List'!C61),"",'Item List'!C61)</f>
        <v/>
      </c>
      <c r="D67" s="280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9" t="str">
        <f>IF(ISBLANK('Item List'!B62),"",'Item List'!B62)</f>
        <v/>
      </c>
      <c r="C68" s="279" t="str">
        <f>IF(ISBLANK('Item List'!C62),"",'Item List'!C62)</f>
        <v/>
      </c>
      <c r="D68" s="280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9" t="str">
        <f>IF(ISBLANK('Item List'!B63),"",'Item List'!B63)</f>
        <v/>
      </c>
      <c r="C69" s="279" t="str">
        <f>IF(ISBLANK('Item List'!C63),"",'Item List'!C63)</f>
        <v/>
      </c>
      <c r="D69" s="280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9" t="str">
        <f>IF(ISBLANK('Item List'!B64),"",'Item List'!B64)</f>
        <v/>
      </c>
      <c r="C70" s="279" t="str">
        <f>IF(ISBLANK('Item List'!C64),"",'Item List'!C64)</f>
        <v/>
      </c>
      <c r="D70" s="280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9" t="str">
        <f>IF(ISBLANK('Item List'!B65),"",'Item List'!B65)</f>
        <v/>
      </c>
      <c r="C71" s="279" t="str">
        <f>IF(ISBLANK('Item List'!C65),"",'Item List'!C65)</f>
        <v/>
      </c>
      <c r="D71" s="280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9" t="str">
        <f>IF(ISBLANK('Item List'!B66),"",'Item List'!B66)</f>
        <v/>
      </c>
      <c r="C72" s="279" t="str">
        <f>IF(ISBLANK('Item List'!C66),"",'Item List'!C66)</f>
        <v/>
      </c>
      <c r="D72" s="280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9" t="str">
        <f>IF(ISBLANK('Item List'!B67),"",'Item List'!B67)</f>
        <v/>
      </c>
      <c r="C73" s="279" t="str">
        <f>IF(ISBLANK('Item List'!C67),"",'Item List'!C67)</f>
        <v/>
      </c>
      <c r="D73" s="280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9" t="str">
        <f>IF(ISBLANK('Item List'!B68),"",'Item List'!B68)</f>
        <v/>
      </c>
      <c r="C74" s="279" t="str">
        <f>IF(ISBLANK('Item List'!C68),"",'Item List'!C68)</f>
        <v/>
      </c>
      <c r="D74" s="280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9" t="str">
        <f>IF(ISBLANK('Item List'!B69),"",'Item List'!B69)</f>
        <v/>
      </c>
      <c r="C75" s="279" t="str">
        <f>IF(ISBLANK('Item List'!C69),"",'Item List'!C69)</f>
        <v/>
      </c>
      <c r="D75" s="280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9" t="str">
        <f>IF(ISBLANK('Item List'!B70),"",'Item List'!B70)</f>
        <v/>
      </c>
      <c r="C76" s="279" t="str">
        <f>IF(ISBLANK('Item List'!C70),"",'Item List'!C70)</f>
        <v/>
      </c>
      <c r="D76" s="280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9" t="str">
        <f>IF(ISBLANK('Item List'!B71),"",'Item List'!B71)</f>
        <v/>
      </c>
      <c r="C77" s="279" t="str">
        <f>IF(ISBLANK('Item List'!C71),"",'Item List'!C71)</f>
        <v/>
      </c>
      <c r="D77" s="280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9" t="str">
        <f>IF(ISBLANK('Item List'!B72),"",'Item List'!B72)</f>
        <v/>
      </c>
      <c r="C78" s="279" t="str">
        <f>IF(ISBLANK('Item List'!C72),"",'Item List'!C72)</f>
        <v/>
      </c>
      <c r="D78" s="280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9" t="str">
        <f>IF(ISBLANK('Item List'!B73),"",'Item List'!B73)</f>
        <v/>
      </c>
      <c r="C79" s="279" t="str">
        <f>IF(ISBLANK('Item List'!C73),"",'Item List'!C73)</f>
        <v/>
      </c>
      <c r="D79" s="280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9" t="str">
        <f>IF(ISBLANK('Item List'!B74),"",'Item List'!B74)</f>
        <v/>
      </c>
      <c r="C80" s="279" t="str">
        <f>IF(ISBLANK('Item List'!C74),"",'Item List'!C74)</f>
        <v/>
      </c>
      <c r="D80" s="280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9" t="str">
        <f>IF(ISBLANK('Item List'!B75),"",'Item List'!B75)</f>
        <v/>
      </c>
      <c r="C81" s="279" t="str">
        <f>IF(ISBLANK('Item List'!C75),"",'Item List'!C75)</f>
        <v/>
      </c>
      <c r="D81" s="280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1"/>
      <c r="E82" s="141" t="s">
        <v>8</v>
      </c>
      <c r="F82" s="99">
        <f>IF(SUM(F58:F81)=0,"",SUM(F58:F81)+F56)</f>
        <v>1268765</v>
      </c>
      <c r="G82" s="104"/>
      <c r="H82" s="99">
        <f>IF(SUM(H58:H81)=0,"",SUM(H58:H81)+H56)</f>
        <v>1408177.35</v>
      </c>
      <c r="I82" s="208"/>
      <c r="J82" s="99">
        <f>IF(SUM(J58:J81)=0,"",SUM(J58:J81)+J56)</f>
        <v>1497479.8299999998</v>
      </c>
      <c r="K82" s="104"/>
      <c r="L82" s="99">
        <f>IF(SUM(L58:L81)=0,"",SUM(L58:L81)+L56)</f>
        <v>1599900.13</v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NTRAK Group</v>
      </c>
      <c r="C83" s="144" t="str">
        <f>IF(NOT(ISNUMBER(A84)),"Bid","Total")</f>
        <v>Bid</v>
      </c>
      <c r="D83" s="145"/>
      <c r="E83" s="146" t="s">
        <v>9</v>
      </c>
      <c r="F83" s="100">
        <f>IF(SUM(F58:F81)=0,"",SUM($D58*E58,$D59*E59,$D60*E60,$D61*E61,$D62*E62,$D63*E63,$D64*E64,$D65*E65,$D66*E66,$D67*E67,$D68*E68,$D69*E69,$D70*E70,$D71*E71,$D72*E72,$D73*E73,$D74*E74,$D75*E75,$D76*E76,$D77*E77,$D78*E78,$D79*E79,$D80*E80,$D81*E81,F57))</f>
        <v>1268765</v>
      </c>
      <c r="G83" s="103"/>
      <c r="H83" s="100">
        <f>IF(SUM(H58:H81)=0,"",SUM($D58*G58,$D59*G59,$D60*G60,$D61*G61,$D62*G62,$D63*G63,$D64*G64,$D65*G65,$D66*G66,$D67*G67,$D68*G68,$D69*G69,$D70*G70,$D71*G71,$D72*G72,$D73*G73,$D74*G74,$D75*G75,$D76*G76,$D77*G77,$D78*G78,$D79*G79,$D80*G80,$D81*G81,H57))</f>
        <v>1408177.35</v>
      </c>
      <c r="I83" s="209"/>
      <c r="J83" s="100">
        <f>IF(SUM(J58:J81)=0,"",SUM($D58*I58,$D59*I59,$D60*I60,$D61*I61,$D62*I62,$D63*I63,$D64*I64,$D65*I65,$D66*I66,$D67*I67,$D68*I68,$D69*I69,$D70*I70,$D71*I71,$D72*I72,$D73*I73,$D74*I74,$D75*I75,$D76*I76,$D77*I77,$D78*I78,$D79*I79,$D80*I80,$D81*I81,J57))</f>
        <v>1497479.8299999998</v>
      </c>
      <c r="K83" s="103"/>
      <c r="L83" s="100">
        <f>IF(SUM(L58:L81)=0,"",SUM($D58*K58,$D59*K59,$D60*K60,$D61*K61,$D62*K62,$D63*K63,$D64*K64,$D65*K65,$D66*K66,$D67*K67,$D68*K68,$D69*K69,$D70*K70,$D71*K71,$D72*K72,$D73*K73,$D74*K74,$D75*K75,$D76*K76,$D77*K77,$D78*K78,$D79*K79,$D80*K80,$D81*K81,L57))</f>
        <v>1599900.13</v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9" t="str">
        <f>IF(ISBLANK('Item List'!B76),"",'Item List'!B76)</f>
        <v/>
      </c>
      <c r="C84" s="279" t="str">
        <f>IF(ISBLANK('Item List'!C76),"",'Item List'!C76)</f>
        <v/>
      </c>
      <c r="D84" s="280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9" t="str">
        <f>IF(ISBLANK('Item List'!B77),"",'Item List'!B77)</f>
        <v/>
      </c>
      <c r="C85" s="279" t="str">
        <f>IF(ISBLANK('Item List'!C77),"",'Item List'!C77)</f>
        <v/>
      </c>
      <c r="D85" s="280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9" t="str">
        <f>IF(ISBLANK('Item List'!B78),"",'Item List'!B78)</f>
        <v/>
      </c>
      <c r="C86" s="279" t="str">
        <f>IF(ISBLANK('Item List'!C78),"",'Item List'!C78)</f>
        <v/>
      </c>
      <c r="D86" s="280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9" t="str">
        <f>IF(ISBLANK('Item List'!B79),"",'Item List'!B79)</f>
        <v/>
      </c>
      <c r="C87" s="279" t="str">
        <f>IF(ISBLANK('Item List'!C79),"",'Item List'!C79)</f>
        <v/>
      </c>
      <c r="D87" s="280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9" t="str">
        <f>IF(ISBLANK('Item List'!B80),"",'Item List'!B80)</f>
        <v/>
      </c>
      <c r="C88" s="279" t="str">
        <f>IF(ISBLANK('Item List'!C80),"",'Item List'!C80)</f>
        <v/>
      </c>
      <c r="D88" s="280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9" t="str">
        <f>IF(ISBLANK('Item List'!B81),"",'Item List'!B81)</f>
        <v/>
      </c>
      <c r="C89" s="279" t="str">
        <f>IF(ISBLANK('Item List'!C81),"",'Item List'!C81)</f>
        <v/>
      </c>
      <c r="D89" s="280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9" t="str">
        <f>IF(ISBLANK('Item List'!B82),"",'Item List'!B82)</f>
        <v/>
      </c>
      <c r="C90" s="279" t="str">
        <f>IF(ISBLANK('Item List'!C82),"",'Item List'!C82)</f>
        <v/>
      </c>
      <c r="D90" s="280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9" t="str">
        <f>IF(ISBLANK('Item List'!B83),"",'Item List'!B83)</f>
        <v/>
      </c>
      <c r="C91" s="279" t="str">
        <f>IF(ISBLANK('Item List'!C83),"",'Item List'!C83)</f>
        <v/>
      </c>
      <c r="D91" s="280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9" t="str">
        <f>IF(ISBLANK('Item List'!B84),"",'Item List'!B84)</f>
        <v/>
      </c>
      <c r="C92" s="279" t="str">
        <f>IF(ISBLANK('Item List'!C84),"",'Item List'!C84)</f>
        <v/>
      </c>
      <c r="D92" s="280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9" t="str">
        <f>IF(ISBLANK('Item List'!B85),"",'Item List'!B85)</f>
        <v/>
      </c>
      <c r="C93" s="279" t="str">
        <f>IF(ISBLANK('Item List'!C85),"",'Item List'!C85)</f>
        <v/>
      </c>
      <c r="D93" s="280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9" t="str">
        <f>IF(ISBLANK('Item List'!B86),"",'Item List'!B86)</f>
        <v/>
      </c>
      <c r="C94" s="279" t="str">
        <f>IF(ISBLANK('Item List'!C86),"",'Item List'!C86)</f>
        <v/>
      </c>
      <c r="D94" s="280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9" t="str">
        <f>IF(ISBLANK('Item List'!B87),"",'Item List'!B87)</f>
        <v/>
      </c>
      <c r="C95" s="279" t="str">
        <f>IF(ISBLANK('Item List'!C87),"",'Item List'!C87)</f>
        <v/>
      </c>
      <c r="D95" s="280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9" t="str">
        <f>IF(ISBLANK('Item List'!B88),"",'Item List'!B88)</f>
        <v/>
      </c>
      <c r="C96" s="279" t="str">
        <f>IF(ISBLANK('Item List'!C88),"",'Item List'!C88)</f>
        <v/>
      </c>
      <c r="D96" s="280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9" t="str">
        <f>IF(ISBLANK('Item List'!B89),"",'Item List'!B89)</f>
        <v/>
      </c>
      <c r="C97" s="279" t="str">
        <f>IF(ISBLANK('Item List'!C89),"",'Item List'!C89)</f>
        <v/>
      </c>
      <c r="D97" s="280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9" t="str">
        <f>IF(ISBLANK('Item List'!B90),"",'Item List'!B90)</f>
        <v/>
      </c>
      <c r="C98" s="279" t="str">
        <f>IF(ISBLANK('Item List'!C90),"",'Item List'!C90)</f>
        <v/>
      </c>
      <c r="D98" s="280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9" t="str">
        <f>IF(ISBLANK('Item List'!B91),"",'Item List'!B91)</f>
        <v/>
      </c>
      <c r="C99" s="279" t="str">
        <f>IF(ISBLANK('Item List'!C91),"",'Item List'!C91)</f>
        <v/>
      </c>
      <c r="D99" s="280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9" t="str">
        <f>IF(ISBLANK('Item List'!B92),"",'Item List'!B92)</f>
        <v/>
      </c>
      <c r="C100" s="279" t="str">
        <f>IF(ISBLANK('Item List'!C92),"",'Item List'!C92)</f>
        <v/>
      </c>
      <c r="D100" s="280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9" t="str">
        <f>IF(ISBLANK('Item List'!B93),"",'Item List'!B93)</f>
        <v/>
      </c>
      <c r="C101" s="279" t="str">
        <f>IF(ISBLANK('Item List'!C93),"",'Item List'!C93)</f>
        <v/>
      </c>
      <c r="D101" s="280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9" t="str">
        <f>IF(ISBLANK('Item List'!B94),"",'Item List'!B94)</f>
        <v/>
      </c>
      <c r="C102" s="279" t="str">
        <f>IF(ISBLANK('Item List'!C94),"",'Item List'!C94)</f>
        <v/>
      </c>
      <c r="D102" s="280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9" t="str">
        <f>IF(ISBLANK('Item List'!B95),"",'Item List'!B95)</f>
        <v/>
      </c>
      <c r="C103" s="279" t="str">
        <f>IF(ISBLANK('Item List'!C95),"",'Item List'!C95)</f>
        <v/>
      </c>
      <c r="D103" s="280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9" t="str">
        <f>IF(ISBLANK('Item List'!B96),"",'Item List'!B96)</f>
        <v/>
      </c>
      <c r="C104" s="279" t="str">
        <f>IF(ISBLANK('Item List'!C96),"",'Item List'!C96)</f>
        <v/>
      </c>
      <c r="D104" s="280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9" t="str">
        <f>IF(ISBLANK('Item List'!B97),"",'Item List'!B97)</f>
        <v/>
      </c>
      <c r="C105" s="279" t="str">
        <f>IF(ISBLANK('Item List'!C97),"",'Item List'!C97)</f>
        <v/>
      </c>
      <c r="D105" s="280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9" t="str">
        <f>IF(ISBLANK('Item List'!B98),"",'Item List'!B98)</f>
        <v/>
      </c>
      <c r="C106" s="279" t="str">
        <f>IF(ISBLANK('Item List'!C98),"",'Item List'!C98)</f>
        <v/>
      </c>
      <c r="D106" s="280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9" t="str">
        <f>IF(ISBLANK('Item List'!B99),"",'Item List'!B99)</f>
        <v/>
      </c>
      <c r="C107" s="279" t="str">
        <f>IF(ISBLANK('Item List'!C99),"",'Item List'!C99)</f>
        <v/>
      </c>
      <c r="D107" s="280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1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NTRAK Group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9" t="str">
        <f>IF(ISBLANK('Item List'!B100),"",'Item List'!B100)</f>
        <v/>
      </c>
      <c r="C110" s="279" t="str">
        <f>IF(ISBLANK('Item List'!C100),"",'Item List'!C100)</f>
        <v/>
      </c>
      <c r="D110" s="280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9" t="str">
        <f>IF(ISBLANK('Item List'!B101),"",'Item List'!B101)</f>
        <v/>
      </c>
      <c r="C111" s="279" t="str">
        <f>IF(ISBLANK('Item List'!C101),"",'Item List'!C101)</f>
        <v/>
      </c>
      <c r="D111" s="280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9" t="str">
        <f>IF(ISBLANK('Item List'!B102),"",'Item List'!B102)</f>
        <v/>
      </c>
      <c r="C112" s="279" t="str">
        <f>IF(ISBLANK('Item List'!C102),"",'Item List'!C102)</f>
        <v/>
      </c>
      <c r="D112" s="280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9" t="str">
        <f>IF(ISBLANK('Item List'!B103),"",'Item List'!B103)</f>
        <v/>
      </c>
      <c r="C113" s="279" t="str">
        <f>IF(ISBLANK('Item List'!C103),"",'Item List'!C103)</f>
        <v/>
      </c>
      <c r="D113" s="280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9" t="str">
        <f>IF(ISBLANK('Item List'!B104),"",'Item List'!B104)</f>
        <v/>
      </c>
      <c r="C114" s="279" t="str">
        <f>IF(ISBLANK('Item List'!C104),"",'Item List'!C104)</f>
        <v/>
      </c>
      <c r="D114" s="280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9" t="str">
        <f>IF(ISBLANK('Item List'!B105),"",'Item List'!B105)</f>
        <v/>
      </c>
      <c r="C115" s="279" t="str">
        <f>IF(ISBLANK('Item List'!C105),"",'Item List'!C105)</f>
        <v/>
      </c>
      <c r="D115" s="280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9" t="str">
        <f>IF(ISBLANK('Item List'!B106),"",'Item List'!B106)</f>
        <v/>
      </c>
      <c r="C116" s="279" t="str">
        <f>IF(ISBLANK('Item List'!C106),"",'Item List'!C106)</f>
        <v/>
      </c>
      <c r="D116" s="280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9" t="str">
        <f>IF(ISBLANK('Item List'!B107),"",'Item List'!B107)</f>
        <v/>
      </c>
      <c r="C117" s="279" t="str">
        <f>IF(ISBLANK('Item List'!C107),"",'Item List'!C107)</f>
        <v/>
      </c>
      <c r="D117" s="280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9" t="str">
        <f>IF(ISBLANK('Item List'!B108),"",'Item List'!B108)</f>
        <v/>
      </c>
      <c r="C118" s="279" t="str">
        <f>IF(ISBLANK('Item List'!C108),"",'Item List'!C108)</f>
        <v/>
      </c>
      <c r="D118" s="280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9" t="str">
        <f>IF(ISBLANK('Item List'!B109),"",'Item List'!B109)</f>
        <v/>
      </c>
      <c r="C119" s="279" t="str">
        <f>IF(ISBLANK('Item List'!C109),"",'Item List'!C109)</f>
        <v/>
      </c>
      <c r="D119" s="280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9" t="str">
        <f>IF(ISBLANK('Item List'!B110),"",'Item List'!B110)</f>
        <v/>
      </c>
      <c r="C120" s="279" t="str">
        <f>IF(ISBLANK('Item List'!C110),"",'Item List'!C110)</f>
        <v/>
      </c>
      <c r="D120" s="280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9" t="str">
        <f>IF(ISBLANK('Item List'!B111),"",'Item List'!B111)</f>
        <v/>
      </c>
      <c r="C121" s="279" t="str">
        <f>IF(ISBLANK('Item List'!C111),"",'Item List'!C111)</f>
        <v/>
      </c>
      <c r="D121" s="280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9" t="str">
        <f>IF(ISBLANK('Item List'!B112),"",'Item List'!B112)</f>
        <v/>
      </c>
      <c r="C122" s="279" t="str">
        <f>IF(ISBLANK('Item List'!C112),"",'Item List'!C112)</f>
        <v/>
      </c>
      <c r="D122" s="280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9" t="str">
        <f>IF(ISBLANK('Item List'!B113),"",'Item List'!B113)</f>
        <v/>
      </c>
      <c r="C123" s="279" t="str">
        <f>IF(ISBLANK('Item List'!C113),"",'Item List'!C113)</f>
        <v/>
      </c>
      <c r="D123" s="280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9" t="str">
        <f>IF(ISBLANK('Item List'!B114),"",'Item List'!B114)</f>
        <v/>
      </c>
      <c r="C124" s="279" t="str">
        <f>IF(ISBLANK('Item List'!C114),"",'Item List'!C114)</f>
        <v/>
      </c>
      <c r="D124" s="280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9" t="str">
        <f>IF(ISBLANK('Item List'!B115),"",'Item List'!B115)</f>
        <v/>
      </c>
      <c r="C125" s="279" t="str">
        <f>IF(ISBLANK('Item List'!C115),"",'Item List'!C115)</f>
        <v/>
      </c>
      <c r="D125" s="280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9" t="str">
        <f>IF(ISBLANK('Item List'!B116),"",'Item List'!B116)</f>
        <v/>
      </c>
      <c r="C126" s="279" t="str">
        <f>IF(ISBLANK('Item List'!C116),"",'Item List'!C116)</f>
        <v/>
      </c>
      <c r="D126" s="280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9" t="str">
        <f>IF(ISBLANK('Item List'!B117),"",'Item List'!B117)</f>
        <v/>
      </c>
      <c r="C127" s="279" t="str">
        <f>IF(ISBLANK('Item List'!C117),"",'Item List'!C117)</f>
        <v/>
      </c>
      <c r="D127" s="280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9" t="str">
        <f>IF(ISBLANK('Item List'!B118),"",'Item List'!B118)</f>
        <v/>
      </c>
      <c r="C128" s="279" t="str">
        <f>IF(ISBLANK('Item List'!C118),"",'Item List'!C118)</f>
        <v/>
      </c>
      <c r="D128" s="280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9" t="str">
        <f>IF(ISBLANK('Item List'!B119),"",'Item List'!B119)</f>
        <v/>
      </c>
      <c r="C129" s="279" t="str">
        <f>IF(ISBLANK('Item List'!C119),"",'Item List'!C119)</f>
        <v/>
      </c>
      <c r="D129" s="280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9" t="str">
        <f>IF(ISBLANK('Item List'!B120),"",'Item List'!B120)</f>
        <v/>
      </c>
      <c r="C130" s="279" t="str">
        <f>IF(ISBLANK('Item List'!C120),"",'Item List'!C120)</f>
        <v/>
      </c>
      <c r="D130" s="280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9" t="str">
        <f>IF(ISBLANK('Item List'!B121),"",'Item List'!B121)</f>
        <v/>
      </c>
      <c r="C131" s="279" t="str">
        <f>IF(ISBLANK('Item List'!C121),"",'Item List'!C121)</f>
        <v/>
      </c>
      <c r="D131" s="280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9" t="str">
        <f>IF(ISBLANK('Item List'!B122),"",'Item List'!B122)</f>
        <v/>
      </c>
      <c r="C132" s="279" t="str">
        <f>IF(ISBLANK('Item List'!C122),"",'Item List'!C122)</f>
        <v/>
      </c>
      <c r="D132" s="280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9" t="str">
        <f>IF(ISBLANK('Item List'!B123),"",'Item List'!B123)</f>
        <v/>
      </c>
      <c r="C133" s="279" t="str">
        <f>IF(ISBLANK('Item List'!C123),"",'Item List'!C123)</f>
        <v/>
      </c>
      <c r="D133" s="280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Total</v>
      </c>
      <c r="D134" s="281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NTRAK Group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9" t="str">
        <f>IF(ISBLANK('Item List'!B124),"",'Item List'!B124)</f>
        <v/>
      </c>
      <c r="C136" s="279" t="str">
        <f>IF(ISBLANK('Item List'!C124),"",'Item List'!C124)</f>
        <v/>
      </c>
      <c r="D136" s="280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9" t="str">
        <f>IF(ISBLANK('Item List'!B125),"",'Item List'!B125)</f>
        <v/>
      </c>
      <c r="C137" s="279" t="str">
        <f>IF(ISBLANK('Item List'!C125),"",'Item List'!C125)</f>
        <v/>
      </c>
      <c r="D137" s="280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9" t="str">
        <f>IF(ISBLANK('Item List'!B126),"",'Item List'!B126)</f>
        <v/>
      </c>
      <c r="C138" s="279" t="str">
        <f>IF(ISBLANK('Item List'!C126),"",'Item List'!C126)</f>
        <v/>
      </c>
      <c r="D138" s="280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9" t="str">
        <f>IF(ISBLANK('Item List'!B127),"",'Item List'!B127)</f>
        <v/>
      </c>
      <c r="C139" s="279" t="str">
        <f>IF(ISBLANK('Item List'!C127),"",'Item List'!C127)</f>
        <v/>
      </c>
      <c r="D139" s="280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9" t="str">
        <f>IF(ISBLANK('Item List'!B128),"",'Item List'!B128)</f>
        <v/>
      </c>
      <c r="C140" s="279" t="str">
        <f>IF(ISBLANK('Item List'!C128),"",'Item List'!C128)</f>
        <v/>
      </c>
      <c r="D140" s="280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9" t="str">
        <f>IF(ISBLANK('Item List'!B129),"",'Item List'!B129)</f>
        <v/>
      </c>
      <c r="C141" s="279" t="str">
        <f>IF(ISBLANK('Item List'!C129),"",'Item List'!C129)</f>
        <v/>
      </c>
      <c r="D141" s="280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9" t="str">
        <f>IF(ISBLANK('Item List'!B130),"",'Item List'!B130)</f>
        <v/>
      </c>
      <c r="C142" s="279" t="str">
        <f>IF(ISBLANK('Item List'!C130),"",'Item List'!C130)</f>
        <v/>
      </c>
      <c r="D142" s="280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9" t="str">
        <f>IF(ISBLANK('Item List'!B131),"",'Item List'!B131)</f>
        <v/>
      </c>
      <c r="C143" s="279" t="str">
        <f>IF(ISBLANK('Item List'!C131),"",'Item List'!C131)</f>
        <v/>
      </c>
      <c r="D143" s="280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9" t="str">
        <f>IF(ISBLANK('Item List'!B133),"",'Item List'!B133)</f>
        <v/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9" t="str">
        <f>IF(ISBLANK('Item List'!B134),"",'Item List'!B134)</f>
        <v/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NTRAK Group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NTRAK Group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NTRAK Group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NTRAK Group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NTRAK Group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NTRAK Group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NTRAK Group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NTRAK Group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5" right="0.5" top="0.25" bottom="0.25" header="0.3" footer="0.3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 t="str">
        <f>'Tabulation of Bids'!A3</f>
        <v>BROOKE ROAD IMPROVEMENTS</v>
      </c>
      <c r="B3" s="154"/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UNDERCUT AND BACKFILL UNSUITABLE SUBGRADE</v>
      </c>
      <c r="C5" s="138" t="str">
        <f>'Tabulation of Bids'!C6</f>
        <v>C.Y.</v>
      </c>
      <c r="D5" s="138">
        <f>'Tabulation of Bids'!D6</f>
        <v>50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EX. TREE REMOVAL</v>
      </c>
      <c r="C6" s="138" t="str">
        <f>'Tabulation of Bids'!C7</f>
        <v>DIA.</v>
      </c>
      <c r="D6" s="138">
        <f>'Tabulation of Bids'!D7</f>
        <v>62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EX. DETECTOR LOOP TO BE REPLACED</v>
      </c>
      <c r="C7" s="138" t="str">
        <f>'Tabulation of Bids'!C8</f>
        <v>LSUM</v>
      </c>
      <c r="D7" s="138">
        <f>'Tabulation of Bids'!D8</f>
        <v>2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4</v>
      </c>
      <c r="B8" s="101" t="str">
        <f>'Tabulation of Bids'!B9</f>
        <v>EX. PAY PHONE, CONCRETE BASE &amp; 4 BOLLARDS TO BE REMOVED</v>
      </c>
      <c r="C8" s="138" t="str">
        <f>'Tabulation of Bids'!C9</f>
        <v>EACH</v>
      </c>
      <c r="D8" s="138">
        <f>'Tabulation of Bids'!D9</f>
        <v>1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5</v>
      </c>
      <c r="B9" s="101" t="str">
        <f>'Tabulation of Bids'!B10</f>
        <v>REMOVE EX. FENCE</v>
      </c>
      <c r="C9" s="138" t="str">
        <f>'Tabulation of Bids'!C10</f>
        <v>FT.</v>
      </c>
      <c r="D9" s="138">
        <f>'Tabulation of Bids'!D10</f>
        <v>8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6</v>
      </c>
      <c r="B10" s="101" t="str">
        <f>'Tabulation of Bids'!B11</f>
        <v>REMOVE &amp; REPLACE EX. FENCE</v>
      </c>
      <c r="C10" s="138" t="str">
        <f>'Tabulation of Bids'!C11</f>
        <v>FT.</v>
      </c>
      <c r="D10" s="138">
        <f>'Tabulation of Bids'!D11</f>
        <v>280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7</v>
      </c>
      <c r="B11" s="101" t="str">
        <f>'Tabulation of Bids'!B12</f>
        <v>PAVEMENT MARKING TO BE REMOVED</v>
      </c>
      <c r="C11" s="138" t="str">
        <f>'Tabulation of Bids'!C12</f>
        <v>FT.</v>
      </c>
      <c r="D11" s="138">
        <f>'Tabulation of Bids'!D12</f>
        <v>8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8</v>
      </c>
      <c r="B12" s="101" t="str">
        <f>'Tabulation of Bids'!B13</f>
        <v>REMOVE &amp; REPLACE GUARDRAIL</v>
      </c>
      <c r="C12" s="138" t="str">
        <f>'Tabulation of Bids'!C13</f>
        <v>FT.</v>
      </c>
      <c r="D12" s="138">
        <f>'Tabulation of Bids'!D13</f>
        <v>25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9</v>
      </c>
      <c r="B13" s="101" t="str">
        <f>'Tabulation of Bids'!B14</f>
        <v xml:space="preserve">METAL GUARDRAIL </v>
      </c>
      <c r="C13" s="138" t="str">
        <f>'Tabulation of Bids'!C14</f>
        <v>FT.</v>
      </c>
      <c r="D13" s="138">
        <f>'Tabulation of Bids'!D14</f>
        <v>10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10</v>
      </c>
      <c r="B14" s="101" t="str">
        <f>'Tabulation of Bids'!B15</f>
        <v>HMA SURFACE REMOVAL VARIABLE DEPTH (2.0"-3.0")</v>
      </c>
      <c r="C14" s="138" t="str">
        <f>'Tabulation of Bids'!C15</f>
        <v>S.Y.</v>
      </c>
      <c r="D14" s="138">
        <f>'Tabulation of Bids'!D15</f>
        <v>15325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11</v>
      </c>
      <c r="B15" s="101" t="str">
        <f>'Tabulation of Bids'!B16</f>
        <v>CLASS B PATCH, TYPE I</v>
      </c>
      <c r="C15" s="138" t="str">
        <f>'Tabulation of Bids'!C16</f>
        <v>S.Y.</v>
      </c>
      <c r="D15" s="138">
        <f>'Tabulation of Bids'!D16</f>
        <v>200</v>
      </c>
      <c r="E15" s="98"/>
      <c r="F15" s="98">
        <f t="shared" si="0"/>
        <v>0</v>
      </c>
    </row>
    <row r="16" spans="1:6" ht="20.45" customHeight="1" x14ac:dyDescent="0.2">
      <c r="A16" s="138">
        <f>'Tabulation of Bids'!A17</f>
        <v>12</v>
      </c>
      <c r="B16" s="101" t="str">
        <f>'Tabulation of Bids'!B17</f>
        <v>CLASS B PATCH, TYPE II</v>
      </c>
      <c r="C16" s="138" t="str">
        <f>'Tabulation of Bids'!C17</f>
        <v>S.Y.</v>
      </c>
      <c r="D16" s="138">
        <f>'Tabulation of Bids'!D17</f>
        <v>200</v>
      </c>
      <c r="E16" s="98"/>
      <c r="F16" s="98">
        <f t="shared" si="0"/>
        <v>0</v>
      </c>
    </row>
    <row r="17" spans="1:6" ht="20.45" customHeight="1" x14ac:dyDescent="0.2">
      <c r="A17" s="138">
        <f>'Tabulation of Bids'!A18</f>
        <v>13</v>
      </c>
      <c r="B17" s="101" t="str">
        <f>'Tabulation of Bids'!B18</f>
        <v>CLASS B PATCH, TYPE III</v>
      </c>
      <c r="C17" s="138" t="str">
        <f>'Tabulation of Bids'!C18</f>
        <v>S.Y.</v>
      </c>
      <c r="D17" s="138">
        <f>'Tabulation of Bids'!D18</f>
        <v>200</v>
      </c>
      <c r="E17" s="98"/>
      <c r="F17" s="98">
        <f t="shared" si="0"/>
        <v>0</v>
      </c>
    </row>
    <row r="18" spans="1:6" ht="20.45" customHeight="1" x14ac:dyDescent="0.2">
      <c r="A18" s="138">
        <f>'Tabulation of Bids'!A19</f>
        <v>14</v>
      </c>
      <c r="B18" s="101" t="str">
        <f>'Tabulation of Bids'!B19</f>
        <v>CLASS B PATCH, TYPE IV</v>
      </c>
      <c r="C18" s="138" t="str">
        <f>'Tabulation of Bids'!C19</f>
        <v>S.Y.</v>
      </c>
      <c r="D18" s="138">
        <f>'Tabulation of Bids'!D19</f>
        <v>200</v>
      </c>
      <c r="E18" s="98"/>
      <c r="F18" s="98">
        <f t="shared" si="0"/>
        <v>0</v>
      </c>
    </row>
    <row r="19" spans="1:6" ht="20.45" customHeight="1" x14ac:dyDescent="0.2">
      <c r="A19" s="138">
        <f>'Tabulation of Bids'!A20</f>
        <v>15</v>
      </c>
      <c r="B19" s="101" t="str">
        <f>'Tabulation of Bids'!B20</f>
        <v>HMA FULL DEPTH REMOVAL (AGG. INCLUDED)</v>
      </c>
      <c r="C19" s="138" t="str">
        <f>'Tabulation of Bids'!C20</f>
        <v>S.Y.</v>
      </c>
      <c r="D19" s="138">
        <f>'Tabulation of Bids'!D20</f>
        <v>1201</v>
      </c>
      <c r="E19" s="98"/>
      <c r="F19" s="98">
        <f t="shared" si="0"/>
        <v>0</v>
      </c>
    </row>
    <row r="20" spans="1:6" ht="20.45" customHeight="1" x14ac:dyDescent="0.2">
      <c r="A20" s="138">
        <f>'Tabulation of Bids'!A21</f>
        <v>16</v>
      </c>
      <c r="B20" s="101" t="str">
        <f>'Tabulation of Bids'!B21</f>
        <v>SIDEWALK REMOVAL</v>
      </c>
      <c r="C20" s="138" t="str">
        <f>'Tabulation of Bids'!C21</f>
        <v>S.F.</v>
      </c>
      <c r="D20" s="138">
        <f>'Tabulation of Bids'!D21</f>
        <v>21090</v>
      </c>
      <c r="E20" s="98"/>
      <c r="F20" s="98">
        <f t="shared" si="0"/>
        <v>0</v>
      </c>
    </row>
    <row r="21" spans="1:6" ht="20.45" customHeight="1" x14ac:dyDescent="0.2">
      <c r="A21" s="138">
        <f>'Tabulation of Bids'!A22</f>
        <v>17</v>
      </c>
      <c r="B21" s="101" t="str">
        <f>'Tabulation of Bids'!B22</f>
        <v>EX. CONCRETE SPILLWAY TO BE REMOVED</v>
      </c>
      <c r="C21" s="138" t="str">
        <f>'Tabulation of Bids'!C22</f>
        <v>EACH</v>
      </c>
      <c r="D21" s="138">
        <f>'Tabulation of Bids'!D22</f>
        <v>1</v>
      </c>
      <c r="E21" s="98"/>
      <c r="F21" s="98">
        <f t="shared" si="0"/>
        <v>0</v>
      </c>
    </row>
    <row r="22" spans="1:6" ht="20.45" customHeight="1" x14ac:dyDescent="0.2">
      <c r="A22" s="138">
        <f>'Tabulation of Bids'!A23</f>
        <v>18</v>
      </c>
      <c r="B22" s="101" t="str">
        <f>'Tabulation of Bids'!B23</f>
        <v>COMBINATION CONCRETE CURB  &amp; GUTTER REMOVAL</v>
      </c>
      <c r="C22" s="138" t="str">
        <f>'Tabulation of Bids'!C23</f>
        <v>FT.</v>
      </c>
      <c r="D22" s="138">
        <f>'Tabulation of Bids'!D23</f>
        <v>7346</v>
      </c>
      <c r="E22" s="98"/>
      <c r="F22" s="98">
        <f t="shared" si="0"/>
        <v>0</v>
      </c>
    </row>
    <row r="23" spans="1:6" ht="20.45" customHeight="1" x14ac:dyDescent="0.2">
      <c r="A23" s="138">
        <f>'Tabulation of Bids'!A24</f>
        <v>19</v>
      </c>
      <c r="B23" s="101" t="str">
        <f>'Tabulation of Bids'!B24</f>
        <v>GRIND CURB TO DEPRESS</v>
      </c>
      <c r="C23" s="138" t="str">
        <f>'Tabulation of Bids'!C24</f>
        <v>FT.</v>
      </c>
      <c r="D23" s="138">
        <f>'Tabulation of Bids'!D24</f>
        <v>10</v>
      </c>
      <c r="E23" s="98"/>
      <c r="F23" s="98">
        <f t="shared" si="0"/>
        <v>0</v>
      </c>
    </row>
    <row r="24" spans="1:6" ht="20.45" customHeight="1" x14ac:dyDescent="0.2">
      <c r="A24" s="138">
        <f>'Tabulation of Bids'!A25</f>
        <v>20</v>
      </c>
      <c r="B24" s="101" t="str">
        <f>'Tabulation of Bids'!B25</f>
        <v xml:space="preserve">DRIVEWAY PAVEMENT REMOVAL CONCRETE </v>
      </c>
      <c r="C24" s="138" t="str">
        <f>'Tabulation of Bids'!C25</f>
        <v>S.Y.</v>
      </c>
      <c r="D24" s="138">
        <f>'Tabulation of Bids'!D25</f>
        <v>978</v>
      </c>
      <c r="E24" s="98"/>
      <c r="F24" s="98">
        <f t="shared" si="0"/>
        <v>0</v>
      </c>
    </row>
    <row r="25" spans="1:6" ht="20.45" customHeight="1" x14ac:dyDescent="0.2">
      <c r="A25" s="138">
        <f>'Tabulation of Bids'!A26</f>
        <v>21</v>
      </c>
      <c r="B25" s="101" t="str">
        <f>'Tabulation of Bids'!B26</f>
        <v>DRIVEWAY PAVEMENT REMOVAL HMA</v>
      </c>
      <c r="C25" s="138" t="str">
        <f>'Tabulation of Bids'!C26</f>
        <v>S.Y.</v>
      </c>
      <c r="D25" s="138">
        <f>'Tabulation of Bids'!D26</f>
        <v>781</v>
      </c>
      <c r="E25" s="98"/>
      <c r="F25" s="98">
        <f t="shared" si="0"/>
        <v>0</v>
      </c>
    </row>
    <row r="26" spans="1:6" ht="20.45" customHeight="1" x14ac:dyDescent="0.2">
      <c r="A26" s="138">
        <f>'Tabulation of Bids'!A27</f>
        <v>22</v>
      </c>
      <c r="B26" s="101" t="str">
        <f>'Tabulation of Bids'!B27</f>
        <v>DRIVEWAY PAVEMENT REMOVAL AGGREGATE</v>
      </c>
      <c r="C26" s="138" t="str">
        <f>'Tabulation of Bids'!C27</f>
        <v>S.Y.</v>
      </c>
      <c r="D26" s="138">
        <f>'Tabulation of Bids'!D27</f>
        <v>107</v>
      </c>
      <c r="E26" s="98"/>
      <c r="F26" s="98">
        <f t="shared" si="0"/>
        <v>0</v>
      </c>
    </row>
    <row r="27" spans="1:6" ht="20.45" customHeight="1" x14ac:dyDescent="0.2">
      <c r="A27" s="138">
        <f>'Tabulation of Bids'!A28</f>
        <v>23</v>
      </c>
      <c r="B27" s="101" t="str">
        <f>'Tabulation of Bids'!B28</f>
        <v>EX. STORM INLET TO BE ADJUSTED</v>
      </c>
      <c r="C27" s="138" t="str">
        <f>'Tabulation of Bids'!C28</f>
        <v>EACH</v>
      </c>
      <c r="D27" s="138">
        <f>'Tabulation of Bids'!D28</f>
        <v>24</v>
      </c>
      <c r="E27" s="98"/>
      <c r="F27" s="98">
        <f t="shared" si="0"/>
        <v>0</v>
      </c>
    </row>
    <row r="28" spans="1:6" ht="20.45" customHeight="1" thickBot="1" x14ac:dyDescent="0.25">
      <c r="A28" s="138">
        <f>'Tabulation of Bids'!A29</f>
        <v>24</v>
      </c>
      <c r="B28" s="101" t="str">
        <f>'Tabulation of Bids'!B29</f>
        <v>CONNECTION TO EX INLET</v>
      </c>
      <c r="C28" s="138" t="str">
        <f>'Tabulation of Bids'!C29</f>
        <v>EACH</v>
      </c>
      <c r="D28" s="138">
        <f>'Tabulation of Bids'!D29</f>
        <v>1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tr">
        <f>IF(NOT(ISNUMBER(A31)),"Total","Sub")</f>
        <v>Sub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Total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>
        <f>'Tabulation of Bids'!A32</f>
        <v>25</v>
      </c>
      <c r="B31" s="101" t="str">
        <f>'Tabulation of Bids'!B32</f>
        <v>EX. STORM MANHOLE TO BE ADJUSTED</v>
      </c>
      <c r="C31" s="138" t="str">
        <f>'Tabulation of Bids'!C32</f>
        <v>EACH</v>
      </c>
      <c r="D31" s="138">
        <f>'Tabulation of Bids'!D32</f>
        <v>13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>
        <f>'Tabulation of Bids'!A33</f>
        <v>26</v>
      </c>
      <c r="B32" s="101" t="str">
        <f>'Tabulation of Bids'!B33</f>
        <v>ADJUST EXISTING VALVE &amp; VAULT</v>
      </c>
      <c r="C32" s="138" t="str">
        <f>'Tabulation of Bids'!C33</f>
        <v>EACH</v>
      </c>
      <c r="D32" s="138">
        <f>'Tabulation of Bids'!D33</f>
        <v>20</v>
      </c>
      <c r="E32" s="98"/>
      <c r="F32" s="98">
        <f t="shared" si="1"/>
        <v>0</v>
      </c>
    </row>
    <row r="33" spans="1:6" s="185" customFormat="1" ht="20.45" customHeight="1" x14ac:dyDescent="0.2">
      <c r="A33" s="138">
        <f>'Tabulation of Bids'!A34</f>
        <v>27</v>
      </c>
      <c r="B33" s="101" t="str">
        <f>'Tabulation of Bids'!B34</f>
        <v>EX. HANDHOLE TO BE ADJUSTED</v>
      </c>
      <c r="C33" s="138" t="str">
        <f>'Tabulation of Bids'!C34</f>
        <v>EACH</v>
      </c>
      <c r="D33" s="138">
        <f>'Tabulation of Bids'!D34</f>
        <v>1</v>
      </c>
      <c r="E33" s="98"/>
      <c r="F33" s="98">
        <f t="shared" si="1"/>
        <v>0</v>
      </c>
    </row>
    <row r="34" spans="1:6" s="185" customFormat="1" ht="20.45" customHeight="1" x14ac:dyDescent="0.2">
      <c r="A34" s="138">
        <f>'Tabulation of Bids'!A35</f>
        <v>28</v>
      </c>
      <c r="B34" s="101" t="str">
        <f>'Tabulation of Bids'!B35</f>
        <v>EX. SANITARY MANHOLE TO BE ADJUSTED</v>
      </c>
      <c r="C34" s="138" t="str">
        <f>'Tabulation of Bids'!C35</f>
        <v>EACH</v>
      </c>
      <c r="D34" s="138">
        <f>'Tabulation of Bids'!D35</f>
        <v>15</v>
      </c>
      <c r="E34" s="98"/>
      <c r="F34" s="98">
        <f t="shared" si="1"/>
        <v>0</v>
      </c>
    </row>
    <row r="35" spans="1:6" s="185" customFormat="1" ht="20.45" customHeight="1" x14ac:dyDescent="0.2">
      <c r="A35" s="138">
        <f>'Tabulation of Bids'!A36</f>
        <v>29</v>
      </c>
      <c r="B35" s="101" t="str">
        <f>'Tabulation of Bids'!B36</f>
        <v>EX. SIGN TO BE RELOCATED</v>
      </c>
      <c r="C35" s="138" t="str">
        <f>'Tabulation of Bids'!C36</f>
        <v>EACH</v>
      </c>
      <c r="D35" s="138">
        <f>'Tabulation of Bids'!D36</f>
        <v>4</v>
      </c>
      <c r="E35" s="98"/>
      <c r="F35" s="98">
        <f t="shared" si="1"/>
        <v>0</v>
      </c>
    </row>
    <row r="36" spans="1:6" s="185" customFormat="1" ht="20.45" customHeight="1" x14ac:dyDescent="0.2">
      <c r="A36" s="138">
        <f>'Tabulation of Bids'!A37</f>
        <v>30</v>
      </c>
      <c r="B36" s="101" t="str">
        <f>'Tabulation of Bids'!B37</f>
        <v>TRAFFIC CONTROL AND PROTECTION</v>
      </c>
      <c r="C36" s="138" t="str">
        <f>'Tabulation of Bids'!C37</f>
        <v>LSUM</v>
      </c>
      <c r="D36" s="138">
        <f>'Tabulation of Bids'!D37</f>
        <v>1</v>
      </c>
      <c r="E36" s="98"/>
      <c r="F36" s="98">
        <f t="shared" si="1"/>
        <v>0</v>
      </c>
    </row>
    <row r="37" spans="1:6" s="185" customFormat="1" ht="20.45" customHeight="1" x14ac:dyDescent="0.2">
      <c r="A37" s="138">
        <f>'Tabulation of Bids'!A38</f>
        <v>31</v>
      </c>
      <c r="B37" s="101" t="str">
        <f>'Tabulation of Bids'!B38</f>
        <v>PERIMETER EROSION CONTROL BARRIER</v>
      </c>
      <c r="C37" s="138" t="str">
        <f>'Tabulation of Bids'!C38</f>
        <v>FT.</v>
      </c>
      <c r="D37" s="138">
        <f>'Tabulation of Bids'!D38</f>
        <v>458</v>
      </c>
      <c r="E37" s="98"/>
      <c r="F37" s="98">
        <f t="shared" si="1"/>
        <v>0</v>
      </c>
    </row>
    <row r="38" spans="1:6" s="185" customFormat="1" ht="20.45" customHeight="1" x14ac:dyDescent="0.2">
      <c r="A38" s="138">
        <f>'Tabulation of Bids'!A39</f>
        <v>32</v>
      </c>
      <c r="B38" s="101" t="str">
        <f>'Tabulation of Bids'!B39</f>
        <v>INLET PROTECTION</v>
      </c>
      <c r="C38" s="138" t="str">
        <f>'Tabulation of Bids'!C39</f>
        <v>EACH</v>
      </c>
      <c r="D38" s="138">
        <f>'Tabulation of Bids'!D39</f>
        <v>35</v>
      </c>
      <c r="E38" s="98"/>
      <c r="F38" s="98">
        <f t="shared" si="1"/>
        <v>0</v>
      </c>
    </row>
    <row r="39" spans="1:6" s="185" customFormat="1" ht="20.45" customHeight="1" x14ac:dyDescent="0.2">
      <c r="A39" s="138">
        <f>'Tabulation of Bids'!A40</f>
        <v>33</v>
      </c>
      <c r="B39" s="101" t="str">
        <f>'Tabulation of Bids'!B40</f>
        <v>TEMPORARY EROSION AND SEDIMENT CONTROL MAINT.</v>
      </c>
      <c r="C39" s="138" t="str">
        <f>'Tabulation of Bids'!C40</f>
        <v>LSUM</v>
      </c>
      <c r="D39" s="138">
        <f>'Tabulation of Bids'!D40</f>
        <v>1</v>
      </c>
      <c r="E39" s="98"/>
      <c r="F39" s="98">
        <f t="shared" si="1"/>
        <v>0</v>
      </c>
    </row>
    <row r="40" spans="1:6" s="185" customFormat="1" ht="20.45" customHeight="1" x14ac:dyDescent="0.2">
      <c r="A40" s="138">
        <f>'Tabulation of Bids'!A41</f>
        <v>34</v>
      </c>
      <c r="B40" s="101" t="str">
        <f>'Tabulation of Bids'!B41</f>
        <v>4" TOPSOIL, CLASS 1A SEEDING &amp; EROSION CONTROL BLANKET</v>
      </c>
      <c r="C40" s="138" t="str">
        <f>'Tabulation of Bids'!C41</f>
        <v>S.Y.</v>
      </c>
      <c r="D40" s="138">
        <f>'Tabulation of Bids'!D41</f>
        <v>1772</v>
      </c>
      <c r="E40" s="98"/>
      <c r="F40" s="98">
        <f t="shared" si="1"/>
        <v>0</v>
      </c>
    </row>
    <row r="41" spans="1:6" ht="20.45" customHeight="1" x14ac:dyDescent="0.2">
      <c r="A41" s="138">
        <f>'Tabulation of Bids'!A42</f>
        <v>35</v>
      </c>
      <c r="B41" s="101" t="str">
        <f>'Tabulation of Bids'!B42</f>
        <v>CONSTRUCTION LAYOUT</v>
      </c>
      <c r="C41" s="138" t="str">
        <f>'Tabulation of Bids'!C42</f>
        <v>LSUM</v>
      </c>
      <c r="D41" s="138">
        <f>'Tabulation of Bids'!D42</f>
        <v>1</v>
      </c>
      <c r="E41" s="98"/>
      <c r="F41" s="98">
        <f t="shared" si="1"/>
        <v>0</v>
      </c>
    </row>
    <row r="42" spans="1:6" ht="20.45" customHeight="1" x14ac:dyDescent="0.2">
      <c r="A42" s="138">
        <f>'Tabulation of Bids'!A43</f>
        <v>36</v>
      </c>
      <c r="B42" s="101" t="str">
        <f>'Tabulation of Bids'!B43</f>
        <v>COMPACTED AGGREGATE BASE COURSE, TYPE B, CA-6, 6"</v>
      </c>
      <c r="C42" s="138" t="str">
        <f>'Tabulation of Bids'!C43</f>
        <v>S.Y.</v>
      </c>
      <c r="D42" s="138">
        <f>'Tabulation of Bids'!D43</f>
        <v>1200</v>
      </c>
      <c r="E42" s="98"/>
      <c r="F42" s="98">
        <f t="shared" si="1"/>
        <v>0</v>
      </c>
    </row>
    <row r="43" spans="1:6" ht="20.45" customHeight="1" x14ac:dyDescent="0.2">
      <c r="A43" s="138">
        <f>'Tabulation of Bids'!A44</f>
        <v>37</v>
      </c>
      <c r="B43" s="101" t="str">
        <f>'Tabulation of Bids'!B44</f>
        <v>SUBBASE GRANULAR MATERIAL TYPE B, CA-2, 6"</v>
      </c>
      <c r="C43" s="138" t="str">
        <f>'Tabulation of Bids'!C44</f>
        <v>S.Y.</v>
      </c>
      <c r="D43" s="138">
        <f>'Tabulation of Bids'!D44</f>
        <v>1200</v>
      </c>
      <c r="E43" s="98"/>
      <c r="F43" s="98">
        <f t="shared" si="1"/>
        <v>0</v>
      </c>
    </row>
    <row r="44" spans="1:6" ht="20.45" customHeight="1" x14ac:dyDescent="0.2">
      <c r="A44" s="138">
        <f>'Tabulation of Bids'!A45</f>
        <v>38</v>
      </c>
      <c r="B44" s="101" t="str">
        <f>'Tabulation of Bids'!B45</f>
        <v>AGGREGATE BASE COURSE, TYPE B, 8"</v>
      </c>
      <c r="C44" s="138" t="str">
        <f>'Tabulation of Bids'!C45</f>
        <v>S.Y.</v>
      </c>
      <c r="D44" s="138">
        <f>'Tabulation of Bids'!D45</f>
        <v>564</v>
      </c>
      <c r="E44" s="98"/>
      <c r="F44" s="98">
        <f t="shared" si="1"/>
        <v>0</v>
      </c>
    </row>
    <row r="45" spans="1:6" ht="20.45" customHeight="1" x14ac:dyDescent="0.2">
      <c r="A45" s="138">
        <f>'Tabulation of Bids'!A46</f>
        <v>39</v>
      </c>
      <c r="B45" s="101" t="str">
        <f>'Tabulation of Bids'!B46</f>
        <v>AGGREGATE SURFACE COURSE, TYPE A, 6"</v>
      </c>
      <c r="C45" s="138" t="str">
        <f>'Tabulation of Bids'!C46</f>
        <v>S.Y.</v>
      </c>
      <c r="D45" s="138">
        <f>'Tabulation of Bids'!D46</f>
        <v>87</v>
      </c>
      <c r="E45" s="98"/>
      <c r="F45" s="98">
        <f t="shared" si="1"/>
        <v>0</v>
      </c>
    </row>
    <row r="46" spans="1:6" ht="20.45" customHeight="1" x14ac:dyDescent="0.2">
      <c r="A46" s="138">
        <f>'Tabulation of Bids'!A47</f>
        <v>40</v>
      </c>
      <c r="B46" s="101" t="str">
        <f>'Tabulation of Bids'!B47</f>
        <v>HMA SURFACE COURSE, MIX "D", N50</v>
      </c>
      <c r="C46" s="138" t="str">
        <f>'Tabulation of Bids'!C47</f>
        <v>TON</v>
      </c>
      <c r="D46" s="138">
        <f>'Tabulation of Bids'!D47</f>
        <v>2191</v>
      </c>
      <c r="E46" s="98"/>
      <c r="F46" s="98">
        <f t="shared" si="1"/>
        <v>0</v>
      </c>
    </row>
    <row r="47" spans="1:6" ht="20.45" customHeight="1" x14ac:dyDescent="0.2">
      <c r="A47" s="138">
        <f>'Tabulation of Bids'!A48</f>
        <v>41</v>
      </c>
      <c r="B47" s="101" t="str">
        <f>'Tabulation of Bids'!B48</f>
        <v>HMA BINDER COURSE, N50, 1.5"</v>
      </c>
      <c r="C47" s="138" t="str">
        <f>'Tabulation of Bids'!C48</f>
        <v>TON</v>
      </c>
      <c r="D47" s="138">
        <f>'Tabulation of Bids'!D48</f>
        <v>47</v>
      </c>
      <c r="E47" s="98"/>
      <c r="F47" s="98">
        <f t="shared" si="1"/>
        <v>0</v>
      </c>
    </row>
    <row r="48" spans="1:6" ht="20.45" customHeight="1" x14ac:dyDescent="0.2">
      <c r="A48" s="138">
        <f>'Tabulation of Bids'!A49</f>
        <v>42</v>
      </c>
      <c r="B48" s="101" t="str">
        <f>'Tabulation of Bids'!B49</f>
        <v xml:space="preserve">HMA BINDER COURSE, IL-19.0, N50, 4” </v>
      </c>
      <c r="C48" s="138" t="str">
        <f>'Tabulation of Bids'!C49</f>
        <v>TON</v>
      </c>
      <c r="D48" s="138">
        <f>'Tabulation of Bids'!D49</f>
        <v>269</v>
      </c>
      <c r="E48" s="98"/>
      <c r="F48" s="98">
        <f t="shared" si="1"/>
        <v>0</v>
      </c>
    </row>
    <row r="49" spans="1:6" ht="20.45" customHeight="1" x14ac:dyDescent="0.2">
      <c r="A49" s="138">
        <f>'Tabulation of Bids'!A50</f>
        <v>43</v>
      </c>
      <c r="B49" s="101" t="str">
        <f>'Tabulation of Bids'!B50</f>
        <v>COMBINATION CONCRETE CURB AND GUTTER, MODIFIED TYPE M 6.18</v>
      </c>
      <c r="C49" s="138" t="str">
        <f>'Tabulation of Bids'!C50</f>
        <v>FT.</v>
      </c>
      <c r="D49" s="138">
        <f>'Tabulation of Bids'!D50</f>
        <v>7404</v>
      </c>
      <c r="E49" s="98"/>
      <c r="F49" s="98">
        <f t="shared" si="1"/>
        <v>0</v>
      </c>
    </row>
    <row r="50" spans="1:6" ht="20.45" customHeight="1" x14ac:dyDescent="0.2">
      <c r="A50" s="138">
        <f>'Tabulation of Bids'!A51</f>
        <v>44</v>
      </c>
      <c r="B50" s="101" t="str">
        <f>'Tabulation of Bids'!B51</f>
        <v>PORTLAND CEMENT CONCRETE SIDEWALK, 4" (6" THRU DRIVEWAY)</v>
      </c>
      <c r="C50" s="138" t="str">
        <f>'Tabulation of Bids'!C51</f>
        <v>S.F.</v>
      </c>
      <c r="D50" s="138">
        <f>'Tabulation of Bids'!D51</f>
        <v>40395</v>
      </c>
      <c r="E50" s="98"/>
      <c r="F50" s="98">
        <f t="shared" si="1"/>
        <v>0</v>
      </c>
    </row>
    <row r="51" spans="1:6" ht="20.45" customHeight="1" x14ac:dyDescent="0.2">
      <c r="A51" s="138">
        <f>'Tabulation of Bids'!A52</f>
        <v>45</v>
      </c>
      <c r="B51" s="101" t="str">
        <f>'Tabulation of Bids'!B52</f>
        <v>DETECTABLE  WARNINGS</v>
      </c>
      <c r="C51" s="138" t="str">
        <f>'Tabulation of Bids'!C52</f>
        <v>S.F.</v>
      </c>
      <c r="D51" s="138">
        <f>'Tabulation of Bids'!D52</f>
        <v>616</v>
      </c>
      <c r="E51" s="98"/>
      <c r="F51" s="98">
        <f t="shared" si="1"/>
        <v>0</v>
      </c>
    </row>
    <row r="52" spans="1:6" ht="20.45" customHeight="1" x14ac:dyDescent="0.2">
      <c r="A52" s="138">
        <f>'Tabulation of Bids'!A53</f>
        <v>46</v>
      </c>
      <c r="B52" s="101" t="str">
        <f>'Tabulation of Bids'!B53</f>
        <v>P.C. CONCRETE DRIVEWAY PAVEMENT, 6"</v>
      </c>
      <c r="C52" s="138" t="str">
        <f>'Tabulation of Bids'!C53</f>
        <v>S.Y.</v>
      </c>
      <c r="D52" s="138">
        <f>'Tabulation of Bids'!D53</f>
        <v>581</v>
      </c>
      <c r="E52" s="98"/>
      <c r="F52" s="98">
        <f t="shared" si="1"/>
        <v>0</v>
      </c>
    </row>
    <row r="53" spans="1:6" ht="20.45" customHeight="1" x14ac:dyDescent="0.2">
      <c r="A53" s="138">
        <f>'Tabulation of Bids'!A54</f>
        <v>47</v>
      </c>
      <c r="B53" s="101" t="str">
        <f>'Tabulation of Bids'!B54</f>
        <v>THERMOPLASTIC PAVEMENT MARKING – LINE 24” WHITE</v>
      </c>
      <c r="C53" s="138" t="str">
        <f>'Tabulation of Bids'!C54</f>
        <v>FT.</v>
      </c>
      <c r="D53" s="138">
        <f>'Tabulation of Bids'!D54</f>
        <v>350</v>
      </c>
      <c r="E53" s="98"/>
      <c r="F53" s="98">
        <f t="shared" si="1"/>
        <v>0</v>
      </c>
    </row>
    <row r="54" spans="1:6" ht="20.25" customHeight="1" thickBot="1" x14ac:dyDescent="0.25">
      <c r="A54" s="138">
        <f>'Tabulation of Bids'!A55</f>
        <v>48</v>
      </c>
      <c r="B54" s="101" t="str">
        <f>'Tabulation of Bids'!B55</f>
        <v>THERMOPLASTIC PAVEMENT MARKING – LINE 8” WHITE</v>
      </c>
      <c r="C54" s="138" t="str">
        <f>'Tabulation of Bids'!C55</f>
        <v>FT.</v>
      </c>
      <c r="D54" s="138">
        <f>'Tabulation of Bids'!D55</f>
        <v>59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Sub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Total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>
        <f>'Tabulation of Bids'!A58</f>
        <v>49</v>
      </c>
      <c r="B57" s="101" t="str">
        <f>'Tabulation of Bids'!B58</f>
        <v>THERMOPLASTIC PAVEMENT MARKING – LINE 6” WHITE</v>
      </c>
      <c r="C57" s="138" t="str">
        <f>'Tabulation of Bids'!C58</f>
        <v>FT.</v>
      </c>
      <c r="D57" s="138">
        <f>'Tabulation of Bids'!D58</f>
        <v>1419</v>
      </c>
      <c r="E57" s="98"/>
      <c r="F57" s="98">
        <f>+D57*E57</f>
        <v>0</v>
      </c>
    </row>
    <row r="58" spans="1:6" ht="20.25" customHeight="1" x14ac:dyDescent="0.2">
      <c r="A58" s="138">
        <f>'Tabulation of Bids'!A59</f>
        <v>50</v>
      </c>
      <c r="B58" s="101" t="str">
        <f>'Tabulation of Bids'!B59</f>
        <v>THERMOPLASTIC PAVEMENT MARKING - LINE 4" WHITE</v>
      </c>
      <c r="C58" s="138" t="str">
        <f>'Tabulation of Bids'!C59</f>
        <v>FT.</v>
      </c>
      <c r="D58" s="138">
        <f>'Tabulation of Bids'!D59</f>
        <v>6434</v>
      </c>
      <c r="E58" s="98"/>
      <c r="F58" s="98">
        <f t="shared" ref="F58:F84" si="2">+D58*E58</f>
        <v>0</v>
      </c>
    </row>
    <row r="59" spans="1:6" ht="20.25" customHeight="1" x14ac:dyDescent="0.2">
      <c r="A59" s="138">
        <f>'Tabulation of Bids'!A60</f>
        <v>51</v>
      </c>
      <c r="B59" s="101" t="str">
        <f>'Tabulation of Bids'!B60</f>
        <v>THERMOPLASTIC PAVEMENT MARKING - LINE 4" YELLOW</v>
      </c>
      <c r="C59" s="138" t="str">
        <f>'Tabulation of Bids'!C60</f>
        <v>FT.</v>
      </c>
      <c r="D59" s="138">
        <f>'Tabulation of Bids'!D60</f>
        <v>2288</v>
      </c>
      <c r="E59" s="98"/>
      <c r="F59" s="98">
        <f t="shared" si="2"/>
        <v>0</v>
      </c>
    </row>
    <row r="60" spans="1:6" ht="20.25" customHeight="1" x14ac:dyDescent="0.2">
      <c r="A60" s="138">
        <f>'Tabulation of Bids'!A61</f>
        <v>52</v>
      </c>
      <c r="B60" s="101" t="str">
        <f>'Tabulation of Bids'!B61</f>
        <v>PAINT PAVEMEMENT MARKING - LINE 24" WHITE</v>
      </c>
      <c r="C60" s="138" t="str">
        <f>'Tabulation of Bids'!C61</f>
        <v>FT.</v>
      </c>
      <c r="D60" s="138">
        <f>'Tabulation of Bids'!D61</f>
        <v>22</v>
      </c>
      <c r="E60" s="98"/>
      <c r="F60" s="98">
        <f t="shared" si="2"/>
        <v>0</v>
      </c>
    </row>
    <row r="61" spans="1:6" ht="20.25" customHeight="1" x14ac:dyDescent="0.2">
      <c r="A61" s="138">
        <f>'Tabulation of Bids'!A62</f>
        <v>53</v>
      </c>
      <c r="B61" s="101" t="str">
        <f>'Tabulation of Bids'!B62</f>
        <v>PAINT PAVEMEMENT MARKING - LINE 6" WHITE</v>
      </c>
      <c r="C61" s="138" t="str">
        <f>'Tabulation of Bids'!C62</f>
        <v>FT.</v>
      </c>
      <c r="D61" s="138">
        <f>'Tabulation of Bids'!D62</f>
        <v>118</v>
      </c>
      <c r="E61" s="98"/>
      <c r="F61" s="98">
        <f t="shared" si="2"/>
        <v>0</v>
      </c>
    </row>
    <row r="62" spans="1:6" ht="20.25" customHeight="1" x14ac:dyDescent="0.2">
      <c r="A62" s="138">
        <f>'Tabulation of Bids'!A63</f>
        <v>54</v>
      </c>
      <c r="B62" s="101" t="str">
        <f>'Tabulation of Bids'!B63</f>
        <v>THERMOPLASTIC PAVEMENET MARKING - RR SYMBOL</v>
      </c>
      <c r="C62" s="138" t="str">
        <f>'Tabulation of Bids'!C63</f>
        <v>EACH</v>
      </c>
      <c r="D62" s="138">
        <f>'Tabulation of Bids'!D63</f>
        <v>2</v>
      </c>
      <c r="E62" s="98"/>
      <c r="F62" s="98">
        <f t="shared" si="2"/>
        <v>0</v>
      </c>
    </row>
    <row r="63" spans="1:6" ht="20.25" customHeight="1" x14ac:dyDescent="0.2">
      <c r="A63" s="138">
        <f>'Tabulation of Bids'!A64</f>
        <v>55</v>
      </c>
      <c r="B63" s="101" t="str">
        <f>'Tabulation of Bids'!B64</f>
        <v>RCP STORM SEWER, 12"</v>
      </c>
      <c r="C63" s="138" t="str">
        <f>'Tabulation of Bids'!C64</f>
        <v>FT.</v>
      </c>
      <c r="D63" s="138">
        <f>'Tabulation of Bids'!D64</f>
        <v>33</v>
      </c>
      <c r="E63" s="98"/>
      <c r="F63" s="98">
        <f t="shared" si="2"/>
        <v>0</v>
      </c>
    </row>
    <row r="64" spans="1:6" ht="20.25" customHeight="1" x14ac:dyDescent="0.2">
      <c r="A64" s="138">
        <f>'Tabulation of Bids'!A65</f>
        <v>56</v>
      </c>
      <c r="B64" s="101" t="str">
        <f>'Tabulation of Bids'!B65</f>
        <v>2' DIA. STORM INLET TYPE A</v>
      </c>
      <c r="C64" s="138" t="str">
        <f>'Tabulation of Bids'!C65</f>
        <v>EACH</v>
      </c>
      <c r="D64" s="138">
        <f>'Tabulation of Bids'!D65</f>
        <v>1</v>
      </c>
      <c r="E64" s="98"/>
      <c r="F64" s="98">
        <f t="shared" si="2"/>
        <v>0</v>
      </c>
    </row>
    <row r="65" spans="1:6" ht="20.25" customHeight="1" x14ac:dyDescent="0.2">
      <c r="A65" s="138">
        <f>'Tabulation of Bids'!A66</f>
        <v>57</v>
      </c>
      <c r="B65" s="101" t="str">
        <f>'Tabulation of Bids'!B66</f>
        <v>STORM INLET 700</v>
      </c>
      <c r="C65" s="138" t="str">
        <f>'Tabulation of Bids'!C66</f>
        <v>EACH</v>
      </c>
      <c r="D65" s="138">
        <f>'Tabulation of Bids'!D66</f>
        <v>1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0"/>
  <sheetViews>
    <sheetView showGridLines="0" showZeros="0" topLeftCell="A109" zoomScaleNormal="100" workbookViewId="0">
      <selection activeCell="I21" sqref="I21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9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">
      <c r="A2" s="116"/>
      <c r="B2" s="117"/>
      <c r="C2" s="118" t="s">
        <v>13</v>
      </c>
      <c r="D2" s="110"/>
      <c r="E2" s="348"/>
      <c r="F2" s="349"/>
    </row>
    <row r="3" spans="1:6" s="8" customFormat="1" ht="15.75" customHeight="1" x14ac:dyDescent="0.2">
      <c r="A3" s="116"/>
      <c r="B3" s="119"/>
      <c r="C3" s="118" t="s">
        <v>14</v>
      </c>
      <c r="D3" s="350" t="s">
        <v>15</v>
      </c>
      <c r="E3" s="350"/>
      <c r="F3" s="351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46" t="str">
        <f>'Tabulation of Bids'!$A$3</f>
        <v>BROOKE ROAD IMPROVEMENTS</v>
      </c>
      <c r="E4" s="346"/>
      <c r="F4" s="347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UNDERCUT AND BACKFILL UNSUITABLE SUBGRADE</v>
      </c>
      <c r="C16" s="94" t="str">
        <f>'Tabulation of Bids'!$C6</f>
        <v>C.Y.</v>
      </c>
      <c r="D16" s="199">
        <f>'Tabulation of Bids'!$D6</f>
        <v>50</v>
      </c>
      <c r="E16" s="231">
        <f>'Tabulation of Bids'!$E6</f>
        <v>25</v>
      </c>
      <c r="F16" s="310">
        <f>D16*E16</f>
        <v>1250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EX. TREE REMOVAL</v>
      </c>
      <c r="C17" s="94" t="str">
        <f>'Tabulation of Bids'!$C7</f>
        <v>DIA.</v>
      </c>
      <c r="D17" s="95">
        <f>'Tabulation of Bids'!$D7</f>
        <v>62</v>
      </c>
      <c r="E17" s="226">
        <f>'Tabulation of Bids'!$E7</f>
        <v>25</v>
      </c>
      <c r="F17" s="311">
        <f t="shared" ref="F17:F32" si="0">D17*E17</f>
        <v>1550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EX. DETECTOR LOOP TO BE REPLACED</v>
      </c>
      <c r="C18" s="94" t="str">
        <f>'Tabulation of Bids'!$C8</f>
        <v>LSUM</v>
      </c>
      <c r="D18" s="95">
        <f>'Tabulation of Bids'!$D8</f>
        <v>2</v>
      </c>
      <c r="E18" s="226">
        <f>'Tabulation of Bids'!$E8</f>
        <v>500</v>
      </c>
      <c r="F18" s="311">
        <f t="shared" si="0"/>
        <v>1000</v>
      </c>
    </row>
    <row r="19" spans="1:6" s="3" customFormat="1" ht="20.45" customHeight="1" x14ac:dyDescent="0.2">
      <c r="A19" s="93">
        <f>'Tabulation of Bids'!$A9</f>
        <v>4</v>
      </c>
      <c r="B19" s="101" t="str">
        <f>'Tabulation of Bids'!$B9</f>
        <v>EX. PAY PHONE, CONCRETE BASE &amp; 4 BOLLARDS TO BE REMOVED</v>
      </c>
      <c r="C19" s="94" t="str">
        <f>'Tabulation of Bids'!$C9</f>
        <v>EACH</v>
      </c>
      <c r="D19" s="95">
        <f>'Tabulation of Bids'!$D9</f>
        <v>1</v>
      </c>
      <c r="E19" s="226">
        <f>'Tabulation of Bids'!$E9</f>
        <v>1000</v>
      </c>
      <c r="F19" s="311">
        <f t="shared" si="0"/>
        <v>1000</v>
      </c>
    </row>
    <row r="20" spans="1:6" s="3" customFormat="1" ht="20.45" customHeight="1" x14ac:dyDescent="0.2">
      <c r="A20" s="93">
        <f>'Tabulation of Bids'!$A10</f>
        <v>5</v>
      </c>
      <c r="B20" s="101" t="str">
        <f>'Tabulation of Bids'!$B10</f>
        <v>REMOVE EX. FENCE</v>
      </c>
      <c r="C20" s="94" t="str">
        <f>'Tabulation of Bids'!$C10</f>
        <v>FT.</v>
      </c>
      <c r="D20" s="95">
        <f>'Tabulation of Bids'!$D10</f>
        <v>8</v>
      </c>
      <c r="E20" s="226">
        <f>'Tabulation of Bids'!$E10</f>
        <v>5</v>
      </c>
      <c r="F20" s="311">
        <f t="shared" si="0"/>
        <v>40</v>
      </c>
    </row>
    <row r="21" spans="1:6" s="3" customFormat="1" ht="20.45" customHeight="1" x14ac:dyDescent="0.2">
      <c r="A21" s="93">
        <f>'Tabulation of Bids'!$A11</f>
        <v>6</v>
      </c>
      <c r="B21" s="101" t="str">
        <f>'Tabulation of Bids'!$B11</f>
        <v>REMOVE &amp; REPLACE EX. FENCE</v>
      </c>
      <c r="C21" s="94" t="str">
        <f>'Tabulation of Bids'!$C11</f>
        <v>FT.</v>
      </c>
      <c r="D21" s="95">
        <f>'Tabulation of Bids'!$D11</f>
        <v>280</v>
      </c>
      <c r="E21" s="226">
        <f>'Tabulation of Bids'!$E11</f>
        <v>20</v>
      </c>
      <c r="F21" s="311">
        <f t="shared" si="0"/>
        <v>5600</v>
      </c>
    </row>
    <row r="22" spans="1:6" s="3" customFormat="1" ht="20.45" customHeight="1" x14ac:dyDescent="0.2">
      <c r="A22" s="93">
        <f>'Tabulation of Bids'!$A12</f>
        <v>7</v>
      </c>
      <c r="B22" s="101" t="str">
        <f>'Tabulation of Bids'!$B12</f>
        <v>PAVEMENT MARKING TO BE REMOVED</v>
      </c>
      <c r="C22" s="94" t="str">
        <f>'Tabulation of Bids'!$C12</f>
        <v>FT.</v>
      </c>
      <c r="D22" s="95">
        <f>'Tabulation of Bids'!$D12</f>
        <v>8</v>
      </c>
      <c r="E22" s="226">
        <f>'Tabulation of Bids'!$E12</f>
        <v>2</v>
      </c>
      <c r="F22" s="311">
        <f t="shared" si="0"/>
        <v>16</v>
      </c>
    </row>
    <row r="23" spans="1:6" s="3" customFormat="1" ht="20.45" customHeight="1" x14ac:dyDescent="0.2">
      <c r="A23" s="93">
        <f>'Tabulation of Bids'!$A13</f>
        <v>8</v>
      </c>
      <c r="B23" s="101" t="str">
        <f>'Tabulation of Bids'!$B13</f>
        <v>REMOVE &amp; REPLACE GUARDRAIL</v>
      </c>
      <c r="C23" s="94" t="str">
        <f>'Tabulation of Bids'!$C13</f>
        <v>FT.</v>
      </c>
      <c r="D23" s="95">
        <f>'Tabulation of Bids'!$D13</f>
        <v>25</v>
      </c>
      <c r="E23" s="226">
        <f>'Tabulation of Bids'!$E13</f>
        <v>50</v>
      </c>
      <c r="F23" s="311">
        <f t="shared" si="0"/>
        <v>1250</v>
      </c>
    </row>
    <row r="24" spans="1:6" s="3" customFormat="1" ht="20.45" customHeight="1" x14ac:dyDescent="0.2">
      <c r="A24" s="93">
        <f>'Tabulation of Bids'!$A14</f>
        <v>9</v>
      </c>
      <c r="B24" s="101" t="str">
        <f>'Tabulation of Bids'!$B14</f>
        <v xml:space="preserve">METAL GUARDRAIL </v>
      </c>
      <c r="C24" s="94" t="str">
        <f>'Tabulation of Bids'!$C14</f>
        <v>FT.</v>
      </c>
      <c r="D24" s="95">
        <f>'Tabulation of Bids'!$D14</f>
        <v>10</v>
      </c>
      <c r="E24" s="226">
        <f>'Tabulation of Bids'!$E14</f>
        <v>50</v>
      </c>
      <c r="F24" s="311">
        <f t="shared" si="0"/>
        <v>500</v>
      </c>
    </row>
    <row r="25" spans="1:6" s="3" customFormat="1" ht="20.45" customHeight="1" x14ac:dyDescent="0.2">
      <c r="A25" s="93">
        <f>'Tabulation of Bids'!$A15</f>
        <v>10</v>
      </c>
      <c r="B25" s="101" t="str">
        <f>'Tabulation of Bids'!$B15</f>
        <v>HMA SURFACE REMOVAL VARIABLE DEPTH (2.0"-3.0")</v>
      </c>
      <c r="C25" s="94" t="str">
        <f>'Tabulation of Bids'!$C15</f>
        <v>S.Y.</v>
      </c>
      <c r="D25" s="95">
        <f>'Tabulation of Bids'!$D15</f>
        <v>15325</v>
      </c>
      <c r="E25" s="226">
        <f>'Tabulation of Bids'!$E15</f>
        <v>4</v>
      </c>
      <c r="F25" s="311">
        <f t="shared" si="0"/>
        <v>61300</v>
      </c>
    </row>
    <row r="26" spans="1:6" s="3" customFormat="1" ht="20.45" customHeight="1" x14ac:dyDescent="0.2">
      <c r="A26" s="93">
        <f>'Tabulation of Bids'!$A16</f>
        <v>11</v>
      </c>
      <c r="B26" s="101" t="str">
        <f>'Tabulation of Bids'!$B16</f>
        <v>CLASS B PATCH, TYPE I</v>
      </c>
      <c r="C26" s="94" t="str">
        <f>'Tabulation of Bids'!$C16</f>
        <v>S.Y.</v>
      </c>
      <c r="D26" s="95">
        <f>'Tabulation of Bids'!$D16</f>
        <v>200</v>
      </c>
      <c r="E26" s="226">
        <f>'Tabulation of Bids'!$E16</f>
        <v>200</v>
      </c>
      <c r="F26" s="311">
        <f t="shared" si="0"/>
        <v>40000</v>
      </c>
    </row>
    <row r="27" spans="1:6" s="3" customFormat="1" ht="20.45" customHeight="1" x14ac:dyDescent="0.2">
      <c r="A27" s="93">
        <f>'Tabulation of Bids'!$A17</f>
        <v>12</v>
      </c>
      <c r="B27" s="101" t="str">
        <f>'Tabulation of Bids'!$B17</f>
        <v>CLASS B PATCH, TYPE II</v>
      </c>
      <c r="C27" s="94" t="str">
        <f>'Tabulation of Bids'!$C17</f>
        <v>S.Y.</v>
      </c>
      <c r="D27" s="95">
        <f>'Tabulation of Bids'!$D17</f>
        <v>200</v>
      </c>
      <c r="E27" s="226">
        <f>'Tabulation of Bids'!$E17</f>
        <v>140</v>
      </c>
      <c r="F27" s="311">
        <f t="shared" si="0"/>
        <v>28000</v>
      </c>
    </row>
    <row r="28" spans="1:6" s="3" customFormat="1" ht="20.45" customHeight="1" x14ac:dyDescent="0.2">
      <c r="A28" s="93">
        <f>'Tabulation of Bids'!$A18</f>
        <v>13</v>
      </c>
      <c r="B28" s="101" t="str">
        <f>'Tabulation of Bids'!$B18</f>
        <v>CLASS B PATCH, TYPE III</v>
      </c>
      <c r="C28" s="94" t="str">
        <f>'Tabulation of Bids'!$C18</f>
        <v>S.Y.</v>
      </c>
      <c r="D28" s="95">
        <f>'Tabulation of Bids'!$D18</f>
        <v>200</v>
      </c>
      <c r="E28" s="226">
        <f>'Tabulation of Bids'!$E18</f>
        <v>120</v>
      </c>
      <c r="F28" s="311">
        <f t="shared" si="0"/>
        <v>24000</v>
      </c>
    </row>
    <row r="29" spans="1:6" s="3" customFormat="1" ht="20.45" customHeight="1" x14ac:dyDescent="0.2">
      <c r="A29" s="93">
        <f>'Tabulation of Bids'!$A19</f>
        <v>14</v>
      </c>
      <c r="B29" s="101" t="str">
        <f>'Tabulation of Bids'!$B19</f>
        <v>CLASS B PATCH, TYPE IV</v>
      </c>
      <c r="C29" s="94" t="str">
        <f>'Tabulation of Bids'!$C19</f>
        <v>S.Y.</v>
      </c>
      <c r="D29" s="95">
        <f>'Tabulation of Bids'!$D19</f>
        <v>200</v>
      </c>
      <c r="E29" s="226">
        <f>'Tabulation of Bids'!$E19</f>
        <v>100</v>
      </c>
      <c r="F29" s="311">
        <f t="shared" si="0"/>
        <v>20000</v>
      </c>
    </row>
    <row r="30" spans="1:6" s="3" customFormat="1" ht="20.45" customHeight="1" x14ac:dyDescent="0.2">
      <c r="A30" s="93">
        <f>'Tabulation of Bids'!$A20</f>
        <v>15</v>
      </c>
      <c r="B30" s="101" t="str">
        <f>'Tabulation of Bids'!$B20</f>
        <v>HMA FULL DEPTH REMOVAL (AGG. INCLUDED)</v>
      </c>
      <c r="C30" s="94" t="str">
        <f>'Tabulation of Bids'!$C20</f>
        <v>S.Y.</v>
      </c>
      <c r="D30" s="95">
        <f>'Tabulation of Bids'!$D20</f>
        <v>1201</v>
      </c>
      <c r="E30" s="226">
        <f>'Tabulation of Bids'!$E20</f>
        <v>6</v>
      </c>
      <c r="F30" s="311">
        <f t="shared" si="0"/>
        <v>7206</v>
      </c>
    </row>
    <row r="31" spans="1:6" s="3" customFormat="1" ht="20.45" customHeight="1" x14ac:dyDescent="0.2">
      <c r="A31" s="93">
        <f>'Tabulation of Bids'!$A21</f>
        <v>16</v>
      </c>
      <c r="B31" s="101" t="str">
        <f>'Tabulation of Bids'!$B21</f>
        <v>SIDEWALK REMOVAL</v>
      </c>
      <c r="C31" s="94" t="str">
        <f>'Tabulation of Bids'!$C21</f>
        <v>S.F.</v>
      </c>
      <c r="D31" s="95">
        <f>'Tabulation of Bids'!$D21</f>
        <v>21090</v>
      </c>
      <c r="E31" s="226">
        <f>'Tabulation of Bids'!$E21</f>
        <v>1</v>
      </c>
      <c r="F31" s="311">
        <f t="shared" si="0"/>
        <v>21090</v>
      </c>
    </row>
    <row r="32" spans="1:6" s="3" customFormat="1" ht="20.45" customHeight="1" x14ac:dyDescent="0.2">
      <c r="A32" s="93">
        <f>'Tabulation of Bids'!$A22</f>
        <v>17</v>
      </c>
      <c r="B32" s="101" t="str">
        <f>'Tabulation of Bids'!$B22</f>
        <v>EX. CONCRETE SPILLWAY TO BE REMOVED</v>
      </c>
      <c r="C32" s="94" t="str">
        <f>'Tabulation of Bids'!$C22</f>
        <v>EACH</v>
      </c>
      <c r="D32" s="95">
        <f>'Tabulation of Bids'!$D22</f>
        <v>1</v>
      </c>
      <c r="E32" s="226">
        <f>'Tabulation of Bids'!$E22</f>
        <v>50</v>
      </c>
      <c r="F32" s="311">
        <f t="shared" si="0"/>
        <v>50</v>
      </c>
    </row>
    <row r="33" spans="1:6" s="3" customFormat="1" ht="20.45" customHeight="1" x14ac:dyDescent="0.2">
      <c r="A33" s="93">
        <f>'Tabulation of Bids'!$A23</f>
        <v>18</v>
      </c>
      <c r="B33" s="101" t="str">
        <f>'Tabulation of Bids'!$B23</f>
        <v>COMBINATION CONCRETE CURB  &amp; GUTTER REMOVAL</v>
      </c>
      <c r="C33" s="96" t="str">
        <f>'Tabulation of Bids'!$C23</f>
        <v>FT.</v>
      </c>
      <c r="D33" s="95">
        <f>'Tabulation of Bids'!$D23</f>
        <v>7346</v>
      </c>
      <c r="E33" s="226">
        <f>'Tabulation of Bids'!$E23</f>
        <v>10</v>
      </c>
      <c r="F33" s="311">
        <f t="shared" ref="F33:F39" si="1">D33*E33</f>
        <v>73460</v>
      </c>
    </row>
    <row r="34" spans="1:6" s="3" customFormat="1" ht="20.45" customHeight="1" x14ac:dyDescent="0.2">
      <c r="A34" s="93">
        <f>'Tabulation of Bids'!$A24</f>
        <v>19</v>
      </c>
      <c r="B34" s="101" t="str">
        <f>'Tabulation of Bids'!$B24</f>
        <v>GRIND CURB TO DEPRESS</v>
      </c>
      <c r="C34" s="94" t="str">
        <f>'Tabulation of Bids'!$C24</f>
        <v>FT.</v>
      </c>
      <c r="D34" s="95">
        <f>'Tabulation of Bids'!$D24</f>
        <v>10</v>
      </c>
      <c r="E34" s="226">
        <f>'Tabulation of Bids'!$E24</f>
        <v>10</v>
      </c>
      <c r="F34" s="311">
        <f t="shared" si="1"/>
        <v>100</v>
      </c>
    </row>
    <row r="35" spans="1:6" s="3" customFormat="1" ht="20.45" customHeight="1" x14ac:dyDescent="0.2">
      <c r="A35" s="93">
        <f>'Tabulation of Bids'!$A25</f>
        <v>20</v>
      </c>
      <c r="B35" s="101" t="str">
        <f>'Tabulation of Bids'!$B25</f>
        <v xml:space="preserve">DRIVEWAY PAVEMENT REMOVAL CONCRETE </v>
      </c>
      <c r="C35" s="94" t="str">
        <f>'Tabulation of Bids'!$C25</f>
        <v>S.Y.</v>
      </c>
      <c r="D35" s="95">
        <f>'Tabulation of Bids'!$D25</f>
        <v>978</v>
      </c>
      <c r="E35" s="226">
        <f>'Tabulation of Bids'!$E25</f>
        <v>5</v>
      </c>
      <c r="F35" s="311">
        <f t="shared" si="1"/>
        <v>4890</v>
      </c>
    </row>
    <row r="36" spans="1:6" s="3" customFormat="1" ht="20.45" customHeight="1" x14ac:dyDescent="0.2">
      <c r="A36" s="93">
        <f>'Tabulation of Bids'!$A26</f>
        <v>21</v>
      </c>
      <c r="B36" s="101" t="str">
        <f>'Tabulation of Bids'!$B26</f>
        <v>DRIVEWAY PAVEMENT REMOVAL HMA</v>
      </c>
      <c r="C36" s="94" t="str">
        <f>'Tabulation of Bids'!$C26</f>
        <v>S.Y.</v>
      </c>
      <c r="D36" s="95">
        <f>'Tabulation of Bids'!$D26</f>
        <v>781</v>
      </c>
      <c r="E36" s="226">
        <f>'Tabulation of Bids'!$E26</f>
        <v>5</v>
      </c>
      <c r="F36" s="311">
        <f t="shared" si="1"/>
        <v>3905</v>
      </c>
    </row>
    <row r="37" spans="1:6" s="3" customFormat="1" ht="20.45" customHeight="1" x14ac:dyDescent="0.2">
      <c r="A37" s="93">
        <f>'Tabulation of Bids'!$A27</f>
        <v>22</v>
      </c>
      <c r="B37" s="101" t="str">
        <f>'Tabulation of Bids'!$B27</f>
        <v>DRIVEWAY PAVEMENT REMOVAL AGGREGATE</v>
      </c>
      <c r="C37" s="94" t="str">
        <f>'Tabulation of Bids'!$C27</f>
        <v>S.Y.</v>
      </c>
      <c r="D37" s="95">
        <f>'Tabulation of Bids'!$D27</f>
        <v>107</v>
      </c>
      <c r="E37" s="226">
        <f>'Tabulation of Bids'!$E27</f>
        <v>5</v>
      </c>
      <c r="F37" s="311">
        <f t="shared" si="1"/>
        <v>535</v>
      </c>
    </row>
    <row r="38" spans="1:6" s="3" customFormat="1" ht="20.45" customHeight="1" x14ac:dyDescent="0.2">
      <c r="A38" s="93">
        <f>'Tabulation of Bids'!$A28</f>
        <v>23</v>
      </c>
      <c r="B38" s="101" t="str">
        <f>'Tabulation of Bids'!$B28</f>
        <v>EX. STORM INLET TO BE ADJUSTED</v>
      </c>
      <c r="C38" s="94" t="str">
        <f>'Tabulation of Bids'!$C28</f>
        <v>EACH</v>
      </c>
      <c r="D38" s="95">
        <f>'Tabulation of Bids'!$D28</f>
        <v>24</v>
      </c>
      <c r="E38" s="226">
        <f>'Tabulation of Bids'!$E28</f>
        <v>500</v>
      </c>
      <c r="F38" s="311">
        <f t="shared" si="1"/>
        <v>12000</v>
      </c>
    </row>
    <row r="39" spans="1:6" s="3" customFormat="1" ht="20.45" customHeight="1" thickBot="1" x14ac:dyDescent="0.25">
      <c r="A39" s="227">
        <f>'Tabulation of Bids'!$A29</f>
        <v>24</v>
      </c>
      <c r="B39" s="228" t="str">
        <f>'Tabulation of Bids'!$B29</f>
        <v>CONNECTION TO EX INLET</v>
      </c>
      <c r="C39" s="232" t="str">
        <f>'Tabulation of Bids'!$C29</f>
        <v>EACH</v>
      </c>
      <c r="D39" s="229">
        <f>'Tabulation of Bids'!$D29</f>
        <v>1</v>
      </c>
      <c r="E39" s="230">
        <f>'Tabulation of Bids'!$E29</f>
        <v>2500</v>
      </c>
      <c r="F39" s="312">
        <f t="shared" si="1"/>
        <v>2500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Sub Total </v>
      </c>
      <c r="F40" s="313">
        <f>SUM(F16:F39)</f>
        <v>311242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4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">
      <c r="A47" s="116"/>
      <c r="B47" s="117"/>
      <c r="C47" s="118" t="s">
        <v>13</v>
      </c>
      <c r="D47" s="110"/>
      <c r="E47" s="344">
        <f>E2</f>
        <v>0</v>
      </c>
      <c r="F47" s="345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">
      <c r="A49" s="120"/>
      <c r="B49" s="121" t="s">
        <v>16</v>
      </c>
      <c r="C49" s="118" t="s">
        <v>17</v>
      </c>
      <c r="D49" s="346" t="str">
        <f>D4</f>
        <v>BROOKE ROAD IMPROVEMENTS</v>
      </c>
      <c r="E49" s="346"/>
      <c r="F49" s="347"/>
    </row>
    <row r="50" spans="1:6" ht="12" customHeight="1" x14ac:dyDescent="0.2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25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>
        <f>'Tabulation of Bids'!$A32</f>
        <v>25</v>
      </c>
      <c r="B61" s="193" t="str">
        <f>'Tabulation of Bids'!$B32</f>
        <v>EX. STORM MANHOLE TO BE ADJUSTED</v>
      </c>
      <c r="C61" s="94" t="str">
        <f>'Tabulation of Bids'!$C32</f>
        <v>EACH</v>
      </c>
      <c r="D61" s="199">
        <f>'Tabulation of Bids'!$D32</f>
        <v>13</v>
      </c>
      <c r="E61" s="231">
        <f>'Tabulation of Bids'!$E32</f>
        <v>500</v>
      </c>
      <c r="F61" s="310">
        <f>D61*E61</f>
        <v>6500</v>
      </c>
    </row>
    <row r="62" spans="1:6" ht="20.25" customHeight="1" x14ac:dyDescent="0.2">
      <c r="A62" s="93">
        <f>'Tabulation of Bids'!$A33</f>
        <v>26</v>
      </c>
      <c r="B62" s="101" t="str">
        <f>'Tabulation of Bids'!$B33</f>
        <v>ADJUST EXISTING VALVE &amp; VAULT</v>
      </c>
      <c r="C62" s="94" t="str">
        <f>'Tabulation of Bids'!$C33</f>
        <v>EACH</v>
      </c>
      <c r="D62" s="95">
        <f>'Tabulation of Bids'!$D33</f>
        <v>20</v>
      </c>
      <c r="E62" s="226">
        <f>'Tabulation of Bids'!$E33</f>
        <v>500</v>
      </c>
      <c r="F62" s="311">
        <f t="shared" ref="F62:F84" si="3">D62*E62</f>
        <v>10000</v>
      </c>
    </row>
    <row r="63" spans="1:6" ht="20.25" customHeight="1" x14ac:dyDescent="0.2">
      <c r="A63" s="93">
        <f>'Tabulation of Bids'!$A34</f>
        <v>27</v>
      </c>
      <c r="B63" s="101" t="str">
        <f>'Tabulation of Bids'!$B34</f>
        <v>EX. HANDHOLE TO BE ADJUSTED</v>
      </c>
      <c r="C63" s="94" t="str">
        <f>'Tabulation of Bids'!$C34</f>
        <v>EACH</v>
      </c>
      <c r="D63" s="95">
        <f>'Tabulation of Bids'!$D34</f>
        <v>1</v>
      </c>
      <c r="E63" s="226">
        <f>'Tabulation of Bids'!$E34</f>
        <v>500</v>
      </c>
      <c r="F63" s="311">
        <f t="shared" si="3"/>
        <v>500</v>
      </c>
    </row>
    <row r="64" spans="1:6" ht="20.25" customHeight="1" x14ac:dyDescent="0.2">
      <c r="A64" s="93">
        <f>'Tabulation of Bids'!$A35</f>
        <v>28</v>
      </c>
      <c r="B64" s="101" t="str">
        <f>'Tabulation of Bids'!$B35</f>
        <v>EX. SANITARY MANHOLE TO BE ADJUSTED</v>
      </c>
      <c r="C64" s="94" t="str">
        <f>'Tabulation of Bids'!$C35</f>
        <v>EACH</v>
      </c>
      <c r="D64" s="95">
        <f>'Tabulation of Bids'!$D35</f>
        <v>15</v>
      </c>
      <c r="E64" s="226">
        <f>'Tabulation of Bids'!$E35</f>
        <v>500</v>
      </c>
      <c r="F64" s="311">
        <f t="shared" si="3"/>
        <v>7500</v>
      </c>
    </row>
    <row r="65" spans="1:6" ht="20.25" customHeight="1" x14ac:dyDescent="0.2">
      <c r="A65" s="93">
        <f>'Tabulation of Bids'!$A36</f>
        <v>29</v>
      </c>
      <c r="B65" s="101" t="str">
        <f>'Tabulation of Bids'!$B36</f>
        <v>EX. SIGN TO BE RELOCATED</v>
      </c>
      <c r="C65" s="94" t="str">
        <f>'Tabulation of Bids'!$C36</f>
        <v>EACH</v>
      </c>
      <c r="D65" s="95">
        <f>'Tabulation of Bids'!$D36</f>
        <v>4</v>
      </c>
      <c r="E65" s="226">
        <f>'Tabulation of Bids'!$E36</f>
        <v>250</v>
      </c>
      <c r="F65" s="311">
        <f t="shared" si="3"/>
        <v>1000</v>
      </c>
    </row>
    <row r="66" spans="1:6" ht="20.25" customHeight="1" x14ac:dyDescent="0.2">
      <c r="A66" s="93">
        <f>'Tabulation of Bids'!$A37</f>
        <v>30</v>
      </c>
      <c r="B66" s="101" t="str">
        <f>'Tabulation of Bids'!$B37</f>
        <v>TRAFFIC CONTROL AND PROTECTION</v>
      </c>
      <c r="C66" s="94" t="str">
        <f>'Tabulation of Bids'!$C37</f>
        <v>LSUM</v>
      </c>
      <c r="D66" s="95">
        <f>'Tabulation of Bids'!$D37</f>
        <v>1</v>
      </c>
      <c r="E66" s="226">
        <f>'Tabulation of Bids'!$E37</f>
        <v>25000</v>
      </c>
      <c r="F66" s="311">
        <f t="shared" si="3"/>
        <v>25000</v>
      </c>
    </row>
    <row r="67" spans="1:6" ht="20.25" customHeight="1" x14ac:dyDescent="0.2">
      <c r="A67" s="93">
        <f>'Tabulation of Bids'!$A38</f>
        <v>31</v>
      </c>
      <c r="B67" s="101" t="str">
        <f>'Tabulation of Bids'!$B38</f>
        <v>PERIMETER EROSION CONTROL BARRIER</v>
      </c>
      <c r="C67" s="94" t="str">
        <f>'Tabulation of Bids'!$C38</f>
        <v>FT.</v>
      </c>
      <c r="D67" s="95">
        <f>'Tabulation of Bids'!$D38</f>
        <v>458</v>
      </c>
      <c r="E67" s="226">
        <f>'Tabulation of Bids'!$E38</f>
        <v>3</v>
      </c>
      <c r="F67" s="311">
        <f t="shared" si="3"/>
        <v>1374</v>
      </c>
    </row>
    <row r="68" spans="1:6" ht="20.25" customHeight="1" x14ac:dyDescent="0.2">
      <c r="A68" s="93">
        <f>'Tabulation of Bids'!$A39</f>
        <v>32</v>
      </c>
      <c r="B68" s="101" t="str">
        <f>'Tabulation of Bids'!$B39</f>
        <v>INLET PROTECTION</v>
      </c>
      <c r="C68" s="94" t="str">
        <f>'Tabulation of Bids'!$C39</f>
        <v>EACH</v>
      </c>
      <c r="D68" s="95">
        <f>'Tabulation of Bids'!$D39</f>
        <v>35</v>
      </c>
      <c r="E68" s="226">
        <f>'Tabulation of Bids'!$E39</f>
        <v>250</v>
      </c>
      <c r="F68" s="311">
        <f t="shared" si="3"/>
        <v>8750</v>
      </c>
    </row>
    <row r="69" spans="1:6" ht="20.25" customHeight="1" x14ac:dyDescent="0.2">
      <c r="A69" s="93">
        <f>'Tabulation of Bids'!$A40</f>
        <v>33</v>
      </c>
      <c r="B69" s="101" t="str">
        <f>'Tabulation of Bids'!$B40</f>
        <v>TEMPORARY EROSION AND SEDIMENT CONTROL MAINT.</v>
      </c>
      <c r="C69" s="94" t="str">
        <f>'Tabulation of Bids'!$C40</f>
        <v>LSUM</v>
      </c>
      <c r="D69" s="95">
        <f>'Tabulation of Bids'!$D40</f>
        <v>1</v>
      </c>
      <c r="E69" s="226">
        <f>'Tabulation of Bids'!$E40</f>
        <v>7500</v>
      </c>
      <c r="F69" s="311">
        <f t="shared" si="3"/>
        <v>7500</v>
      </c>
    </row>
    <row r="70" spans="1:6" ht="20.25" customHeight="1" x14ac:dyDescent="0.2">
      <c r="A70" s="93">
        <f>'Tabulation of Bids'!$A41</f>
        <v>34</v>
      </c>
      <c r="B70" s="101" t="str">
        <f>'Tabulation of Bids'!$B41</f>
        <v>4" TOPSOIL, CLASS 1A SEEDING &amp; EROSION CONTROL BLANKET</v>
      </c>
      <c r="C70" s="94" t="str">
        <f>'Tabulation of Bids'!$C41</f>
        <v>S.Y.</v>
      </c>
      <c r="D70" s="95">
        <f>'Tabulation of Bids'!$D41</f>
        <v>1772</v>
      </c>
      <c r="E70" s="226">
        <f>'Tabulation of Bids'!$E41</f>
        <v>5</v>
      </c>
      <c r="F70" s="311">
        <f t="shared" si="3"/>
        <v>8860</v>
      </c>
    </row>
    <row r="71" spans="1:6" ht="20.25" customHeight="1" x14ac:dyDescent="0.2">
      <c r="A71" s="93">
        <f>'Tabulation of Bids'!$A42</f>
        <v>35</v>
      </c>
      <c r="B71" s="101" t="str">
        <f>'Tabulation of Bids'!$B42</f>
        <v>CONSTRUCTION LAYOUT</v>
      </c>
      <c r="C71" s="94" t="str">
        <f>'Tabulation of Bids'!$C42</f>
        <v>LSUM</v>
      </c>
      <c r="D71" s="95">
        <f>'Tabulation of Bids'!$D42</f>
        <v>1</v>
      </c>
      <c r="E71" s="226">
        <f>'Tabulation of Bids'!$E42</f>
        <v>40000</v>
      </c>
      <c r="F71" s="311">
        <f t="shared" si="3"/>
        <v>40000</v>
      </c>
    </row>
    <row r="72" spans="1:6" ht="20.25" customHeight="1" x14ac:dyDescent="0.2">
      <c r="A72" s="93">
        <f>'Tabulation of Bids'!$A43</f>
        <v>36</v>
      </c>
      <c r="B72" s="101" t="str">
        <f>'Tabulation of Bids'!$B43</f>
        <v>COMPACTED AGGREGATE BASE COURSE, TYPE B, CA-6, 6"</v>
      </c>
      <c r="C72" s="94" t="str">
        <f>'Tabulation of Bids'!$C43</f>
        <v>S.Y.</v>
      </c>
      <c r="D72" s="95">
        <f>'Tabulation of Bids'!$D43</f>
        <v>1200</v>
      </c>
      <c r="E72" s="226">
        <f>'Tabulation of Bids'!$E43</f>
        <v>8</v>
      </c>
      <c r="F72" s="311">
        <f t="shared" si="3"/>
        <v>9600</v>
      </c>
    </row>
    <row r="73" spans="1:6" ht="20.25" customHeight="1" x14ac:dyDescent="0.2">
      <c r="A73" s="93">
        <f>'Tabulation of Bids'!$A44</f>
        <v>37</v>
      </c>
      <c r="B73" s="101" t="str">
        <f>'Tabulation of Bids'!$B44</f>
        <v>SUBBASE GRANULAR MATERIAL TYPE B, CA-2, 6"</v>
      </c>
      <c r="C73" s="94" t="str">
        <f>'Tabulation of Bids'!$C44</f>
        <v>S.Y.</v>
      </c>
      <c r="D73" s="95">
        <f>'Tabulation of Bids'!$D44</f>
        <v>1200</v>
      </c>
      <c r="E73" s="226">
        <f>'Tabulation of Bids'!$E44</f>
        <v>8</v>
      </c>
      <c r="F73" s="311">
        <f t="shared" si="3"/>
        <v>9600</v>
      </c>
    </row>
    <row r="74" spans="1:6" ht="20.25" customHeight="1" x14ac:dyDescent="0.2">
      <c r="A74" s="93">
        <f>'Tabulation of Bids'!$A45</f>
        <v>38</v>
      </c>
      <c r="B74" s="101" t="str">
        <f>'Tabulation of Bids'!$B45</f>
        <v>AGGREGATE BASE COURSE, TYPE B, 8"</v>
      </c>
      <c r="C74" s="94" t="str">
        <f>'Tabulation of Bids'!$C45</f>
        <v>S.Y.</v>
      </c>
      <c r="D74" s="95">
        <f>'Tabulation of Bids'!$D45</f>
        <v>564</v>
      </c>
      <c r="E74" s="226">
        <f>'Tabulation of Bids'!$E45</f>
        <v>12</v>
      </c>
      <c r="F74" s="311">
        <f t="shared" si="3"/>
        <v>6768</v>
      </c>
    </row>
    <row r="75" spans="1:6" ht="20.25" customHeight="1" x14ac:dyDescent="0.2">
      <c r="A75" s="93">
        <f>'Tabulation of Bids'!$A46</f>
        <v>39</v>
      </c>
      <c r="B75" s="101" t="str">
        <f>'Tabulation of Bids'!$B46</f>
        <v>AGGREGATE SURFACE COURSE, TYPE A, 6"</v>
      </c>
      <c r="C75" s="94" t="str">
        <f>'Tabulation of Bids'!$C46</f>
        <v>S.Y.</v>
      </c>
      <c r="D75" s="95">
        <f>'Tabulation of Bids'!$D46</f>
        <v>87</v>
      </c>
      <c r="E75" s="226">
        <f>'Tabulation of Bids'!$E46</f>
        <v>8</v>
      </c>
      <c r="F75" s="311">
        <f t="shared" si="3"/>
        <v>696</v>
      </c>
    </row>
    <row r="76" spans="1:6" ht="20.25" customHeight="1" x14ac:dyDescent="0.2">
      <c r="A76" s="93">
        <f>'Tabulation of Bids'!$A47</f>
        <v>40</v>
      </c>
      <c r="B76" s="101" t="str">
        <f>'Tabulation of Bids'!$B47</f>
        <v>HMA SURFACE COURSE, MIX "D", N50</v>
      </c>
      <c r="C76" s="94" t="str">
        <f>'Tabulation of Bids'!$C47</f>
        <v>TON</v>
      </c>
      <c r="D76" s="95">
        <f>'Tabulation of Bids'!$D47</f>
        <v>2191</v>
      </c>
      <c r="E76" s="226">
        <f>'Tabulation of Bids'!$E47</f>
        <v>90</v>
      </c>
      <c r="F76" s="311">
        <f t="shared" si="3"/>
        <v>197190</v>
      </c>
    </row>
    <row r="77" spans="1:6" ht="20.25" customHeight="1" x14ac:dyDescent="0.2">
      <c r="A77" s="93">
        <f>'Tabulation of Bids'!$A48</f>
        <v>41</v>
      </c>
      <c r="B77" s="101" t="str">
        <f>'Tabulation of Bids'!$B48</f>
        <v>HMA BINDER COURSE, N50, 1.5"</v>
      </c>
      <c r="C77" s="94" t="str">
        <f>'Tabulation of Bids'!$C48</f>
        <v>TON</v>
      </c>
      <c r="D77" s="95">
        <f>'Tabulation of Bids'!$D48</f>
        <v>47</v>
      </c>
      <c r="E77" s="226">
        <f>'Tabulation of Bids'!$E48</f>
        <v>90</v>
      </c>
      <c r="F77" s="311">
        <f t="shared" si="3"/>
        <v>4230</v>
      </c>
    </row>
    <row r="78" spans="1:6" ht="20.25" customHeight="1" x14ac:dyDescent="0.2">
      <c r="A78" s="93">
        <f>'Tabulation of Bids'!$A49</f>
        <v>42</v>
      </c>
      <c r="B78" s="101" t="str">
        <f>'Tabulation of Bids'!$B49</f>
        <v xml:space="preserve">HMA BINDER COURSE, IL-19.0, N50, 4” </v>
      </c>
      <c r="C78" s="96" t="str">
        <f>'Tabulation of Bids'!$C49</f>
        <v>TON</v>
      </c>
      <c r="D78" s="95">
        <f>'Tabulation of Bids'!$D49</f>
        <v>269</v>
      </c>
      <c r="E78" s="226">
        <f>'Tabulation of Bids'!$E49</f>
        <v>90</v>
      </c>
      <c r="F78" s="311">
        <f t="shared" si="3"/>
        <v>24210</v>
      </c>
    </row>
    <row r="79" spans="1:6" ht="20.25" customHeight="1" x14ac:dyDescent="0.2">
      <c r="A79" s="93">
        <f>'Tabulation of Bids'!$A50</f>
        <v>43</v>
      </c>
      <c r="B79" s="101" t="str">
        <f>'Tabulation of Bids'!$B50</f>
        <v>COMBINATION CONCRETE CURB AND GUTTER, MODIFIED TYPE M 6.18</v>
      </c>
      <c r="C79" s="94" t="str">
        <f>'Tabulation of Bids'!$C50</f>
        <v>FT.</v>
      </c>
      <c r="D79" s="95">
        <f>'Tabulation of Bids'!$D50</f>
        <v>7404</v>
      </c>
      <c r="E79" s="226">
        <f>'Tabulation of Bids'!$E50</f>
        <v>25</v>
      </c>
      <c r="F79" s="311">
        <f t="shared" si="3"/>
        <v>185100</v>
      </c>
    </row>
    <row r="80" spans="1:6" ht="20.25" customHeight="1" x14ac:dyDescent="0.2">
      <c r="A80" s="93">
        <f>'Tabulation of Bids'!$A51</f>
        <v>44</v>
      </c>
      <c r="B80" s="101" t="str">
        <f>'Tabulation of Bids'!$B51</f>
        <v>PORTLAND CEMENT CONCRETE SIDEWALK, 4" (6" THRU DRIVEWAY)</v>
      </c>
      <c r="C80" s="94" t="str">
        <f>'Tabulation of Bids'!$C51</f>
        <v>S.F.</v>
      </c>
      <c r="D80" s="95">
        <f>'Tabulation of Bids'!$D51</f>
        <v>40395</v>
      </c>
      <c r="E80" s="226">
        <f>'Tabulation of Bids'!$E51</f>
        <v>8</v>
      </c>
      <c r="F80" s="311">
        <f t="shared" si="3"/>
        <v>323160</v>
      </c>
    </row>
    <row r="81" spans="1:6" ht="20.25" customHeight="1" x14ac:dyDescent="0.2">
      <c r="A81" s="93">
        <f>'Tabulation of Bids'!$A52</f>
        <v>45</v>
      </c>
      <c r="B81" s="101" t="str">
        <f>'Tabulation of Bids'!$B52</f>
        <v>DETECTABLE  WARNINGS</v>
      </c>
      <c r="C81" s="94" t="str">
        <f>'Tabulation of Bids'!$C52</f>
        <v>S.F.</v>
      </c>
      <c r="D81" s="95">
        <f>'Tabulation of Bids'!$D52</f>
        <v>616</v>
      </c>
      <c r="E81" s="226">
        <f>'Tabulation of Bids'!$E52</f>
        <v>35</v>
      </c>
      <c r="F81" s="311">
        <f t="shared" si="3"/>
        <v>21560</v>
      </c>
    </row>
    <row r="82" spans="1:6" ht="20.25" customHeight="1" x14ac:dyDescent="0.2">
      <c r="A82" s="93">
        <f>'Tabulation of Bids'!$A53</f>
        <v>46</v>
      </c>
      <c r="B82" s="101" t="str">
        <f>'Tabulation of Bids'!$B53</f>
        <v>P.C. CONCRETE DRIVEWAY PAVEMENT, 6"</v>
      </c>
      <c r="C82" s="94" t="str">
        <f>'Tabulation of Bids'!$C53</f>
        <v>S.Y.</v>
      </c>
      <c r="D82" s="95">
        <f>'Tabulation of Bids'!$D53</f>
        <v>581</v>
      </c>
      <c r="E82" s="226">
        <f>'Tabulation of Bids'!$E53</f>
        <v>50</v>
      </c>
      <c r="F82" s="311">
        <f t="shared" si="3"/>
        <v>29050</v>
      </c>
    </row>
    <row r="83" spans="1:6" ht="20.25" customHeight="1" x14ac:dyDescent="0.2">
      <c r="A83" s="93">
        <f>'Tabulation of Bids'!$A54</f>
        <v>47</v>
      </c>
      <c r="B83" s="101" t="str">
        <f>'Tabulation of Bids'!$B54</f>
        <v>THERMOPLASTIC PAVEMENT MARKING – LINE 24” WHITE</v>
      </c>
      <c r="C83" s="94" t="str">
        <f>'Tabulation of Bids'!$C54</f>
        <v>FT.</v>
      </c>
      <c r="D83" s="95">
        <f>'Tabulation of Bids'!$D54</f>
        <v>350</v>
      </c>
      <c r="E83" s="226">
        <f>'Tabulation of Bids'!$E54</f>
        <v>5</v>
      </c>
      <c r="F83" s="311">
        <f t="shared" si="3"/>
        <v>1750</v>
      </c>
    </row>
    <row r="84" spans="1:6" ht="20.25" customHeight="1" thickBot="1" x14ac:dyDescent="0.25">
      <c r="A84" s="227">
        <f>'Tabulation of Bids'!$A55</f>
        <v>48</v>
      </c>
      <c r="B84" s="228" t="str">
        <f>'Tabulation of Bids'!$B55</f>
        <v>THERMOPLASTIC PAVEMENT MARKING – LINE 8” WHITE</v>
      </c>
      <c r="C84" s="232" t="str">
        <f>'Tabulation of Bids'!$C55</f>
        <v>FT.</v>
      </c>
      <c r="D84" s="229">
        <f>'Tabulation of Bids'!$D55</f>
        <v>59</v>
      </c>
      <c r="E84" s="230">
        <f>'Tabulation of Bids'!$E55</f>
        <v>3</v>
      </c>
      <c r="F84" s="312">
        <f t="shared" si="3"/>
        <v>177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Sub Total </v>
      </c>
      <c r="F85" s="313">
        <f>SUM(F61:F84)+F40</f>
        <v>1241317</v>
      </c>
    </row>
    <row r="86" spans="1:6" ht="12.75" customHeight="1" x14ac:dyDescent="0.2">
      <c r="A86" s="105"/>
      <c r="B86" s="106"/>
      <c r="C86" s="105"/>
      <c r="D86" s="107"/>
      <c r="E86" s="108"/>
      <c r="F86" s="314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">
      <c r="A92" s="116"/>
      <c r="B92" s="117"/>
      <c r="C92" s="118" t="s">
        <v>13</v>
      </c>
      <c r="D92" s="110"/>
      <c r="E92" s="344">
        <f>E47</f>
        <v>0</v>
      </c>
      <c r="F92" s="345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">
      <c r="A94" s="120"/>
      <c r="B94" s="121" t="s">
        <v>16</v>
      </c>
      <c r="C94" s="118" t="s">
        <v>17</v>
      </c>
      <c r="D94" s="346" t="str">
        <f>D49</f>
        <v>BROOKE ROAD IMPROVEMENTS</v>
      </c>
      <c r="E94" s="346"/>
      <c r="F94" s="347"/>
    </row>
    <row r="95" spans="1:6" x14ac:dyDescent="0.2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25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>
        <f>'Tabulation of Bids'!$A58</f>
        <v>49</v>
      </c>
      <c r="B106" s="239" t="str">
        <f>'Tabulation of Bids'!$B58</f>
        <v>THERMOPLASTIC PAVEMENT MARKING – LINE 6” WHITE</v>
      </c>
      <c r="C106" s="240" t="str">
        <f>'Tabulation of Bids'!$C58</f>
        <v>FT.</v>
      </c>
      <c r="D106" s="241">
        <f>'Tabulation of Bids'!$D58</f>
        <v>1419</v>
      </c>
      <c r="E106" s="242">
        <f>'Tabulation of Bids'!$E58</f>
        <v>2</v>
      </c>
      <c r="F106" s="310">
        <f>D106*E106</f>
        <v>2838</v>
      </c>
    </row>
    <row r="107" spans="1:6" ht="20.25" customHeight="1" x14ac:dyDescent="0.2">
      <c r="A107" s="198">
        <f>'Tabulation of Bids'!$A59</f>
        <v>50</v>
      </c>
      <c r="B107" s="193" t="str">
        <f>'Tabulation of Bids'!$B59</f>
        <v>THERMOPLASTIC PAVEMENT MARKING - LINE 4" WHITE</v>
      </c>
      <c r="C107" s="210" t="str">
        <f>'Tabulation of Bids'!$C59</f>
        <v>FT.</v>
      </c>
      <c r="D107" s="199">
        <f>'Tabulation of Bids'!$D59</f>
        <v>6434</v>
      </c>
      <c r="E107" s="231">
        <f>'Tabulation of Bids'!$E59</f>
        <v>2</v>
      </c>
      <c r="F107" s="311">
        <f t="shared" ref="F107:F129" si="5">D107*E107</f>
        <v>12868</v>
      </c>
    </row>
    <row r="108" spans="1:6" ht="20.25" customHeight="1" x14ac:dyDescent="0.2">
      <c r="A108" s="198">
        <f>'Tabulation of Bids'!$A60</f>
        <v>51</v>
      </c>
      <c r="B108" s="193" t="str">
        <f>'Tabulation of Bids'!$B60</f>
        <v>THERMOPLASTIC PAVEMENT MARKING - LINE 4" YELLOW</v>
      </c>
      <c r="C108" s="210" t="str">
        <f>'Tabulation of Bids'!$C60</f>
        <v>FT.</v>
      </c>
      <c r="D108" s="199">
        <f>'Tabulation of Bids'!$D60</f>
        <v>2288</v>
      </c>
      <c r="E108" s="231">
        <f>'Tabulation of Bids'!$E60</f>
        <v>2</v>
      </c>
      <c r="F108" s="311">
        <f t="shared" si="5"/>
        <v>4576</v>
      </c>
    </row>
    <row r="109" spans="1:6" ht="20.25" customHeight="1" x14ac:dyDescent="0.2">
      <c r="A109" s="198">
        <f>'Tabulation of Bids'!$A61</f>
        <v>52</v>
      </c>
      <c r="B109" s="193" t="str">
        <f>'Tabulation of Bids'!$B61</f>
        <v>PAINT PAVEMEMENT MARKING - LINE 24" WHITE</v>
      </c>
      <c r="C109" s="210" t="str">
        <f>'Tabulation of Bids'!$C61</f>
        <v>FT.</v>
      </c>
      <c r="D109" s="199">
        <f>'Tabulation of Bids'!$D61</f>
        <v>22</v>
      </c>
      <c r="E109" s="231">
        <f>'Tabulation of Bids'!$E61</f>
        <v>5</v>
      </c>
      <c r="F109" s="311">
        <f t="shared" si="5"/>
        <v>110</v>
      </c>
    </row>
    <row r="110" spans="1:6" ht="20.25" customHeight="1" x14ac:dyDescent="0.2">
      <c r="A110" s="198">
        <f>'Tabulation of Bids'!$A62</f>
        <v>53</v>
      </c>
      <c r="B110" s="193" t="str">
        <f>'Tabulation of Bids'!$B62</f>
        <v>PAINT PAVEMEMENT MARKING - LINE 6" WHITE</v>
      </c>
      <c r="C110" s="210" t="str">
        <f>'Tabulation of Bids'!$C62</f>
        <v>FT.</v>
      </c>
      <c r="D110" s="199">
        <f>'Tabulation of Bids'!$D62</f>
        <v>118</v>
      </c>
      <c r="E110" s="231">
        <f>'Tabulation of Bids'!$E62</f>
        <v>2</v>
      </c>
      <c r="F110" s="311">
        <f t="shared" si="5"/>
        <v>236</v>
      </c>
    </row>
    <row r="111" spans="1:6" ht="20.25" customHeight="1" x14ac:dyDescent="0.2">
      <c r="A111" s="198">
        <f>'Tabulation of Bids'!$A63</f>
        <v>54</v>
      </c>
      <c r="B111" s="193" t="str">
        <f>'Tabulation of Bids'!$B63</f>
        <v>THERMOPLASTIC PAVEMENET MARKING - RR SYMBOL</v>
      </c>
      <c r="C111" s="210" t="str">
        <f>'Tabulation of Bids'!$C63</f>
        <v>EACH</v>
      </c>
      <c r="D111" s="199">
        <f>'Tabulation of Bids'!$D63</f>
        <v>2</v>
      </c>
      <c r="E111" s="231">
        <f>'Tabulation of Bids'!$E63</f>
        <v>500</v>
      </c>
      <c r="F111" s="311">
        <f t="shared" si="5"/>
        <v>1000</v>
      </c>
    </row>
    <row r="112" spans="1:6" ht="20.25" customHeight="1" x14ac:dyDescent="0.2">
      <c r="A112" s="198">
        <f>'Tabulation of Bids'!$A64</f>
        <v>55</v>
      </c>
      <c r="B112" s="193" t="str">
        <f>'Tabulation of Bids'!$B64</f>
        <v>RCP STORM SEWER, 12"</v>
      </c>
      <c r="C112" s="210" t="str">
        <f>'Tabulation of Bids'!$C64</f>
        <v>FT.</v>
      </c>
      <c r="D112" s="199">
        <f>'Tabulation of Bids'!$D64</f>
        <v>33</v>
      </c>
      <c r="E112" s="231">
        <f>'Tabulation of Bids'!$E64</f>
        <v>40</v>
      </c>
      <c r="F112" s="311">
        <f t="shared" si="5"/>
        <v>1320</v>
      </c>
    </row>
    <row r="113" spans="1:6" ht="20.25" customHeight="1" x14ac:dyDescent="0.2">
      <c r="A113" s="198">
        <f>'Tabulation of Bids'!$A65</f>
        <v>56</v>
      </c>
      <c r="B113" s="193" t="str">
        <f>'Tabulation of Bids'!$B65</f>
        <v>2' DIA. STORM INLET TYPE A</v>
      </c>
      <c r="C113" s="210" t="str">
        <f>'Tabulation of Bids'!$C65</f>
        <v>EACH</v>
      </c>
      <c r="D113" s="199">
        <f>'Tabulation of Bids'!$D65</f>
        <v>1</v>
      </c>
      <c r="E113" s="231">
        <f>'Tabulation of Bids'!$E65</f>
        <v>2000</v>
      </c>
      <c r="F113" s="311">
        <f t="shared" si="5"/>
        <v>2000</v>
      </c>
    </row>
    <row r="114" spans="1:6" ht="20.25" customHeight="1" x14ac:dyDescent="0.2">
      <c r="A114" s="198">
        <f>'Tabulation of Bids'!$A66</f>
        <v>57</v>
      </c>
      <c r="B114" s="193" t="str">
        <f>'Tabulation of Bids'!$B66</f>
        <v>STORM INLET 700</v>
      </c>
      <c r="C114" s="210" t="str">
        <f>'Tabulation of Bids'!$C66</f>
        <v>EACH</v>
      </c>
      <c r="D114" s="199">
        <f>'Tabulation of Bids'!$D66</f>
        <v>1</v>
      </c>
      <c r="E114" s="231">
        <f>'Tabulation of Bids'!$E66</f>
        <v>2500</v>
      </c>
      <c r="F114" s="311">
        <f t="shared" si="5"/>
        <v>2500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1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1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1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1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1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1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1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1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1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1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1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1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1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1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2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3">
        <f>SUM(F106:F129)+F85</f>
        <v>1268765</v>
      </c>
    </row>
    <row r="131" spans="1:6" ht="12.75" customHeight="1" x14ac:dyDescent="0.2">
      <c r="A131" s="105"/>
      <c r="B131" s="106"/>
      <c r="C131" s="105"/>
      <c r="D131" s="107"/>
      <c r="E131" s="108"/>
      <c r="F131" s="314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">
      <c r="A137" s="116"/>
      <c r="B137" s="117"/>
      <c r="C137" s="118" t="s">
        <v>13</v>
      </c>
      <c r="D137" s="110"/>
      <c r="E137" s="344">
        <f>E92</f>
        <v>0</v>
      </c>
      <c r="F137" s="345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">
      <c r="A139" s="120"/>
      <c r="B139" s="121" t="s">
        <v>16</v>
      </c>
      <c r="C139" s="118" t="s">
        <v>17</v>
      </c>
      <c r="D139" s="346" t="str">
        <f>D94</f>
        <v>BROOKE ROAD IMPROVEMENTS</v>
      </c>
      <c r="E139" s="346"/>
      <c r="F139" s="347"/>
    </row>
    <row r="140" spans="1:6" x14ac:dyDescent="0.2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25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10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10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10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10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10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10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10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10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10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10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10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10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10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10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10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10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10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10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10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10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10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10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10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10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3">
        <f>SUM(F151:F174)+F130</f>
        <v>1268765</v>
      </c>
    </row>
    <row r="176" spans="1:6" ht="12.75" customHeight="1" x14ac:dyDescent="0.2">
      <c r="A176" s="105"/>
      <c r="B176" s="106"/>
      <c r="C176" s="105"/>
      <c r="D176" s="107"/>
      <c r="E176" s="108"/>
      <c r="F176" s="314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">
      <c r="A182" s="116"/>
      <c r="B182" s="117"/>
      <c r="C182" s="118" t="s">
        <v>13</v>
      </c>
      <c r="D182" s="110"/>
      <c r="E182" s="344">
        <f>E137</f>
        <v>0</v>
      </c>
      <c r="F182" s="345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">
      <c r="A184" s="120"/>
      <c r="B184" s="121" t="s">
        <v>16</v>
      </c>
      <c r="C184" s="118" t="s">
        <v>17</v>
      </c>
      <c r="D184" s="346" t="str">
        <f>D139</f>
        <v>BROOKE ROAD IMPROVEMENTS</v>
      </c>
      <c r="E184" s="346"/>
      <c r="F184" s="347"/>
    </row>
    <row r="185" spans="1:6" x14ac:dyDescent="0.2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5" thickBot="1" x14ac:dyDescent="0.25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10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10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10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10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10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10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10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10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10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10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10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10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10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10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10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10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10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10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10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10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10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10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10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10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3">
        <f>SUM(F196:F219)+F175</f>
        <v>1268765</v>
      </c>
    </row>
    <row r="221" spans="1:6" x14ac:dyDescent="0.2">
      <c r="A221" s="105"/>
      <c r="B221" s="106"/>
      <c r="C221" s="105"/>
      <c r="D221" s="107"/>
      <c r="E221" s="108"/>
      <c r="F221" s="314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">
      <c r="A227" s="116"/>
      <c r="B227" s="117"/>
      <c r="C227" s="118" t="s">
        <v>13</v>
      </c>
      <c r="D227" s="110"/>
      <c r="E227" s="344">
        <f>E182</f>
        <v>0</v>
      </c>
      <c r="F227" s="345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">
      <c r="A229" s="120"/>
      <c r="B229" s="121" t="s">
        <v>16</v>
      </c>
      <c r="C229" s="118" t="s">
        <v>17</v>
      </c>
      <c r="D229" s="346" t="str">
        <f>D184</f>
        <v>BROOKE ROAD IMPROVEMENTS</v>
      </c>
      <c r="E229" s="346"/>
      <c r="F229" s="347"/>
    </row>
    <row r="230" spans="1:6" x14ac:dyDescent="0.2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5" thickBot="1" x14ac:dyDescent="0.25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10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10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10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10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10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10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10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10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3">
        <f>SUM(F241:F264)+F220</f>
        <v>1268765</v>
      </c>
    </row>
    <row r="266" spans="1:6" x14ac:dyDescent="0.2">
      <c r="A266" s="105"/>
      <c r="B266" s="106"/>
      <c r="C266" s="105"/>
      <c r="D266" s="107"/>
      <c r="E266" s="108"/>
      <c r="F266" s="314"/>
    </row>
    <row r="267" spans="1:6" x14ac:dyDescent="0.2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">
      <c r="A272" s="116"/>
      <c r="B272" s="117"/>
      <c r="C272" s="118" t="s">
        <v>13</v>
      </c>
      <c r="D272" s="110"/>
      <c r="E272" s="344">
        <f>E227</f>
        <v>0</v>
      </c>
      <c r="F272" s="345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">
      <c r="A274" s="120"/>
      <c r="B274" s="121" t="s">
        <v>16</v>
      </c>
      <c r="C274" s="118" t="s">
        <v>17</v>
      </c>
      <c r="D274" s="346" t="str">
        <f>D229</f>
        <v>BROOKE ROAD IMPROVEMENTS</v>
      </c>
      <c r="E274" s="346"/>
      <c r="F274" s="347"/>
    </row>
    <row r="275" spans="1:6" x14ac:dyDescent="0.2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5" thickBot="1" x14ac:dyDescent="0.25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3">
        <f>SUM(F286:F309)+F265</f>
        <v>1268765</v>
      </c>
    </row>
    <row r="311" spans="1:6" x14ac:dyDescent="0.2">
      <c r="A311" s="105"/>
      <c r="B311" s="106"/>
      <c r="C311" s="105"/>
      <c r="D311" s="107"/>
      <c r="E311" s="108"/>
      <c r="F311" s="314"/>
    </row>
    <row r="312" spans="1:6" x14ac:dyDescent="0.2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">
      <c r="A317" s="116"/>
      <c r="B317" s="117"/>
      <c r="C317" s="118" t="s">
        <v>13</v>
      </c>
      <c r="D317" s="110"/>
      <c r="E317" s="344">
        <f>E272</f>
        <v>0</v>
      </c>
      <c r="F317" s="345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">
      <c r="A319" s="120"/>
      <c r="B319" s="121" t="s">
        <v>16</v>
      </c>
      <c r="C319" s="118" t="s">
        <v>17</v>
      </c>
      <c r="D319" s="346" t="str">
        <f>D274</f>
        <v>BROOKE ROAD IMPROVEMENTS</v>
      </c>
      <c r="E319" s="346"/>
      <c r="F319" s="347"/>
    </row>
    <row r="320" spans="1:6" x14ac:dyDescent="0.2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5" thickBot="1" x14ac:dyDescent="0.25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3">
        <f>SUM(F331:F354)+F310</f>
        <v>1268765</v>
      </c>
    </row>
    <row r="356" spans="1:6" x14ac:dyDescent="0.2">
      <c r="A356" s="105"/>
      <c r="B356" s="106"/>
      <c r="C356" s="105"/>
      <c r="D356" s="107"/>
      <c r="E356" s="108"/>
      <c r="F356" s="314"/>
    </row>
    <row r="357" spans="1:6" x14ac:dyDescent="0.2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">
      <c r="A362" s="116"/>
      <c r="B362" s="117"/>
      <c r="C362" s="118" t="s">
        <v>13</v>
      </c>
      <c r="D362" s="110"/>
      <c r="E362" s="344">
        <f>E317</f>
        <v>0</v>
      </c>
      <c r="F362" s="345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">
      <c r="A364" s="120"/>
      <c r="B364" s="121" t="s">
        <v>16</v>
      </c>
      <c r="C364" s="118" t="s">
        <v>17</v>
      </c>
      <c r="D364" s="346" t="str">
        <f>D319</f>
        <v>BROOKE ROAD IMPROVEMENTS</v>
      </c>
      <c r="E364" s="346"/>
      <c r="F364" s="347"/>
    </row>
    <row r="365" spans="1:6" x14ac:dyDescent="0.2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5" thickBot="1" x14ac:dyDescent="0.25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3">
        <f>SUM(F376:F399)+F355</f>
        <v>1268765</v>
      </c>
    </row>
    <row r="401" spans="1:6" x14ac:dyDescent="0.2">
      <c r="A401" s="105"/>
      <c r="B401" s="106"/>
      <c r="C401" s="105"/>
      <c r="D401" s="107"/>
      <c r="E401" s="108"/>
      <c r="F401" s="314"/>
    </row>
    <row r="402" spans="1:6" x14ac:dyDescent="0.2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">
      <c r="A407" s="116"/>
      <c r="B407" s="117"/>
      <c r="C407" s="118" t="s">
        <v>13</v>
      </c>
      <c r="D407" s="110"/>
      <c r="E407" s="344">
        <f>E362</f>
        <v>0</v>
      </c>
      <c r="F407" s="345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">
      <c r="A409" s="120"/>
      <c r="B409" s="121" t="s">
        <v>16</v>
      </c>
      <c r="C409" s="118" t="s">
        <v>17</v>
      </c>
      <c r="D409" s="346" t="str">
        <f>D364</f>
        <v>BROOKE ROAD IMPROVEMENTS</v>
      </c>
      <c r="E409" s="346"/>
      <c r="F409" s="347"/>
    </row>
    <row r="410" spans="1:6" x14ac:dyDescent="0.2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5" thickBot="1" x14ac:dyDescent="0.25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3">
        <f>SUM(F421:F444)+F400</f>
        <v>1268765</v>
      </c>
    </row>
    <row r="446" spans="1:6" x14ac:dyDescent="0.2">
      <c r="A446" s="105"/>
      <c r="B446" s="106"/>
      <c r="C446" s="105"/>
      <c r="D446" s="107"/>
      <c r="E446" s="108"/>
      <c r="F446" s="314"/>
    </row>
    <row r="447" spans="1:6" x14ac:dyDescent="0.2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">
      <c r="A452" s="116"/>
      <c r="B452" s="117"/>
      <c r="C452" s="118" t="s">
        <v>13</v>
      </c>
      <c r="D452" s="110"/>
      <c r="E452" s="344">
        <f>E407</f>
        <v>0</v>
      </c>
      <c r="F452" s="345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">
      <c r="A454" s="120"/>
      <c r="B454" s="121" t="s">
        <v>16</v>
      </c>
      <c r="C454" s="118" t="s">
        <v>17</v>
      </c>
      <c r="D454" s="346" t="str">
        <f>D409</f>
        <v>BROOKE ROAD IMPROVEMENTS</v>
      </c>
      <c r="E454" s="346"/>
      <c r="F454" s="347"/>
    </row>
    <row r="455" spans="1:6" x14ac:dyDescent="0.2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5" thickBot="1" x14ac:dyDescent="0.25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3">
        <f>SUM(F466:F489)+F445</f>
        <v>1268765</v>
      </c>
    </row>
    <row r="491" spans="1:6" x14ac:dyDescent="0.2">
      <c r="A491" s="105"/>
      <c r="B491" s="106"/>
      <c r="C491" s="105"/>
      <c r="D491" s="107"/>
      <c r="E491" s="108"/>
      <c r="F491" s="314"/>
    </row>
    <row r="492" spans="1:6" x14ac:dyDescent="0.2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">
      <c r="A497" s="116"/>
      <c r="B497" s="117"/>
      <c r="C497" s="118" t="s">
        <v>13</v>
      </c>
      <c r="D497" s="110"/>
      <c r="E497" s="344">
        <f>E452</f>
        <v>0</v>
      </c>
      <c r="F497" s="345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">
      <c r="A499" s="120"/>
      <c r="B499" s="121" t="s">
        <v>16</v>
      </c>
      <c r="C499" s="118" t="s">
        <v>17</v>
      </c>
      <c r="D499" s="346" t="str">
        <f>D454</f>
        <v>BROOKE ROAD IMPROVEMENTS</v>
      </c>
      <c r="E499" s="346"/>
      <c r="F499" s="347"/>
    </row>
    <row r="500" spans="1:6" x14ac:dyDescent="0.2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5" thickBot="1" x14ac:dyDescent="0.25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3">
        <f>SUM(F511:F534)+F490</f>
        <v>1268765</v>
      </c>
    </row>
    <row r="536" spans="1:6" x14ac:dyDescent="0.2">
      <c r="A536" s="105"/>
      <c r="B536" s="106"/>
      <c r="C536" s="105"/>
      <c r="D536" s="107"/>
      <c r="E536" s="108"/>
      <c r="F536" s="314"/>
    </row>
    <row r="537" spans="1:6" x14ac:dyDescent="0.2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54" t="str">
        <f>IF(A55="",IF(ISNUMBER(J37),"ENGINEER'S PAYMENT ESTIMATE","ENGINEER'S FINAL PAYMENT ESTIMATE"),A49)</f>
        <v>ENGINEER'S FINAL PAYMENT ESTIMATE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 xml:space="preserve">Address: Loves Park, IL 61111 </v>
      </c>
      <c r="C4" s="12"/>
      <c r="D4" s="12"/>
      <c r="E4" s="12"/>
      <c r="F4" s="12"/>
      <c r="G4" s="12"/>
      <c r="H4" s="14"/>
      <c r="I4" s="352"/>
      <c r="J4" s="352"/>
      <c r="K4" s="35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8">
        <f>IF(ISBLANK('Tabulation of Bids'!A6),"",'Tabulation of Bids'!A6)</f>
        <v>1</v>
      </c>
      <c r="B7" s="289" t="str">
        <f>IF(ISBLANK('Tabulation of Bids'!B6),"",'Tabulation of Bids'!B6)</f>
        <v>UNDERCUT AND BACKFILL UNSUITABLE SUBGRADE</v>
      </c>
      <c r="C7" s="290">
        <f>IF('Tabulation of Bids'!D6=0,"",'Tabulation of Bids'!D6)</f>
        <v>50</v>
      </c>
      <c r="D7" s="291" t="str">
        <f>IF(ISBLANK('Tabulation of Bids'!C6),"",'Tabulation of Bids'!C6)</f>
        <v>C.Y.</v>
      </c>
      <c r="E7" s="248">
        <f>IF(J7 = "","",J7*C7)</f>
        <v>3750</v>
      </c>
      <c r="F7" s="249" t="str">
        <f t="shared" ref="F7:F23" si="0">IF((H7&gt;C7),H7-C7,"")</f>
        <v/>
      </c>
      <c r="G7" s="280">
        <f t="shared" ref="G7:G30" si="1">IF($K$48="BLR 6303",IF(C7&gt;H7,C7-H7,""),"")</f>
        <v>50</v>
      </c>
      <c r="H7" s="156"/>
      <c r="I7" s="129" t="str">
        <f>IF(ISBLANK(H7),"",D7)</f>
        <v/>
      </c>
      <c r="J7" s="127">
        <f>IF(ISBLANK('Tabulation of Bids'!G6),"",'Tabulation of Bids'!G6)</f>
        <v>75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2">
        <f>IF(ISBLANK('Tabulation of Bids'!A7),"",'Tabulation of Bids'!A7)</f>
        <v>2</v>
      </c>
      <c r="B8" s="293" t="str">
        <f>IF(ISBLANK('Tabulation of Bids'!B7),"",'Tabulation of Bids'!B7)</f>
        <v>EX. TREE REMOVAL</v>
      </c>
      <c r="C8" s="290">
        <f>IF('Tabulation of Bids'!D7=0,"",'Tabulation of Bids'!D7)</f>
        <v>62</v>
      </c>
      <c r="D8" s="294" t="str">
        <f>IF(ISBLANK('Tabulation of Bids'!C7),"",'Tabulation of Bids'!C7)</f>
        <v>DIA.</v>
      </c>
      <c r="E8" s="252">
        <f t="shared" ref="E8:E23" si="2">IF(J8 = "","",J8*C8)</f>
        <v>7750</v>
      </c>
      <c r="F8" s="253" t="str">
        <f t="shared" si="0"/>
        <v/>
      </c>
      <c r="G8" s="280">
        <f t="shared" si="1"/>
        <v>62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125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2">
        <f>IF(ISBLANK('Tabulation of Bids'!A8),"",'Tabulation of Bids'!A8)</f>
        <v>3</v>
      </c>
      <c r="B9" s="293" t="str">
        <f>IF(ISBLANK('Tabulation of Bids'!B8),"",'Tabulation of Bids'!B8)</f>
        <v>EX. DETECTOR LOOP TO BE REPLACED</v>
      </c>
      <c r="C9" s="290">
        <f>IF('Tabulation of Bids'!D8=0,"",'Tabulation of Bids'!D8)</f>
        <v>2</v>
      </c>
      <c r="D9" s="294" t="str">
        <f>IF(ISBLANK('Tabulation of Bids'!C8),"",'Tabulation of Bids'!C8)</f>
        <v>LSUM</v>
      </c>
      <c r="E9" s="252">
        <f t="shared" si="2"/>
        <v>14000</v>
      </c>
      <c r="F9" s="253" t="str">
        <f t="shared" si="0"/>
        <v/>
      </c>
      <c r="G9" s="280">
        <f t="shared" si="1"/>
        <v>2</v>
      </c>
      <c r="H9" s="156"/>
      <c r="I9" s="129" t="str">
        <f t="shared" si="3"/>
        <v/>
      </c>
      <c r="J9" s="127">
        <f>IF(ISBLANK('Tabulation of Bids'!G8),"",'Tabulation of Bids'!G8)</f>
        <v>7000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2">
        <f>IF(ISBLANK('Tabulation of Bids'!A9),"",'Tabulation of Bids'!A9)</f>
        <v>4</v>
      </c>
      <c r="B10" s="293" t="str">
        <f>IF(ISBLANK('Tabulation of Bids'!B9),"",'Tabulation of Bids'!B9)</f>
        <v>EX. PAY PHONE, CONCRETE BASE &amp; 4 BOLLARDS TO BE REMOVED</v>
      </c>
      <c r="C10" s="290">
        <f>IF('Tabulation of Bids'!D9=0,"",'Tabulation of Bids'!D9)</f>
        <v>1</v>
      </c>
      <c r="D10" s="294" t="str">
        <f>IF(ISBLANK('Tabulation of Bids'!C9),"",'Tabulation of Bids'!C9)</f>
        <v>EACH</v>
      </c>
      <c r="E10" s="252">
        <f t="shared" si="2"/>
        <v>250</v>
      </c>
      <c r="F10" s="253" t="str">
        <f t="shared" si="0"/>
        <v/>
      </c>
      <c r="G10" s="280">
        <f t="shared" si="1"/>
        <v>1</v>
      </c>
      <c r="H10" s="156"/>
      <c r="I10" s="129" t="str">
        <f t="shared" si="3"/>
        <v/>
      </c>
      <c r="J10" s="127">
        <f>IF(ISBLANK('Tabulation of Bids'!G9),"",'Tabulation of Bids'!G9)</f>
        <v>250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2">
        <f>IF(ISBLANK('Tabulation of Bids'!A10),"",'Tabulation of Bids'!A10)</f>
        <v>5</v>
      </c>
      <c r="B11" s="293" t="str">
        <f>IF(ISBLANK('Tabulation of Bids'!B10),"",'Tabulation of Bids'!B10)</f>
        <v>REMOVE EX. FENCE</v>
      </c>
      <c r="C11" s="290">
        <f>IF('Tabulation of Bids'!D10=0,"",'Tabulation of Bids'!D10)</f>
        <v>8</v>
      </c>
      <c r="D11" s="294" t="str">
        <f>IF(ISBLANK('Tabulation of Bids'!C10),"",'Tabulation of Bids'!C10)</f>
        <v>FT.</v>
      </c>
      <c r="E11" s="252">
        <f t="shared" si="2"/>
        <v>480</v>
      </c>
      <c r="F11" s="253" t="str">
        <f t="shared" si="0"/>
        <v/>
      </c>
      <c r="G11" s="280">
        <f t="shared" si="1"/>
        <v>8</v>
      </c>
      <c r="H11" s="156"/>
      <c r="I11" s="129" t="str">
        <f t="shared" si="3"/>
        <v/>
      </c>
      <c r="J11" s="127">
        <f>IF(ISBLANK('Tabulation of Bids'!G10),"",'Tabulation of Bids'!G10)</f>
        <v>60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2">
        <f>IF(ISBLANK('Tabulation of Bids'!A11),"",'Tabulation of Bids'!A11)</f>
        <v>6</v>
      </c>
      <c r="B12" s="293" t="str">
        <f>IF(ISBLANK('Tabulation of Bids'!B11),"",'Tabulation of Bids'!B11)</f>
        <v>REMOVE &amp; REPLACE EX. FENCE</v>
      </c>
      <c r="C12" s="290">
        <f>IF('Tabulation of Bids'!D11=0,"",'Tabulation of Bids'!D11)</f>
        <v>280</v>
      </c>
      <c r="D12" s="294" t="str">
        <f>IF(ISBLANK('Tabulation of Bids'!C11),"",'Tabulation of Bids'!C11)</f>
        <v>FT.</v>
      </c>
      <c r="E12" s="252">
        <f t="shared" si="2"/>
        <v>16800</v>
      </c>
      <c r="F12" s="253" t="str">
        <f t="shared" si="0"/>
        <v/>
      </c>
      <c r="G12" s="280">
        <f t="shared" si="1"/>
        <v>280</v>
      </c>
      <c r="H12" s="156"/>
      <c r="I12" s="129" t="str">
        <f t="shared" si="3"/>
        <v/>
      </c>
      <c r="J12" s="127">
        <f>IF(ISBLANK('Tabulation of Bids'!G11),"",'Tabulation of Bids'!G11)</f>
        <v>60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2">
        <f>IF(ISBLANK('Tabulation of Bids'!A12),"",'Tabulation of Bids'!A12)</f>
        <v>7</v>
      </c>
      <c r="B13" s="293" t="str">
        <f>IF(ISBLANK('Tabulation of Bids'!B12),"",'Tabulation of Bids'!B12)</f>
        <v>PAVEMENT MARKING TO BE REMOVED</v>
      </c>
      <c r="C13" s="290">
        <f>IF('Tabulation of Bids'!D12=0,"",'Tabulation of Bids'!D12)</f>
        <v>8</v>
      </c>
      <c r="D13" s="294" t="str">
        <f>IF(ISBLANK('Tabulation of Bids'!C12),"",'Tabulation of Bids'!C12)</f>
        <v>FT.</v>
      </c>
      <c r="E13" s="252">
        <f t="shared" si="2"/>
        <v>416</v>
      </c>
      <c r="F13" s="253" t="str">
        <f t="shared" si="0"/>
        <v/>
      </c>
      <c r="G13" s="280">
        <f t="shared" si="1"/>
        <v>8</v>
      </c>
      <c r="H13" s="156"/>
      <c r="I13" s="129" t="str">
        <f t="shared" si="3"/>
        <v/>
      </c>
      <c r="J13" s="127">
        <f>IF(ISBLANK('Tabulation of Bids'!G12),"",'Tabulation of Bids'!G12)</f>
        <v>52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2">
        <f>IF(ISBLANK('Tabulation of Bids'!A13),"",'Tabulation of Bids'!A13)</f>
        <v>8</v>
      </c>
      <c r="B14" s="293" t="str">
        <f>IF(ISBLANK('Tabulation of Bids'!B13),"",'Tabulation of Bids'!B13)</f>
        <v>REMOVE &amp; REPLACE GUARDRAIL</v>
      </c>
      <c r="C14" s="290">
        <f>IF('Tabulation of Bids'!D13=0,"",'Tabulation of Bids'!D13)</f>
        <v>25</v>
      </c>
      <c r="D14" s="294" t="str">
        <f>IF(ISBLANK('Tabulation of Bids'!C13),"",'Tabulation of Bids'!C13)</f>
        <v>FT.</v>
      </c>
      <c r="E14" s="252">
        <f t="shared" si="2"/>
        <v>3000</v>
      </c>
      <c r="F14" s="253" t="str">
        <f t="shared" si="0"/>
        <v/>
      </c>
      <c r="G14" s="280">
        <f t="shared" si="1"/>
        <v>25</v>
      </c>
      <c r="H14" s="156"/>
      <c r="I14" s="129" t="str">
        <f t="shared" si="3"/>
        <v/>
      </c>
      <c r="J14" s="127">
        <f>IF(ISBLANK('Tabulation of Bids'!G13),"",'Tabulation of Bids'!G13)</f>
        <v>120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2">
        <f>IF(ISBLANK('Tabulation of Bids'!A14),"",'Tabulation of Bids'!A14)</f>
        <v>9</v>
      </c>
      <c r="B15" s="293" t="str">
        <f>IF(ISBLANK('Tabulation of Bids'!B14),"",'Tabulation of Bids'!B14)</f>
        <v xml:space="preserve">METAL GUARDRAIL </v>
      </c>
      <c r="C15" s="290">
        <f>IF('Tabulation of Bids'!D14=0,"",'Tabulation of Bids'!D14)</f>
        <v>10</v>
      </c>
      <c r="D15" s="294" t="str">
        <f>IF(ISBLANK('Tabulation of Bids'!C14),"",'Tabulation of Bids'!C14)</f>
        <v>FT.</v>
      </c>
      <c r="E15" s="252">
        <f t="shared" si="2"/>
        <v>1400</v>
      </c>
      <c r="F15" s="253" t="str">
        <f t="shared" si="0"/>
        <v/>
      </c>
      <c r="G15" s="280">
        <f t="shared" si="1"/>
        <v>10</v>
      </c>
      <c r="H15" s="156"/>
      <c r="I15" s="129" t="str">
        <f t="shared" si="3"/>
        <v/>
      </c>
      <c r="J15" s="127">
        <f>IF(ISBLANK('Tabulation of Bids'!G14),"",'Tabulation of Bids'!G14)</f>
        <v>140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2">
        <f>IF(ISBLANK('Tabulation of Bids'!A15),"",'Tabulation of Bids'!A15)</f>
        <v>10</v>
      </c>
      <c r="B16" s="293" t="str">
        <f>IF(ISBLANK('Tabulation of Bids'!B15),"",'Tabulation of Bids'!B15)</f>
        <v>HMA SURFACE REMOVAL VARIABLE DEPTH (2.0"-3.0")</v>
      </c>
      <c r="C16" s="290">
        <f>IF('Tabulation of Bids'!D15=0,"",'Tabulation of Bids'!D15)</f>
        <v>15325</v>
      </c>
      <c r="D16" s="294" t="str">
        <f>IF(ISBLANK('Tabulation of Bids'!C15),"",'Tabulation of Bids'!C15)</f>
        <v>S.Y.</v>
      </c>
      <c r="E16" s="252">
        <f t="shared" si="2"/>
        <v>41377.5</v>
      </c>
      <c r="F16" s="253" t="str">
        <f t="shared" si="0"/>
        <v/>
      </c>
      <c r="G16" s="280">
        <f t="shared" si="1"/>
        <v>15325</v>
      </c>
      <c r="H16" s="156"/>
      <c r="I16" s="129" t="str">
        <f t="shared" si="3"/>
        <v/>
      </c>
      <c r="J16" s="127">
        <f>IF(ISBLANK('Tabulation of Bids'!G15),"",'Tabulation of Bids'!G15)</f>
        <v>2.7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2">
        <f>IF(ISBLANK('Tabulation of Bids'!A16),"",'Tabulation of Bids'!A16)</f>
        <v>11</v>
      </c>
      <c r="B17" s="293" t="str">
        <f>IF(ISBLANK('Tabulation of Bids'!B16),"",'Tabulation of Bids'!B16)</f>
        <v>CLASS B PATCH, TYPE I</v>
      </c>
      <c r="C17" s="290">
        <f>IF('Tabulation of Bids'!D16=0,"",'Tabulation of Bids'!D16)</f>
        <v>200</v>
      </c>
      <c r="D17" s="294" t="str">
        <f>IF(ISBLANK('Tabulation of Bids'!C16),"",'Tabulation of Bids'!C16)</f>
        <v>S.Y.</v>
      </c>
      <c r="E17" s="252">
        <f t="shared" si="2"/>
        <v>28400</v>
      </c>
      <c r="F17" s="253" t="str">
        <f t="shared" si="0"/>
        <v/>
      </c>
      <c r="G17" s="280">
        <f t="shared" si="1"/>
        <v>200</v>
      </c>
      <c r="H17" s="156"/>
      <c r="I17" s="129" t="str">
        <f t="shared" si="3"/>
        <v/>
      </c>
      <c r="J17" s="127">
        <f>IF(ISBLANK('Tabulation of Bids'!G16),"",'Tabulation of Bids'!G16)</f>
        <v>142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2">
        <f>IF(ISBLANK('Tabulation of Bids'!A17),"",'Tabulation of Bids'!A17)</f>
        <v>12</v>
      </c>
      <c r="B18" s="293" t="str">
        <f>IF(ISBLANK('Tabulation of Bids'!B17),"",'Tabulation of Bids'!B17)</f>
        <v>CLASS B PATCH, TYPE II</v>
      </c>
      <c r="C18" s="290">
        <f>IF('Tabulation of Bids'!D17=0,"",'Tabulation of Bids'!D17)</f>
        <v>200</v>
      </c>
      <c r="D18" s="294" t="str">
        <f>IF(ISBLANK('Tabulation of Bids'!C17),"",'Tabulation of Bids'!C17)</f>
        <v>S.Y.</v>
      </c>
      <c r="E18" s="252">
        <f t="shared" si="2"/>
        <v>28400</v>
      </c>
      <c r="F18" s="253" t="str">
        <f t="shared" si="0"/>
        <v/>
      </c>
      <c r="G18" s="280">
        <f t="shared" si="1"/>
        <v>200</v>
      </c>
      <c r="H18" s="156"/>
      <c r="I18" s="129" t="str">
        <f t="shared" si="3"/>
        <v/>
      </c>
      <c r="J18" s="127">
        <f>IF(ISBLANK('Tabulation of Bids'!G17),"",'Tabulation of Bids'!G17)</f>
        <v>142</v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2">
        <f>IF(ISBLANK('Tabulation of Bids'!A18),"",'Tabulation of Bids'!A18)</f>
        <v>13</v>
      </c>
      <c r="B19" s="293" t="str">
        <f>IF(ISBLANK('Tabulation of Bids'!B18),"",'Tabulation of Bids'!B18)</f>
        <v>CLASS B PATCH, TYPE III</v>
      </c>
      <c r="C19" s="290">
        <f>IF('Tabulation of Bids'!D18=0,"",'Tabulation of Bids'!D18)</f>
        <v>200</v>
      </c>
      <c r="D19" s="294" t="str">
        <f>IF(ISBLANK('Tabulation of Bids'!C18),"",'Tabulation of Bids'!C18)</f>
        <v>S.Y.</v>
      </c>
      <c r="E19" s="252">
        <f t="shared" si="2"/>
        <v>29000</v>
      </c>
      <c r="F19" s="253" t="str">
        <f t="shared" si="0"/>
        <v/>
      </c>
      <c r="G19" s="280">
        <f t="shared" si="1"/>
        <v>200</v>
      </c>
      <c r="H19" s="156"/>
      <c r="I19" s="129" t="str">
        <f t="shared" si="3"/>
        <v/>
      </c>
      <c r="J19" s="127">
        <f>IF(ISBLANK('Tabulation of Bids'!G18),"",'Tabulation of Bids'!G18)</f>
        <v>145</v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2">
        <f>IF(ISBLANK('Tabulation of Bids'!A19),"",'Tabulation of Bids'!A19)</f>
        <v>14</v>
      </c>
      <c r="B20" s="293" t="str">
        <f>IF(ISBLANK('Tabulation of Bids'!B19),"",'Tabulation of Bids'!B19)</f>
        <v>CLASS B PATCH, TYPE IV</v>
      </c>
      <c r="C20" s="290">
        <f>IF('Tabulation of Bids'!D19=0,"",'Tabulation of Bids'!D19)</f>
        <v>200</v>
      </c>
      <c r="D20" s="294" t="str">
        <f>IF(ISBLANK('Tabulation of Bids'!C19),"",'Tabulation of Bids'!C19)</f>
        <v>S.Y.</v>
      </c>
      <c r="E20" s="252">
        <f t="shared" si="2"/>
        <v>29000</v>
      </c>
      <c r="F20" s="253" t="str">
        <f t="shared" si="0"/>
        <v/>
      </c>
      <c r="G20" s="280">
        <f t="shared" si="1"/>
        <v>200</v>
      </c>
      <c r="H20" s="156"/>
      <c r="I20" s="129" t="str">
        <f t="shared" si="3"/>
        <v/>
      </c>
      <c r="J20" s="127">
        <f>IF(ISBLANK('Tabulation of Bids'!G19),"",'Tabulation of Bids'!G19)</f>
        <v>145</v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2">
        <f>IF(ISBLANK('Tabulation of Bids'!A20),"",'Tabulation of Bids'!A20)</f>
        <v>15</v>
      </c>
      <c r="B21" s="293" t="str">
        <f>IF(ISBLANK('Tabulation of Bids'!B20),"",'Tabulation of Bids'!B20)</f>
        <v>HMA FULL DEPTH REMOVAL (AGG. INCLUDED)</v>
      </c>
      <c r="C21" s="290">
        <f>IF('Tabulation of Bids'!D20=0,"",'Tabulation of Bids'!D20)</f>
        <v>1201</v>
      </c>
      <c r="D21" s="294" t="str">
        <f>IF(ISBLANK('Tabulation of Bids'!C20),"",'Tabulation of Bids'!C20)</f>
        <v>S.Y.</v>
      </c>
      <c r="E21" s="252">
        <f t="shared" si="2"/>
        <v>14412</v>
      </c>
      <c r="F21" s="253" t="str">
        <f t="shared" si="0"/>
        <v/>
      </c>
      <c r="G21" s="280">
        <f t="shared" si="1"/>
        <v>1201</v>
      </c>
      <c r="H21" s="156"/>
      <c r="I21" s="129" t="str">
        <f t="shared" si="3"/>
        <v/>
      </c>
      <c r="J21" s="127">
        <f>IF(ISBLANK('Tabulation of Bids'!G20),"",'Tabulation of Bids'!G20)</f>
        <v>12</v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2">
        <f>IF(ISBLANK('Tabulation of Bids'!A21),"",'Tabulation of Bids'!A21)</f>
        <v>16</v>
      </c>
      <c r="B22" s="293" t="str">
        <f>IF(ISBLANK('Tabulation of Bids'!B21),"",'Tabulation of Bids'!B21)</f>
        <v>SIDEWALK REMOVAL</v>
      </c>
      <c r="C22" s="290">
        <f>IF('Tabulation of Bids'!D21=0,"",'Tabulation of Bids'!D21)</f>
        <v>21090</v>
      </c>
      <c r="D22" s="294" t="str">
        <f>IF(ISBLANK('Tabulation of Bids'!C21),"",'Tabulation of Bids'!C21)</f>
        <v>S.F.</v>
      </c>
      <c r="E22" s="252">
        <f t="shared" si="2"/>
        <v>68542.5</v>
      </c>
      <c r="F22" s="253" t="str">
        <f t="shared" si="0"/>
        <v/>
      </c>
      <c r="G22" s="280">
        <f t="shared" si="1"/>
        <v>21090</v>
      </c>
      <c r="H22" s="156"/>
      <c r="I22" s="129" t="str">
        <f t="shared" si="3"/>
        <v/>
      </c>
      <c r="J22" s="127">
        <f>IF(ISBLANK('Tabulation of Bids'!G21),"",'Tabulation of Bids'!G21)</f>
        <v>3.25</v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2">
        <f>IF(ISBLANK('Tabulation of Bids'!A22),"",'Tabulation of Bids'!A22)</f>
        <v>17</v>
      </c>
      <c r="B23" s="293" t="str">
        <f>IF(ISBLANK('Tabulation of Bids'!B22),"",'Tabulation of Bids'!B22)</f>
        <v>EX. CONCRETE SPILLWAY TO BE REMOVED</v>
      </c>
      <c r="C23" s="290">
        <f>IF('Tabulation of Bids'!D22=0,"",'Tabulation of Bids'!D22)</f>
        <v>1</v>
      </c>
      <c r="D23" s="294" t="str">
        <f>IF(ISBLANK('Tabulation of Bids'!C22),"",'Tabulation of Bids'!C22)</f>
        <v>EACH</v>
      </c>
      <c r="E23" s="252">
        <f t="shared" si="2"/>
        <v>550</v>
      </c>
      <c r="F23" s="253" t="str">
        <f t="shared" si="0"/>
        <v/>
      </c>
      <c r="G23" s="280">
        <f t="shared" si="1"/>
        <v>1</v>
      </c>
      <c r="H23" s="156"/>
      <c r="I23" s="129" t="str">
        <f t="shared" si="3"/>
        <v/>
      </c>
      <c r="J23" s="127">
        <f>IF(ISBLANK('Tabulation of Bids'!G22),"",'Tabulation of Bids'!G22)</f>
        <v>550</v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2">
        <f>IF(ISBLANK('Tabulation of Bids'!A23),"",'Tabulation of Bids'!A23)</f>
        <v>18</v>
      </c>
      <c r="B24" s="293" t="str">
        <f>IF(ISBLANK('Tabulation of Bids'!B23),"",'Tabulation of Bids'!B23)</f>
        <v>COMBINATION CONCRETE CURB  &amp; GUTTER REMOVAL</v>
      </c>
      <c r="C24" s="290">
        <f>IF('Tabulation of Bids'!D23=0,"",'Tabulation of Bids'!D23)</f>
        <v>7346</v>
      </c>
      <c r="D24" s="294" t="str">
        <f>IF(ISBLANK('Tabulation of Bids'!C23),"",'Tabulation of Bids'!C23)</f>
        <v>FT.</v>
      </c>
      <c r="E24" s="252">
        <f t="shared" ref="E24:E30" si="5">IF(J24 = "","",J24*C24)</f>
        <v>66114</v>
      </c>
      <c r="F24" s="253" t="str">
        <f t="shared" ref="F24:F30" si="6">IF((H24&gt;C24),H24-C24,"")</f>
        <v/>
      </c>
      <c r="G24" s="280">
        <f t="shared" si="1"/>
        <v>7346</v>
      </c>
      <c r="H24" s="156"/>
      <c r="I24" s="129" t="str">
        <f t="shared" ref="I24:I30" si="7">IF(ISBLANK(H24),"",D24)</f>
        <v/>
      </c>
      <c r="J24" s="127">
        <f>IF(ISBLANK('Tabulation of Bids'!G23),"",'Tabulation of Bids'!G23)</f>
        <v>9</v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2">
        <f>IF(ISBLANK('Tabulation of Bids'!A24),"",'Tabulation of Bids'!A24)</f>
        <v>19</v>
      </c>
      <c r="B25" s="293" t="str">
        <f>IF(ISBLANK('Tabulation of Bids'!B24),"",'Tabulation of Bids'!B24)</f>
        <v>GRIND CURB TO DEPRESS</v>
      </c>
      <c r="C25" s="290">
        <f>IF('Tabulation of Bids'!D24=0,"",'Tabulation of Bids'!D24)</f>
        <v>10</v>
      </c>
      <c r="D25" s="294" t="str">
        <f>IF(ISBLANK('Tabulation of Bids'!C24),"",'Tabulation of Bids'!C24)</f>
        <v>FT.</v>
      </c>
      <c r="E25" s="252">
        <f t="shared" si="5"/>
        <v>550</v>
      </c>
      <c r="F25" s="253" t="str">
        <f t="shared" si="6"/>
        <v/>
      </c>
      <c r="G25" s="280">
        <f t="shared" si="1"/>
        <v>10</v>
      </c>
      <c r="H25" s="156"/>
      <c r="I25" s="129" t="str">
        <f t="shared" si="7"/>
        <v/>
      </c>
      <c r="J25" s="127">
        <f>IF(ISBLANK('Tabulation of Bids'!G24),"",'Tabulation of Bids'!G24)</f>
        <v>55</v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2">
        <f>IF(ISBLANK('Tabulation of Bids'!A25),"",'Tabulation of Bids'!A25)</f>
        <v>20</v>
      </c>
      <c r="B26" s="293" t="str">
        <f>IF(ISBLANK('Tabulation of Bids'!B25),"",'Tabulation of Bids'!B25)</f>
        <v xml:space="preserve">DRIVEWAY PAVEMENT REMOVAL CONCRETE </v>
      </c>
      <c r="C26" s="290">
        <f>IF('Tabulation of Bids'!D25=0,"",'Tabulation of Bids'!D25)</f>
        <v>978</v>
      </c>
      <c r="D26" s="294" t="str">
        <f>IF(ISBLANK('Tabulation of Bids'!C25),"",'Tabulation of Bids'!C25)</f>
        <v>S.Y.</v>
      </c>
      <c r="E26" s="252">
        <f t="shared" si="5"/>
        <v>18582</v>
      </c>
      <c r="F26" s="253" t="str">
        <f t="shared" si="6"/>
        <v/>
      </c>
      <c r="G26" s="280">
        <f t="shared" si="1"/>
        <v>978</v>
      </c>
      <c r="H26" s="156"/>
      <c r="I26" s="129" t="str">
        <f t="shared" si="7"/>
        <v/>
      </c>
      <c r="J26" s="127">
        <f>IF(ISBLANK('Tabulation of Bids'!G25),"",'Tabulation of Bids'!G25)</f>
        <v>19</v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2">
        <f>IF(ISBLANK('Tabulation of Bids'!A26),"",'Tabulation of Bids'!A26)</f>
        <v>21</v>
      </c>
      <c r="B27" s="293" t="str">
        <f>IF(ISBLANK('Tabulation of Bids'!B26),"",'Tabulation of Bids'!B26)</f>
        <v>DRIVEWAY PAVEMENT REMOVAL HMA</v>
      </c>
      <c r="C27" s="290">
        <f>IF('Tabulation of Bids'!D26=0,"",'Tabulation of Bids'!D26)</f>
        <v>781</v>
      </c>
      <c r="D27" s="294" t="str">
        <f>IF(ISBLANK('Tabulation of Bids'!C26),"",'Tabulation of Bids'!C26)</f>
        <v>S.Y.</v>
      </c>
      <c r="E27" s="252">
        <f t="shared" si="5"/>
        <v>13277</v>
      </c>
      <c r="F27" s="253" t="str">
        <f t="shared" si="6"/>
        <v/>
      </c>
      <c r="G27" s="280">
        <f t="shared" si="1"/>
        <v>781</v>
      </c>
      <c r="H27" s="156"/>
      <c r="I27" s="129" t="str">
        <f t="shared" si="7"/>
        <v/>
      </c>
      <c r="J27" s="127">
        <f>IF(ISBLANK('Tabulation of Bids'!G26),"",'Tabulation of Bids'!G26)</f>
        <v>17</v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2">
        <f>IF(ISBLANK('Tabulation of Bids'!A27),"",'Tabulation of Bids'!A27)</f>
        <v>22</v>
      </c>
      <c r="B28" s="293" t="str">
        <f>IF(ISBLANK('Tabulation of Bids'!B27),"",'Tabulation of Bids'!B27)</f>
        <v>DRIVEWAY PAVEMENT REMOVAL AGGREGATE</v>
      </c>
      <c r="C28" s="290">
        <f>IF('Tabulation of Bids'!D27=0,"",'Tabulation of Bids'!D27)</f>
        <v>107</v>
      </c>
      <c r="D28" s="294" t="str">
        <f>IF(ISBLANK('Tabulation of Bids'!C27),"",'Tabulation of Bids'!C27)</f>
        <v>S.Y.</v>
      </c>
      <c r="E28" s="252">
        <f t="shared" si="5"/>
        <v>2354</v>
      </c>
      <c r="F28" s="253" t="str">
        <f t="shared" si="6"/>
        <v/>
      </c>
      <c r="G28" s="280">
        <f t="shared" si="1"/>
        <v>107</v>
      </c>
      <c r="H28" s="156"/>
      <c r="I28" s="129" t="str">
        <f t="shared" si="7"/>
        <v/>
      </c>
      <c r="J28" s="127">
        <f>IF(ISBLANK('Tabulation of Bids'!G27),"",'Tabulation of Bids'!G27)</f>
        <v>22</v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2">
        <f>IF(ISBLANK('Tabulation of Bids'!A28),"",'Tabulation of Bids'!A28)</f>
        <v>23</v>
      </c>
      <c r="B29" s="293" t="str">
        <f>IF(ISBLANK('Tabulation of Bids'!B28),"",'Tabulation of Bids'!B28)</f>
        <v>EX. STORM INLET TO BE ADJUSTED</v>
      </c>
      <c r="C29" s="290">
        <f>IF('Tabulation of Bids'!D28=0,"",'Tabulation of Bids'!D28)</f>
        <v>24</v>
      </c>
      <c r="D29" s="294" t="str">
        <f>IF(ISBLANK('Tabulation of Bids'!C28),"",'Tabulation of Bids'!C28)</f>
        <v>EACH</v>
      </c>
      <c r="E29" s="252">
        <f t="shared" si="5"/>
        <v>21600</v>
      </c>
      <c r="F29" s="253" t="str">
        <f t="shared" si="6"/>
        <v/>
      </c>
      <c r="G29" s="280">
        <f t="shared" si="1"/>
        <v>24</v>
      </c>
      <c r="H29" s="156"/>
      <c r="I29" s="129" t="str">
        <f t="shared" si="7"/>
        <v/>
      </c>
      <c r="J29" s="127">
        <f>IF(ISBLANK('Tabulation of Bids'!G28),"",'Tabulation of Bids'!G28)</f>
        <v>900</v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5">
        <f>IF(ISBLANK('Tabulation of Bids'!A29),"",'Tabulation of Bids'!A29)</f>
        <v>24</v>
      </c>
      <c r="B30" s="296" t="str">
        <f>IF(ISBLANK('Tabulation of Bids'!B29),"",'Tabulation of Bids'!B29)</f>
        <v>CONNECTION TO EX INLET</v>
      </c>
      <c r="C30" s="290">
        <f>IF('Tabulation of Bids'!D29=0,"",'Tabulation of Bids'!D29)</f>
        <v>1</v>
      </c>
      <c r="D30" s="297" t="str">
        <f>IF(ISBLANK('Tabulation of Bids'!C29),"",'Tabulation of Bids'!C29)</f>
        <v>EACH</v>
      </c>
      <c r="E30" s="254">
        <f t="shared" si="5"/>
        <v>1000</v>
      </c>
      <c r="F30" s="255" t="str">
        <f t="shared" si="6"/>
        <v/>
      </c>
      <c r="G30" s="280">
        <f t="shared" si="1"/>
        <v>1</v>
      </c>
      <c r="H30" s="156"/>
      <c r="I30" s="129" t="str">
        <f t="shared" si="7"/>
        <v/>
      </c>
      <c r="J30" s="127">
        <f>IF(ISBLANK('Tabulation of Bids'!G29),"",'Tabulation of Bids'!G29)</f>
        <v>1000</v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Sub Total</v>
      </c>
      <c r="B31" s="45"/>
      <c r="C31" s="46"/>
      <c r="D31" s="36"/>
      <c r="E31" s="222">
        <f>SUM(E7:E30)</f>
        <v>411005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54" t="str">
        <f>IF(A104="",IF(ISNUMBER(J86),"ENGINEER'S PAYMENT ESTIMATE","ENGINEER'S FINAL PAYMENT ESTIMATE"),A98)</f>
        <v>ENGINEER'S FINAL PAYMENT ESTIMATE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NTRAK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 xml:space="preserve">Address: Loves Park, IL 61111 </v>
      </c>
      <c r="C52" s="12"/>
      <c r="D52" s="12"/>
      <c r="E52" s="12"/>
      <c r="F52" s="12"/>
      <c r="G52" s="12"/>
      <c r="H52" s="14"/>
      <c r="I52" s="352"/>
      <c r="J52" s="352"/>
      <c r="K52" s="352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>
        <f>IF(ISBLANK('Tabulation of Bids'!A32),"",'Tabulation of Bids'!A32)</f>
        <v>25</v>
      </c>
      <c r="B55" s="299" t="str">
        <f>IF(ISBLANK('Tabulation of Bids'!B32),"",'Tabulation of Bids'!B32)</f>
        <v>EX. STORM MANHOLE TO BE ADJUSTED</v>
      </c>
      <c r="C55" s="290">
        <f>IF('Tabulation of Bids'!D32=0,"",'Tabulation of Bids'!D32)</f>
        <v>13</v>
      </c>
      <c r="D55" s="291" t="str">
        <f>IF(ISBLANK('Tabulation of Bids'!C32),"",'Tabulation of Bids'!C32)</f>
        <v>EACH</v>
      </c>
      <c r="E55" s="248">
        <f>IF(J55 = "","",J55*C55)</f>
        <v>11700</v>
      </c>
      <c r="F55" s="249" t="str">
        <f>IF((H55&gt;C55),H55-C55,"")</f>
        <v/>
      </c>
      <c r="G55" s="280">
        <f>IF(K97="BLR 6303",IF(C55&gt;H55,C55-H55,""),"")</f>
        <v>13</v>
      </c>
      <c r="H55" s="156"/>
      <c r="I55" s="129" t="str">
        <f t="shared" ref="I55:I78" si="9">IF(ISBLANK(H55),"",D55)</f>
        <v/>
      </c>
      <c r="J55" s="127">
        <f>IF(ISBLANK('Tabulation of Bids'!G32),"",'Tabulation of Bids'!G32)</f>
        <v>900</v>
      </c>
      <c r="K55" s="127" t="str">
        <f t="shared" ref="K55:K78" si="10">IF(ISBLANK(H55),"",H55*J55)</f>
        <v/>
      </c>
    </row>
    <row r="56" spans="1:11" ht="20.25" customHeight="1" x14ac:dyDescent="0.2">
      <c r="A56" s="300">
        <f>IF(ISBLANK('Tabulation of Bids'!A33),"",'Tabulation of Bids'!A33)</f>
        <v>26</v>
      </c>
      <c r="B56" s="301" t="str">
        <f>IF(ISBLANK('Tabulation of Bids'!B33),"",'Tabulation of Bids'!B33)</f>
        <v>ADJUST EXISTING VALVE &amp; VAULT</v>
      </c>
      <c r="C56" s="290">
        <f>IF('Tabulation of Bids'!D33=0,"",'Tabulation of Bids'!D33)</f>
        <v>20</v>
      </c>
      <c r="D56" s="294" t="str">
        <f>IF(ISBLANK('Tabulation of Bids'!C33),"",'Tabulation of Bids'!C33)</f>
        <v>EACH</v>
      </c>
      <c r="E56" s="127">
        <f t="shared" ref="E56:E78" si="11">IF(J56 = "","",J56*C56)</f>
        <v>18000</v>
      </c>
      <c r="F56" s="128" t="str">
        <f t="shared" ref="F56:F78" si="12">IF((H56&gt;C56),H56-C56,"")</f>
        <v/>
      </c>
      <c r="G56" s="280">
        <f t="shared" ref="G56:G78" si="13">IF($K$97="BLR 6303",IF(C56&gt;H56,C56-H56,""),"")</f>
        <v>20</v>
      </c>
      <c r="H56" s="156"/>
      <c r="I56" s="129" t="str">
        <f t="shared" si="9"/>
        <v/>
      </c>
      <c r="J56" s="127">
        <f>IF(ISBLANK('Tabulation of Bids'!G33),"",'Tabulation of Bids'!G33)</f>
        <v>900</v>
      </c>
      <c r="K56" s="127" t="str">
        <f t="shared" si="10"/>
        <v/>
      </c>
    </row>
    <row r="57" spans="1:11" ht="20.25" customHeight="1" x14ac:dyDescent="0.2">
      <c r="A57" s="300">
        <f>IF(ISBLANK('Tabulation of Bids'!A34),"",'Tabulation of Bids'!A34)</f>
        <v>27</v>
      </c>
      <c r="B57" s="301" t="str">
        <f>IF(ISBLANK('Tabulation of Bids'!B34),"",'Tabulation of Bids'!B34)</f>
        <v>EX. HANDHOLE TO BE ADJUSTED</v>
      </c>
      <c r="C57" s="290">
        <f>IF('Tabulation of Bids'!D34=0,"",'Tabulation of Bids'!D34)</f>
        <v>1</v>
      </c>
      <c r="D57" s="294" t="str">
        <f>IF(ISBLANK('Tabulation of Bids'!C34),"",'Tabulation of Bids'!C34)</f>
        <v>EACH</v>
      </c>
      <c r="E57" s="127">
        <f t="shared" si="11"/>
        <v>5000</v>
      </c>
      <c r="F57" s="128" t="str">
        <f t="shared" si="12"/>
        <v/>
      </c>
      <c r="G57" s="280">
        <f t="shared" si="13"/>
        <v>1</v>
      </c>
      <c r="H57" s="156"/>
      <c r="I57" s="129" t="str">
        <f t="shared" si="9"/>
        <v/>
      </c>
      <c r="J57" s="127">
        <f>IF(ISBLANK('Tabulation of Bids'!G34),"",'Tabulation of Bids'!G34)</f>
        <v>5000</v>
      </c>
      <c r="K57" s="127" t="str">
        <f t="shared" si="10"/>
        <v/>
      </c>
    </row>
    <row r="58" spans="1:11" ht="20.25" customHeight="1" x14ac:dyDescent="0.2">
      <c r="A58" s="300">
        <f>IF(ISBLANK('Tabulation of Bids'!A35),"",'Tabulation of Bids'!A35)</f>
        <v>28</v>
      </c>
      <c r="B58" s="301" t="str">
        <f>IF(ISBLANK('Tabulation of Bids'!B35),"",'Tabulation of Bids'!B35)</f>
        <v>EX. SANITARY MANHOLE TO BE ADJUSTED</v>
      </c>
      <c r="C58" s="290">
        <f>IF('Tabulation of Bids'!D35=0,"",'Tabulation of Bids'!D35)</f>
        <v>15</v>
      </c>
      <c r="D58" s="294" t="str">
        <f>IF(ISBLANK('Tabulation of Bids'!C35),"",'Tabulation of Bids'!C35)</f>
        <v>EACH</v>
      </c>
      <c r="E58" s="127">
        <f t="shared" si="11"/>
        <v>19500</v>
      </c>
      <c r="F58" s="128" t="str">
        <f t="shared" si="12"/>
        <v/>
      </c>
      <c r="G58" s="280">
        <f t="shared" si="13"/>
        <v>15</v>
      </c>
      <c r="H58" s="156"/>
      <c r="I58" s="129" t="str">
        <f t="shared" si="9"/>
        <v/>
      </c>
      <c r="J58" s="127">
        <f>IF(ISBLANK('Tabulation of Bids'!G35),"",'Tabulation of Bids'!G35)</f>
        <v>1300</v>
      </c>
      <c r="K58" s="127" t="str">
        <f t="shared" si="10"/>
        <v/>
      </c>
    </row>
    <row r="59" spans="1:11" ht="20.25" customHeight="1" x14ac:dyDescent="0.2">
      <c r="A59" s="300">
        <f>IF(ISBLANK('Tabulation of Bids'!A36),"",'Tabulation of Bids'!A36)</f>
        <v>29</v>
      </c>
      <c r="B59" s="301" t="str">
        <f>IF(ISBLANK('Tabulation of Bids'!B36),"",'Tabulation of Bids'!B36)</f>
        <v>EX. SIGN TO BE RELOCATED</v>
      </c>
      <c r="C59" s="290">
        <f>IF('Tabulation of Bids'!D36=0,"",'Tabulation of Bids'!D36)</f>
        <v>4</v>
      </c>
      <c r="D59" s="294" t="str">
        <f>IF(ISBLANK('Tabulation of Bids'!C36),"",'Tabulation of Bids'!C36)</f>
        <v>EACH</v>
      </c>
      <c r="E59" s="127">
        <f t="shared" si="11"/>
        <v>1000</v>
      </c>
      <c r="F59" s="128" t="str">
        <f t="shared" si="12"/>
        <v/>
      </c>
      <c r="G59" s="280">
        <f t="shared" si="13"/>
        <v>4</v>
      </c>
      <c r="H59" s="156"/>
      <c r="I59" s="129" t="str">
        <f t="shared" si="9"/>
        <v/>
      </c>
      <c r="J59" s="127">
        <f>IF(ISBLANK('Tabulation of Bids'!G36),"",'Tabulation of Bids'!G36)</f>
        <v>250</v>
      </c>
      <c r="K59" s="127" t="str">
        <f t="shared" si="10"/>
        <v/>
      </c>
    </row>
    <row r="60" spans="1:11" ht="20.25" customHeight="1" x14ac:dyDescent="0.2">
      <c r="A60" s="300">
        <f>IF(ISBLANK('Tabulation of Bids'!A37),"",'Tabulation of Bids'!A37)</f>
        <v>30</v>
      </c>
      <c r="B60" s="301" t="str">
        <f>IF(ISBLANK('Tabulation of Bids'!B37),"",'Tabulation of Bids'!B37)</f>
        <v>TRAFFIC CONTROL AND PROTECTION</v>
      </c>
      <c r="C60" s="290">
        <f>IF('Tabulation of Bids'!D37=0,"",'Tabulation of Bids'!D37)</f>
        <v>1</v>
      </c>
      <c r="D60" s="294" t="str">
        <f>IF(ISBLANK('Tabulation of Bids'!C37),"",'Tabulation of Bids'!C37)</f>
        <v>LSUM</v>
      </c>
      <c r="E60" s="127">
        <f t="shared" si="11"/>
        <v>20000</v>
      </c>
      <c r="F60" s="128" t="str">
        <f t="shared" si="12"/>
        <v/>
      </c>
      <c r="G60" s="280">
        <f t="shared" si="13"/>
        <v>1</v>
      </c>
      <c r="H60" s="156"/>
      <c r="I60" s="129" t="str">
        <f t="shared" si="9"/>
        <v/>
      </c>
      <c r="J60" s="127">
        <f>IF(ISBLANK('Tabulation of Bids'!G37),"",'Tabulation of Bids'!G37)</f>
        <v>20000</v>
      </c>
      <c r="K60" s="127" t="str">
        <f t="shared" si="10"/>
        <v/>
      </c>
    </row>
    <row r="61" spans="1:11" ht="20.25" customHeight="1" x14ac:dyDescent="0.2">
      <c r="A61" s="300">
        <f>IF(ISBLANK('Tabulation of Bids'!A38),"",'Tabulation of Bids'!A38)</f>
        <v>31</v>
      </c>
      <c r="B61" s="301" t="str">
        <f>IF(ISBLANK('Tabulation of Bids'!B38),"",'Tabulation of Bids'!B38)</f>
        <v>PERIMETER EROSION CONTROL BARRIER</v>
      </c>
      <c r="C61" s="290">
        <f>IF('Tabulation of Bids'!D38=0,"",'Tabulation of Bids'!D38)</f>
        <v>458</v>
      </c>
      <c r="D61" s="294" t="str">
        <f>IF(ISBLANK('Tabulation of Bids'!C38),"",'Tabulation of Bids'!C38)</f>
        <v>FT.</v>
      </c>
      <c r="E61" s="127">
        <f t="shared" si="11"/>
        <v>1603</v>
      </c>
      <c r="F61" s="128" t="str">
        <f t="shared" si="12"/>
        <v/>
      </c>
      <c r="G61" s="280">
        <f t="shared" si="13"/>
        <v>458</v>
      </c>
      <c r="H61" s="156"/>
      <c r="I61" s="129" t="str">
        <f t="shared" si="9"/>
        <v/>
      </c>
      <c r="J61" s="127">
        <f>IF(ISBLANK('Tabulation of Bids'!G38),"",'Tabulation of Bids'!G38)</f>
        <v>3.5</v>
      </c>
      <c r="K61" s="127" t="str">
        <f t="shared" si="10"/>
        <v/>
      </c>
    </row>
    <row r="62" spans="1:11" ht="20.25" customHeight="1" x14ac:dyDescent="0.2">
      <c r="A62" s="300">
        <f>IF(ISBLANK('Tabulation of Bids'!A39),"",'Tabulation of Bids'!A39)</f>
        <v>32</v>
      </c>
      <c r="B62" s="301" t="str">
        <f>IF(ISBLANK('Tabulation of Bids'!B39),"",'Tabulation of Bids'!B39)</f>
        <v>INLET PROTECTION</v>
      </c>
      <c r="C62" s="290">
        <f>IF('Tabulation of Bids'!D39=0,"",'Tabulation of Bids'!D39)</f>
        <v>35</v>
      </c>
      <c r="D62" s="294" t="str">
        <f>IF(ISBLANK('Tabulation of Bids'!C39),"",'Tabulation of Bids'!C39)</f>
        <v>EACH</v>
      </c>
      <c r="E62" s="127">
        <f t="shared" si="11"/>
        <v>2100</v>
      </c>
      <c r="F62" s="128" t="str">
        <f t="shared" si="12"/>
        <v/>
      </c>
      <c r="G62" s="280">
        <f t="shared" si="13"/>
        <v>35</v>
      </c>
      <c r="H62" s="156"/>
      <c r="I62" s="129" t="str">
        <f t="shared" si="9"/>
        <v/>
      </c>
      <c r="J62" s="127">
        <f>IF(ISBLANK('Tabulation of Bids'!G39),"",'Tabulation of Bids'!G39)</f>
        <v>60</v>
      </c>
      <c r="K62" s="127" t="str">
        <f t="shared" si="10"/>
        <v/>
      </c>
    </row>
    <row r="63" spans="1:11" ht="20.25" customHeight="1" x14ac:dyDescent="0.2">
      <c r="A63" s="300">
        <f>IF(ISBLANK('Tabulation of Bids'!A40),"",'Tabulation of Bids'!A40)</f>
        <v>33</v>
      </c>
      <c r="B63" s="301" t="str">
        <f>IF(ISBLANK('Tabulation of Bids'!B40),"",'Tabulation of Bids'!B40)</f>
        <v>TEMPORARY EROSION AND SEDIMENT CONTROL MAINT.</v>
      </c>
      <c r="C63" s="290">
        <f>IF('Tabulation of Bids'!D40=0,"",'Tabulation of Bids'!D40)</f>
        <v>1</v>
      </c>
      <c r="D63" s="294" t="str">
        <f>IF(ISBLANK('Tabulation of Bids'!C40),"",'Tabulation of Bids'!C40)</f>
        <v>LSUM</v>
      </c>
      <c r="E63" s="127">
        <f t="shared" si="11"/>
        <v>1000</v>
      </c>
      <c r="F63" s="128" t="str">
        <f t="shared" si="12"/>
        <v/>
      </c>
      <c r="G63" s="280">
        <f t="shared" si="13"/>
        <v>1</v>
      </c>
      <c r="H63" s="156"/>
      <c r="I63" s="129" t="str">
        <f t="shared" si="9"/>
        <v/>
      </c>
      <c r="J63" s="127">
        <f>IF(ISBLANK('Tabulation of Bids'!G40),"",'Tabulation of Bids'!G40)</f>
        <v>1000</v>
      </c>
      <c r="K63" s="127" t="str">
        <f t="shared" si="10"/>
        <v/>
      </c>
    </row>
    <row r="64" spans="1:11" ht="20.25" customHeight="1" x14ac:dyDescent="0.2">
      <c r="A64" s="300">
        <f>IF(ISBLANK('Tabulation of Bids'!A41),"",'Tabulation of Bids'!A41)</f>
        <v>34</v>
      </c>
      <c r="B64" s="301" t="str">
        <f>IF(ISBLANK('Tabulation of Bids'!B41),"",'Tabulation of Bids'!B41)</f>
        <v>4" TOPSOIL, CLASS 1A SEEDING &amp; EROSION CONTROL BLANKET</v>
      </c>
      <c r="C64" s="290">
        <f>IF('Tabulation of Bids'!D41=0,"",'Tabulation of Bids'!D41)</f>
        <v>1772</v>
      </c>
      <c r="D64" s="294" t="str">
        <f>IF(ISBLANK('Tabulation of Bids'!C41),"",'Tabulation of Bids'!C41)</f>
        <v>S.Y.</v>
      </c>
      <c r="E64" s="127">
        <f t="shared" si="11"/>
        <v>13290</v>
      </c>
      <c r="F64" s="128" t="str">
        <f t="shared" si="12"/>
        <v/>
      </c>
      <c r="G64" s="280">
        <f t="shared" si="13"/>
        <v>1772</v>
      </c>
      <c r="H64" s="156"/>
      <c r="I64" s="129" t="str">
        <f t="shared" si="9"/>
        <v/>
      </c>
      <c r="J64" s="127">
        <f>IF(ISBLANK('Tabulation of Bids'!G41),"",'Tabulation of Bids'!G41)</f>
        <v>7.5</v>
      </c>
      <c r="K64" s="127" t="str">
        <f t="shared" si="10"/>
        <v/>
      </c>
    </row>
    <row r="65" spans="1:11" ht="20.25" customHeight="1" x14ac:dyDescent="0.2">
      <c r="A65" s="300">
        <f>IF(ISBLANK('Tabulation of Bids'!A42),"",'Tabulation of Bids'!A42)</f>
        <v>35</v>
      </c>
      <c r="B65" s="301" t="str">
        <f>IF(ISBLANK('Tabulation of Bids'!B42),"",'Tabulation of Bids'!B42)</f>
        <v>CONSTRUCTION LAYOUT</v>
      </c>
      <c r="C65" s="290">
        <f>IF('Tabulation of Bids'!D42=0,"",'Tabulation of Bids'!D42)</f>
        <v>1</v>
      </c>
      <c r="D65" s="294" t="str">
        <f>IF(ISBLANK('Tabulation of Bids'!C42),"",'Tabulation of Bids'!C42)</f>
        <v>LSUM</v>
      </c>
      <c r="E65" s="127">
        <f t="shared" si="11"/>
        <v>20000</v>
      </c>
      <c r="F65" s="128" t="str">
        <f t="shared" si="12"/>
        <v/>
      </c>
      <c r="G65" s="280">
        <f t="shared" si="13"/>
        <v>1</v>
      </c>
      <c r="H65" s="156"/>
      <c r="I65" s="129" t="str">
        <f t="shared" si="9"/>
        <v/>
      </c>
      <c r="J65" s="127">
        <f>IF(ISBLANK('Tabulation of Bids'!G42),"",'Tabulation of Bids'!G42)</f>
        <v>20000</v>
      </c>
      <c r="K65" s="127" t="str">
        <f t="shared" si="10"/>
        <v/>
      </c>
    </row>
    <row r="66" spans="1:11" ht="20.25" customHeight="1" x14ac:dyDescent="0.2">
      <c r="A66" s="300">
        <f>IF(ISBLANK('Tabulation of Bids'!A43),"",'Tabulation of Bids'!A43)</f>
        <v>36</v>
      </c>
      <c r="B66" s="301" t="str">
        <f>IF(ISBLANK('Tabulation of Bids'!B43),"",'Tabulation of Bids'!B43)</f>
        <v>COMPACTED AGGREGATE BASE COURSE, TYPE B, CA-6, 6"</v>
      </c>
      <c r="C66" s="290">
        <f>IF('Tabulation of Bids'!D43=0,"",'Tabulation of Bids'!D43)</f>
        <v>1200</v>
      </c>
      <c r="D66" s="294" t="str">
        <f>IF(ISBLANK('Tabulation of Bids'!C43),"",'Tabulation of Bids'!C43)</f>
        <v>S.Y.</v>
      </c>
      <c r="E66" s="127">
        <f t="shared" si="11"/>
        <v>11400</v>
      </c>
      <c r="F66" s="128" t="str">
        <f t="shared" si="12"/>
        <v/>
      </c>
      <c r="G66" s="280">
        <f t="shared" si="13"/>
        <v>1200</v>
      </c>
      <c r="H66" s="156"/>
      <c r="I66" s="129" t="str">
        <f t="shared" si="9"/>
        <v/>
      </c>
      <c r="J66" s="127">
        <f>IF(ISBLANK('Tabulation of Bids'!G43),"",'Tabulation of Bids'!G43)</f>
        <v>9.5</v>
      </c>
      <c r="K66" s="127" t="str">
        <f t="shared" si="10"/>
        <v/>
      </c>
    </row>
    <row r="67" spans="1:11" ht="20.25" customHeight="1" x14ac:dyDescent="0.2">
      <c r="A67" s="300">
        <f>IF(ISBLANK('Tabulation of Bids'!A44),"",'Tabulation of Bids'!A44)</f>
        <v>37</v>
      </c>
      <c r="B67" s="301" t="str">
        <f>IF(ISBLANK('Tabulation of Bids'!B44),"",'Tabulation of Bids'!B44)</f>
        <v>SUBBASE GRANULAR MATERIAL TYPE B, CA-2, 6"</v>
      </c>
      <c r="C67" s="290">
        <f>IF('Tabulation of Bids'!D44=0,"",'Tabulation of Bids'!D44)</f>
        <v>1200</v>
      </c>
      <c r="D67" s="294" t="str">
        <f>IF(ISBLANK('Tabulation of Bids'!C44),"",'Tabulation of Bids'!C44)</f>
        <v>S.Y.</v>
      </c>
      <c r="E67" s="127">
        <f t="shared" si="11"/>
        <v>7800</v>
      </c>
      <c r="F67" s="128" t="str">
        <f t="shared" si="12"/>
        <v/>
      </c>
      <c r="G67" s="280">
        <f t="shared" si="13"/>
        <v>1200</v>
      </c>
      <c r="H67" s="156"/>
      <c r="I67" s="129" t="str">
        <f t="shared" si="9"/>
        <v/>
      </c>
      <c r="J67" s="127">
        <f>IF(ISBLANK('Tabulation of Bids'!G44),"",'Tabulation of Bids'!G44)</f>
        <v>6.5</v>
      </c>
      <c r="K67" s="127" t="str">
        <f t="shared" si="10"/>
        <v/>
      </c>
    </row>
    <row r="68" spans="1:11" ht="20.25" customHeight="1" x14ac:dyDescent="0.2">
      <c r="A68" s="300">
        <f>IF(ISBLANK('Tabulation of Bids'!A45),"",'Tabulation of Bids'!A45)</f>
        <v>38</v>
      </c>
      <c r="B68" s="301" t="str">
        <f>IF(ISBLANK('Tabulation of Bids'!B45),"",'Tabulation of Bids'!B45)</f>
        <v>AGGREGATE BASE COURSE, TYPE B, 8"</v>
      </c>
      <c r="C68" s="290">
        <f>IF('Tabulation of Bids'!D45=0,"",'Tabulation of Bids'!D45)</f>
        <v>564</v>
      </c>
      <c r="D68" s="294" t="str">
        <f>IF(ISBLANK('Tabulation of Bids'!C45),"",'Tabulation of Bids'!C45)</f>
        <v>S.Y.</v>
      </c>
      <c r="E68" s="127">
        <f t="shared" si="11"/>
        <v>6486</v>
      </c>
      <c r="F68" s="128" t="str">
        <f t="shared" si="12"/>
        <v/>
      </c>
      <c r="G68" s="280">
        <f t="shared" si="13"/>
        <v>564</v>
      </c>
      <c r="H68" s="156"/>
      <c r="I68" s="129" t="str">
        <f t="shared" si="9"/>
        <v/>
      </c>
      <c r="J68" s="127">
        <f>IF(ISBLANK('Tabulation of Bids'!G45),"",'Tabulation of Bids'!G45)</f>
        <v>11.5</v>
      </c>
      <c r="K68" s="127" t="str">
        <f t="shared" si="10"/>
        <v/>
      </c>
    </row>
    <row r="69" spans="1:11" ht="20.25" customHeight="1" x14ac:dyDescent="0.2">
      <c r="A69" s="300">
        <f>IF(ISBLANK('Tabulation of Bids'!A46),"",'Tabulation of Bids'!A46)</f>
        <v>39</v>
      </c>
      <c r="B69" s="301" t="str">
        <f>IF(ISBLANK('Tabulation of Bids'!B46),"",'Tabulation of Bids'!B46)</f>
        <v>AGGREGATE SURFACE COURSE, TYPE A, 6"</v>
      </c>
      <c r="C69" s="290">
        <f>IF('Tabulation of Bids'!D46=0,"",'Tabulation of Bids'!D46)</f>
        <v>87</v>
      </c>
      <c r="D69" s="294" t="str">
        <f>IF(ISBLANK('Tabulation of Bids'!C46),"",'Tabulation of Bids'!C46)</f>
        <v>S.Y.</v>
      </c>
      <c r="E69" s="127">
        <f t="shared" si="11"/>
        <v>1218</v>
      </c>
      <c r="F69" s="128" t="str">
        <f t="shared" si="12"/>
        <v/>
      </c>
      <c r="G69" s="280">
        <f t="shared" si="13"/>
        <v>87</v>
      </c>
      <c r="H69" s="156"/>
      <c r="I69" s="129" t="str">
        <f t="shared" si="9"/>
        <v/>
      </c>
      <c r="J69" s="127">
        <f>IF(ISBLANK('Tabulation of Bids'!G46),"",'Tabulation of Bids'!G46)</f>
        <v>14</v>
      </c>
      <c r="K69" s="127" t="str">
        <f t="shared" si="10"/>
        <v/>
      </c>
    </row>
    <row r="70" spans="1:11" ht="20.25" customHeight="1" x14ac:dyDescent="0.2">
      <c r="A70" s="300">
        <f>IF(ISBLANK('Tabulation of Bids'!A47),"",'Tabulation of Bids'!A47)</f>
        <v>40</v>
      </c>
      <c r="B70" s="301" t="str">
        <f>IF(ISBLANK('Tabulation of Bids'!B47),"",'Tabulation of Bids'!B47)</f>
        <v>HMA SURFACE COURSE, MIX "D", N50</v>
      </c>
      <c r="C70" s="290">
        <f>IF('Tabulation of Bids'!D47=0,"",'Tabulation of Bids'!D47)</f>
        <v>2191</v>
      </c>
      <c r="D70" s="294" t="str">
        <f>IF(ISBLANK('Tabulation of Bids'!C47),"",'Tabulation of Bids'!C47)</f>
        <v>TON</v>
      </c>
      <c r="E70" s="127">
        <f t="shared" si="11"/>
        <v>219100</v>
      </c>
      <c r="F70" s="128" t="str">
        <f t="shared" si="12"/>
        <v/>
      </c>
      <c r="G70" s="280">
        <f t="shared" si="13"/>
        <v>2191</v>
      </c>
      <c r="H70" s="156"/>
      <c r="I70" s="129" t="str">
        <f t="shared" si="9"/>
        <v/>
      </c>
      <c r="J70" s="127">
        <f>IF(ISBLANK('Tabulation of Bids'!G47),"",'Tabulation of Bids'!G47)</f>
        <v>100</v>
      </c>
      <c r="K70" s="127" t="str">
        <f t="shared" si="10"/>
        <v/>
      </c>
    </row>
    <row r="71" spans="1:11" ht="20.25" customHeight="1" x14ac:dyDescent="0.2">
      <c r="A71" s="300">
        <f>IF(ISBLANK('Tabulation of Bids'!A48),"",'Tabulation of Bids'!A48)</f>
        <v>41</v>
      </c>
      <c r="B71" s="301" t="str">
        <f>IF(ISBLANK('Tabulation of Bids'!B48),"",'Tabulation of Bids'!B48)</f>
        <v>HMA BINDER COURSE, N50, 1.5"</v>
      </c>
      <c r="C71" s="290">
        <f>IF('Tabulation of Bids'!D48=0,"",'Tabulation of Bids'!D48)</f>
        <v>47</v>
      </c>
      <c r="D71" s="294" t="str">
        <f>IF(ISBLANK('Tabulation of Bids'!C48),"",'Tabulation of Bids'!C48)</f>
        <v>TON</v>
      </c>
      <c r="E71" s="127">
        <f t="shared" si="11"/>
        <v>15275</v>
      </c>
      <c r="F71" s="128" t="str">
        <f t="shared" si="12"/>
        <v/>
      </c>
      <c r="G71" s="280">
        <f t="shared" si="13"/>
        <v>47</v>
      </c>
      <c r="H71" s="156"/>
      <c r="I71" s="129" t="str">
        <f t="shared" si="9"/>
        <v/>
      </c>
      <c r="J71" s="127">
        <f>IF(ISBLANK('Tabulation of Bids'!G48),"",'Tabulation of Bids'!G48)</f>
        <v>325</v>
      </c>
      <c r="K71" s="127" t="str">
        <f t="shared" si="10"/>
        <v/>
      </c>
    </row>
    <row r="72" spans="1:11" ht="20.25" customHeight="1" x14ac:dyDescent="0.2">
      <c r="A72" s="300">
        <f>IF(ISBLANK('Tabulation of Bids'!A49),"",'Tabulation of Bids'!A49)</f>
        <v>42</v>
      </c>
      <c r="B72" s="301" t="str">
        <f>IF(ISBLANK('Tabulation of Bids'!B49),"",'Tabulation of Bids'!B49)</f>
        <v xml:space="preserve">HMA BINDER COURSE, IL-19.0, N50, 4” </v>
      </c>
      <c r="C72" s="290">
        <f>IF('Tabulation of Bids'!D49=0,"",'Tabulation of Bids'!D49)</f>
        <v>269</v>
      </c>
      <c r="D72" s="294" t="str">
        <f>IF(ISBLANK('Tabulation of Bids'!C49),"",'Tabulation of Bids'!C49)</f>
        <v>TON</v>
      </c>
      <c r="E72" s="127">
        <f t="shared" si="11"/>
        <v>34970</v>
      </c>
      <c r="F72" s="128" t="str">
        <f t="shared" si="12"/>
        <v/>
      </c>
      <c r="G72" s="280">
        <f t="shared" si="13"/>
        <v>269</v>
      </c>
      <c r="H72" s="156"/>
      <c r="I72" s="129" t="str">
        <f t="shared" si="9"/>
        <v/>
      </c>
      <c r="J72" s="127">
        <f>IF(ISBLANK('Tabulation of Bids'!G49),"",'Tabulation of Bids'!G49)</f>
        <v>130</v>
      </c>
      <c r="K72" s="127" t="str">
        <f t="shared" si="10"/>
        <v/>
      </c>
    </row>
    <row r="73" spans="1:11" ht="20.25" customHeight="1" x14ac:dyDescent="0.2">
      <c r="A73" s="300">
        <f>IF(ISBLANK('Tabulation of Bids'!A50),"",'Tabulation of Bids'!A50)</f>
        <v>43</v>
      </c>
      <c r="B73" s="301" t="str">
        <f>IF(ISBLANK('Tabulation of Bids'!B50),"",'Tabulation of Bids'!B50)</f>
        <v>COMBINATION CONCRETE CURB AND GUTTER, MODIFIED TYPE M 6.18</v>
      </c>
      <c r="C73" s="290">
        <f>IF('Tabulation of Bids'!D50=0,"",'Tabulation of Bids'!D50)</f>
        <v>7404</v>
      </c>
      <c r="D73" s="294" t="str">
        <f>IF(ISBLANK('Tabulation of Bids'!C50),"",'Tabulation of Bids'!C50)</f>
        <v>FT.</v>
      </c>
      <c r="E73" s="127">
        <f t="shared" si="11"/>
        <v>211014</v>
      </c>
      <c r="F73" s="128" t="str">
        <f t="shared" si="12"/>
        <v/>
      </c>
      <c r="G73" s="280">
        <f t="shared" si="13"/>
        <v>7404</v>
      </c>
      <c r="H73" s="156"/>
      <c r="I73" s="129" t="str">
        <f t="shared" si="9"/>
        <v/>
      </c>
      <c r="J73" s="127">
        <f>IF(ISBLANK('Tabulation of Bids'!G50),"",'Tabulation of Bids'!G50)</f>
        <v>28.5</v>
      </c>
      <c r="K73" s="127" t="str">
        <f t="shared" si="10"/>
        <v/>
      </c>
    </row>
    <row r="74" spans="1:11" ht="20.25" customHeight="1" x14ac:dyDescent="0.2">
      <c r="A74" s="300">
        <f>IF(ISBLANK('Tabulation of Bids'!A51),"",'Tabulation of Bids'!A51)</f>
        <v>44</v>
      </c>
      <c r="B74" s="301" t="str">
        <f>IF(ISBLANK('Tabulation of Bids'!B51),"",'Tabulation of Bids'!B51)</f>
        <v>PORTLAND CEMENT CONCRETE SIDEWALK, 4" (6" THRU DRIVEWAY)</v>
      </c>
      <c r="C74" s="290">
        <f>IF('Tabulation of Bids'!D51=0,"",'Tabulation of Bids'!D51)</f>
        <v>40395</v>
      </c>
      <c r="D74" s="294" t="str">
        <f>IF(ISBLANK('Tabulation of Bids'!C51),"",'Tabulation of Bids'!C51)</f>
        <v>S.F.</v>
      </c>
      <c r="E74" s="127">
        <f t="shared" si="11"/>
        <v>292863.75</v>
      </c>
      <c r="F74" s="128" t="str">
        <f t="shared" si="12"/>
        <v/>
      </c>
      <c r="G74" s="280">
        <f t="shared" si="13"/>
        <v>40395</v>
      </c>
      <c r="H74" s="156"/>
      <c r="I74" s="129" t="str">
        <f t="shared" si="9"/>
        <v/>
      </c>
      <c r="J74" s="127">
        <f>IF(ISBLANK('Tabulation of Bids'!G51),"",'Tabulation of Bids'!G51)</f>
        <v>7.25</v>
      </c>
      <c r="K74" s="127" t="str">
        <f t="shared" si="10"/>
        <v/>
      </c>
    </row>
    <row r="75" spans="1:11" ht="20.25" customHeight="1" x14ac:dyDescent="0.2">
      <c r="A75" s="300">
        <f>IF(ISBLANK('Tabulation of Bids'!A52),"",'Tabulation of Bids'!A52)</f>
        <v>45</v>
      </c>
      <c r="B75" s="301" t="str">
        <f>IF(ISBLANK('Tabulation of Bids'!B52),"",'Tabulation of Bids'!B52)</f>
        <v>DETECTABLE  WARNINGS</v>
      </c>
      <c r="C75" s="290">
        <f>IF('Tabulation of Bids'!D52=0,"",'Tabulation of Bids'!D52)</f>
        <v>616</v>
      </c>
      <c r="D75" s="294" t="str">
        <f>IF(ISBLANK('Tabulation of Bids'!C52),"",'Tabulation of Bids'!C52)</f>
        <v>S.F.</v>
      </c>
      <c r="E75" s="127">
        <f t="shared" si="11"/>
        <v>17864</v>
      </c>
      <c r="F75" s="128" t="str">
        <f t="shared" si="12"/>
        <v/>
      </c>
      <c r="G75" s="280">
        <f t="shared" si="13"/>
        <v>616</v>
      </c>
      <c r="H75" s="156"/>
      <c r="I75" s="129" t="str">
        <f t="shared" si="9"/>
        <v/>
      </c>
      <c r="J75" s="127">
        <f>IF(ISBLANK('Tabulation of Bids'!G52),"",'Tabulation of Bids'!G52)</f>
        <v>29</v>
      </c>
      <c r="K75" s="127" t="str">
        <f t="shared" si="10"/>
        <v/>
      </c>
    </row>
    <row r="76" spans="1:11" ht="20.25" customHeight="1" x14ac:dyDescent="0.2">
      <c r="A76" s="300">
        <f>IF(ISBLANK('Tabulation of Bids'!A53),"",'Tabulation of Bids'!A53)</f>
        <v>46</v>
      </c>
      <c r="B76" s="301" t="str">
        <f>IF(ISBLANK('Tabulation of Bids'!B53),"",'Tabulation of Bids'!B53)</f>
        <v>P.C. CONCRETE DRIVEWAY PAVEMENT, 6"</v>
      </c>
      <c r="C76" s="290">
        <f>IF('Tabulation of Bids'!D53=0,"",'Tabulation of Bids'!D53)</f>
        <v>581</v>
      </c>
      <c r="D76" s="294" t="str">
        <f>IF(ISBLANK('Tabulation of Bids'!C53),"",'Tabulation of Bids'!C53)</f>
        <v>S.Y.</v>
      </c>
      <c r="E76" s="127">
        <f t="shared" si="11"/>
        <v>45318</v>
      </c>
      <c r="F76" s="128" t="str">
        <f t="shared" si="12"/>
        <v/>
      </c>
      <c r="G76" s="280">
        <f t="shared" si="13"/>
        <v>581</v>
      </c>
      <c r="H76" s="156"/>
      <c r="I76" s="129" t="str">
        <f t="shared" si="9"/>
        <v/>
      </c>
      <c r="J76" s="127">
        <f>IF(ISBLANK('Tabulation of Bids'!G53),"",'Tabulation of Bids'!G53)</f>
        <v>78</v>
      </c>
      <c r="K76" s="127" t="str">
        <f t="shared" si="10"/>
        <v/>
      </c>
    </row>
    <row r="77" spans="1:11" ht="20.25" customHeight="1" x14ac:dyDescent="0.2">
      <c r="A77" s="300">
        <f>IF(ISBLANK('Tabulation of Bids'!A54),"",'Tabulation of Bids'!A54)</f>
        <v>47</v>
      </c>
      <c r="B77" s="301" t="str">
        <f>IF(ISBLANK('Tabulation of Bids'!B54),"",'Tabulation of Bids'!B54)</f>
        <v>THERMOPLASTIC PAVEMENT MARKING – LINE 24” WHITE</v>
      </c>
      <c r="C77" s="290">
        <f>IF('Tabulation of Bids'!D54=0,"",'Tabulation of Bids'!D54)</f>
        <v>350</v>
      </c>
      <c r="D77" s="294" t="str">
        <f>IF(ISBLANK('Tabulation of Bids'!C54),"",'Tabulation of Bids'!C54)</f>
        <v>FT.</v>
      </c>
      <c r="E77" s="127">
        <f t="shared" si="11"/>
        <v>1750</v>
      </c>
      <c r="F77" s="128" t="str">
        <f t="shared" si="12"/>
        <v/>
      </c>
      <c r="G77" s="280">
        <f t="shared" si="13"/>
        <v>350</v>
      </c>
      <c r="H77" s="156"/>
      <c r="I77" s="129" t="str">
        <f t="shared" si="9"/>
        <v/>
      </c>
      <c r="J77" s="127">
        <f>IF(ISBLANK('Tabulation of Bids'!G54),"",'Tabulation of Bids'!G54)</f>
        <v>5</v>
      </c>
      <c r="K77" s="127" t="str">
        <f t="shared" si="10"/>
        <v/>
      </c>
    </row>
    <row r="78" spans="1:11" ht="20.25" customHeight="1" thickBot="1" x14ac:dyDescent="0.25">
      <c r="A78" s="302">
        <f>IF(ISBLANK('Tabulation of Bids'!A55),"",'Tabulation of Bids'!A55)</f>
        <v>48</v>
      </c>
      <c r="B78" s="303" t="str">
        <f>IF(ISBLANK('Tabulation of Bids'!B55),"",'Tabulation of Bids'!B55)</f>
        <v>THERMOPLASTIC PAVEMENT MARKING – LINE 8” WHITE</v>
      </c>
      <c r="C78" s="290">
        <f>IF('Tabulation of Bids'!D55=0,"",'Tabulation of Bids'!D55)</f>
        <v>59</v>
      </c>
      <c r="D78" s="297" t="str">
        <f>IF(ISBLANK('Tabulation of Bids'!C55),"",'Tabulation of Bids'!C55)</f>
        <v>FT.</v>
      </c>
      <c r="E78" s="250">
        <f t="shared" si="11"/>
        <v>97.35</v>
      </c>
      <c r="F78" s="251" t="str">
        <f t="shared" si="12"/>
        <v/>
      </c>
      <c r="G78" s="280">
        <f t="shared" si="13"/>
        <v>59</v>
      </c>
      <c r="H78" s="156"/>
      <c r="I78" s="129" t="str">
        <f t="shared" si="9"/>
        <v/>
      </c>
      <c r="J78" s="127">
        <f>IF(ISBLANK('Tabulation of Bids'!G55),"",'Tabulation of Bids'!G55)</f>
        <v>1.65</v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Sub Total</v>
      </c>
      <c r="B79" s="45"/>
      <c r="C79" s="46"/>
      <c r="D79" s="36"/>
      <c r="E79" s="222">
        <f>SUM(E55:E78)+SUM(E7:E30)</f>
        <v>1389354.1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 t="str">
        <f>IF(A79="Sub Total","",SUM(K79:K84))</f>
        <v/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 t="str">
        <f>IF(ISNUMBER(K86),K85-K86,K85)</f>
        <v/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 t="str">
        <f>IF(ISNUMBER(K91),K87-K91,K87)</f>
        <v/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53" t="str">
        <f>IF(A153="",IF(ISNUMBER(J135),"ENGINEER'S PAYMENT ESTIMATE","ENGINEER'S FINAL PAYMENT ESTIMATE"),A147)</f>
        <v>ENGINEER'S FINAL PAYMENT ESTIMATE</v>
      </c>
      <c r="B98" s="353"/>
      <c r="C98" s="353"/>
      <c r="D98" s="353"/>
      <c r="E98" s="353"/>
      <c r="F98" s="353"/>
      <c r="G98" s="353"/>
      <c r="H98" s="353"/>
      <c r="I98" s="353"/>
      <c r="J98" s="353"/>
      <c r="K98" s="353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NTRAK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 xml:space="preserve">Address: Loves Park, IL 61111 </v>
      </c>
      <c r="C101" s="12"/>
      <c r="D101" s="12"/>
      <c r="E101" s="12"/>
      <c r="F101" s="12"/>
      <c r="G101" s="12"/>
      <c r="H101" s="14"/>
      <c r="I101" s="352"/>
      <c r="J101" s="352"/>
      <c r="K101" s="352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>
        <f>IF(ISBLANK('Tabulation of Bids'!A58),"",'Tabulation of Bids'!A58)</f>
        <v>49</v>
      </c>
      <c r="B104" s="289" t="str">
        <f>IF(ISBLANK('Tabulation of Bids'!B58),"",'Tabulation of Bids'!B58)</f>
        <v>THERMOPLASTIC PAVEMENT MARKING – LINE 6” WHITE</v>
      </c>
      <c r="C104" s="290">
        <f>IF('Tabulation of Bids'!D58=0,"",'Tabulation of Bids'!D58)</f>
        <v>1419</v>
      </c>
      <c r="D104" s="291" t="str">
        <f>IF(ISBLANK('Tabulation of Bids'!C58),"",'Tabulation of Bids'!C58)</f>
        <v>FT.</v>
      </c>
      <c r="E104" s="248">
        <f>IF(J104 = "","",J104*C104)</f>
        <v>1773.75</v>
      </c>
      <c r="F104" s="249" t="str">
        <f>IF((H104&gt;C104),H104-C104,"")</f>
        <v/>
      </c>
      <c r="G104" s="280">
        <f t="shared" ref="G104:G127" si="14">IF($K$146="BLR 6303",IF(C104&gt;H104,C104-H104,""),"")</f>
        <v>1419</v>
      </c>
      <c r="H104" s="156"/>
      <c r="I104" s="129" t="str">
        <f t="shared" ref="I104:I127" si="15">IF(ISBLANK(H104),"",D104)</f>
        <v/>
      </c>
      <c r="J104" s="127">
        <f>IF(ISBLANK('Tabulation of Bids'!G58),"",'Tabulation of Bids'!G58)</f>
        <v>1.25</v>
      </c>
      <c r="K104" s="127" t="str">
        <f t="shared" ref="K104:K127" si="16">IF(ISBLANK(H104),"",H104*J104)</f>
        <v/>
      </c>
    </row>
    <row r="105" spans="1:31" ht="20.25" customHeight="1" x14ac:dyDescent="0.2">
      <c r="A105" s="292">
        <f>IF(ISBLANK('Tabulation of Bids'!A59),"",'Tabulation of Bids'!A59)</f>
        <v>50</v>
      </c>
      <c r="B105" s="293" t="str">
        <f>IF(ISBLANK('Tabulation of Bids'!B59),"",'Tabulation of Bids'!B59)</f>
        <v>THERMOPLASTIC PAVEMENT MARKING - LINE 4" WHITE</v>
      </c>
      <c r="C105" s="290">
        <f>IF('Tabulation of Bids'!D59=0,"",'Tabulation of Bids'!D59)</f>
        <v>6434</v>
      </c>
      <c r="D105" s="294" t="str">
        <f>IF(ISBLANK('Tabulation of Bids'!C59),"",'Tabulation of Bids'!C59)</f>
        <v>FT.</v>
      </c>
      <c r="E105" s="252">
        <f t="shared" ref="E105:E127" si="17">IF(J105 = "","",J105*C105)</f>
        <v>5468.9</v>
      </c>
      <c r="F105" s="253" t="str">
        <f t="shared" ref="F105:F127" si="18">IF((H105&gt;C105),H105-C105,"")</f>
        <v/>
      </c>
      <c r="G105" s="280">
        <f t="shared" si="14"/>
        <v>6434</v>
      </c>
      <c r="H105" s="156"/>
      <c r="I105" s="129" t="str">
        <f t="shared" si="15"/>
        <v/>
      </c>
      <c r="J105" s="127">
        <f>IF(ISBLANK('Tabulation of Bids'!G59),"",'Tabulation of Bids'!G59)</f>
        <v>0.85</v>
      </c>
      <c r="K105" s="127" t="str">
        <f t="shared" si="16"/>
        <v/>
      </c>
    </row>
    <row r="106" spans="1:31" ht="20.25" customHeight="1" x14ac:dyDescent="0.2">
      <c r="A106" s="292">
        <f>IF(ISBLANK('Tabulation of Bids'!A60),"",'Tabulation of Bids'!A60)</f>
        <v>51</v>
      </c>
      <c r="B106" s="293" t="str">
        <f>IF(ISBLANK('Tabulation of Bids'!B60),"",'Tabulation of Bids'!B60)</f>
        <v>THERMOPLASTIC PAVEMENT MARKING - LINE 4" YELLOW</v>
      </c>
      <c r="C106" s="290">
        <f>IF('Tabulation of Bids'!D60=0,"",'Tabulation of Bids'!D60)</f>
        <v>2288</v>
      </c>
      <c r="D106" s="294" t="str">
        <f>IF(ISBLANK('Tabulation of Bids'!C60),"",'Tabulation of Bids'!C60)</f>
        <v>FT.</v>
      </c>
      <c r="E106" s="252">
        <f t="shared" si="17"/>
        <v>1944.8</v>
      </c>
      <c r="F106" s="253" t="str">
        <f t="shared" si="18"/>
        <v/>
      </c>
      <c r="G106" s="280">
        <f t="shared" si="14"/>
        <v>2288</v>
      </c>
      <c r="H106" s="156"/>
      <c r="I106" s="129" t="str">
        <f t="shared" si="15"/>
        <v/>
      </c>
      <c r="J106" s="127">
        <f>IF(ISBLANK('Tabulation of Bids'!G60),"",'Tabulation of Bids'!G60)</f>
        <v>0.85</v>
      </c>
      <c r="K106" s="127" t="str">
        <f t="shared" si="16"/>
        <v/>
      </c>
    </row>
    <row r="107" spans="1:31" ht="20.25" customHeight="1" x14ac:dyDescent="0.2">
      <c r="A107" s="292">
        <f>IF(ISBLANK('Tabulation of Bids'!A61),"",'Tabulation of Bids'!A61)</f>
        <v>52</v>
      </c>
      <c r="B107" s="293" t="str">
        <f>IF(ISBLANK('Tabulation of Bids'!B61),"",'Tabulation of Bids'!B61)</f>
        <v>PAINT PAVEMEMENT MARKING - LINE 24" WHITE</v>
      </c>
      <c r="C107" s="290">
        <f>IF('Tabulation of Bids'!D61=0,"",'Tabulation of Bids'!D61)</f>
        <v>22</v>
      </c>
      <c r="D107" s="294" t="str">
        <f>IF(ISBLANK('Tabulation of Bids'!C61),"",'Tabulation of Bids'!C61)</f>
        <v>FT.</v>
      </c>
      <c r="E107" s="252">
        <f t="shared" si="17"/>
        <v>275</v>
      </c>
      <c r="F107" s="253" t="str">
        <f t="shared" si="18"/>
        <v/>
      </c>
      <c r="G107" s="280">
        <f t="shared" si="14"/>
        <v>22</v>
      </c>
      <c r="H107" s="156"/>
      <c r="I107" s="129" t="str">
        <f t="shared" si="15"/>
        <v/>
      </c>
      <c r="J107" s="127">
        <f>IF(ISBLANK('Tabulation of Bids'!G61),"",'Tabulation of Bids'!G61)</f>
        <v>12.5</v>
      </c>
      <c r="K107" s="127" t="str">
        <f t="shared" si="16"/>
        <v/>
      </c>
    </row>
    <row r="108" spans="1:31" ht="20.25" customHeight="1" x14ac:dyDescent="0.2">
      <c r="A108" s="292">
        <f>IF(ISBLANK('Tabulation of Bids'!A62),"",'Tabulation of Bids'!A62)</f>
        <v>53</v>
      </c>
      <c r="B108" s="293" t="str">
        <f>IF(ISBLANK('Tabulation of Bids'!B62),"",'Tabulation of Bids'!B62)</f>
        <v>PAINT PAVEMEMENT MARKING - LINE 6" WHITE</v>
      </c>
      <c r="C108" s="290">
        <f>IF('Tabulation of Bids'!D62=0,"",'Tabulation of Bids'!D62)</f>
        <v>118</v>
      </c>
      <c r="D108" s="294" t="str">
        <f>IF(ISBLANK('Tabulation of Bids'!C62),"",'Tabulation of Bids'!C62)</f>
        <v>FT.</v>
      </c>
      <c r="E108" s="252">
        <f t="shared" si="17"/>
        <v>365.8</v>
      </c>
      <c r="F108" s="253" t="str">
        <f t="shared" si="18"/>
        <v/>
      </c>
      <c r="G108" s="280">
        <f t="shared" si="14"/>
        <v>118</v>
      </c>
      <c r="H108" s="156"/>
      <c r="I108" s="129" t="str">
        <f t="shared" si="15"/>
        <v/>
      </c>
      <c r="J108" s="127">
        <f>IF(ISBLANK('Tabulation of Bids'!G62),"",'Tabulation of Bids'!G62)</f>
        <v>3.1</v>
      </c>
      <c r="K108" s="127" t="str">
        <f t="shared" si="16"/>
        <v/>
      </c>
    </row>
    <row r="109" spans="1:31" ht="20.25" customHeight="1" x14ac:dyDescent="0.2">
      <c r="A109" s="292">
        <f>IF(ISBLANK('Tabulation of Bids'!A63),"",'Tabulation of Bids'!A63)</f>
        <v>54</v>
      </c>
      <c r="B109" s="293" t="str">
        <f>IF(ISBLANK('Tabulation of Bids'!B63),"",'Tabulation of Bids'!B63)</f>
        <v>THERMOPLASTIC PAVEMENET MARKING - RR SYMBOL</v>
      </c>
      <c r="C109" s="290">
        <f>IF('Tabulation of Bids'!D63=0,"",'Tabulation of Bids'!D63)</f>
        <v>2</v>
      </c>
      <c r="D109" s="294" t="str">
        <f>IF(ISBLANK('Tabulation of Bids'!C63),"",'Tabulation of Bids'!C63)</f>
        <v>EACH</v>
      </c>
      <c r="E109" s="252">
        <f t="shared" si="17"/>
        <v>410</v>
      </c>
      <c r="F109" s="253" t="str">
        <f t="shared" si="18"/>
        <v/>
      </c>
      <c r="G109" s="280">
        <f t="shared" si="14"/>
        <v>2</v>
      </c>
      <c r="H109" s="156"/>
      <c r="I109" s="129" t="str">
        <f t="shared" si="15"/>
        <v/>
      </c>
      <c r="J109" s="127">
        <f>IF(ISBLANK('Tabulation of Bids'!G63),"",'Tabulation of Bids'!G63)</f>
        <v>205</v>
      </c>
      <c r="K109" s="127" t="str">
        <f t="shared" si="16"/>
        <v/>
      </c>
    </row>
    <row r="110" spans="1:31" ht="20.25" customHeight="1" x14ac:dyDescent="0.2">
      <c r="A110" s="292">
        <f>IF(ISBLANK('Tabulation of Bids'!A64),"",'Tabulation of Bids'!A64)</f>
        <v>55</v>
      </c>
      <c r="B110" s="293" t="str">
        <f>IF(ISBLANK('Tabulation of Bids'!B64),"",'Tabulation of Bids'!B64)</f>
        <v>RCP STORM SEWER, 12"</v>
      </c>
      <c r="C110" s="290">
        <f>IF('Tabulation of Bids'!D64=0,"",'Tabulation of Bids'!D64)</f>
        <v>33</v>
      </c>
      <c r="D110" s="294" t="str">
        <f>IF(ISBLANK('Tabulation of Bids'!C64),"",'Tabulation of Bids'!C64)</f>
        <v>FT.</v>
      </c>
      <c r="E110" s="252">
        <f t="shared" si="17"/>
        <v>4785</v>
      </c>
      <c r="F110" s="253" t="str">
        <f t="shared" si="18"/>
        <v/>
      </c>
      <c r="G110" s="280">
        <f t="shared" si="14"/>
        <v>33</v>
      </c>
      <c r="H110" s="156"/>
      <c r="I110" s="129" t="str">
        <f t="shared" si="15"/>
        <v/>
      </c>
      <c r="J110" s="127">
        <f>IF(ISBLANK('Tabulation of Bids'!G64),"",'Tabulation of Bids'!G64)</f>
        <v>145</v>
      </c>
      <c r="K110" s="127" t="str">
        <f t="shared" si="16"/>
        <v/>
      </c>
    </row>
    <row r="111" spans="1:31" ht="20.25" customHeight="1" x14ac:dyDescent="0.2">
      <c r="A111" s="292">
        <f>IF(ISBLANK('Tabulation of Bids'!A65),"",'Tabulation of Bids'!A65)</f>
        <v>56</v>
      </c>
      <c r="B111" s="293" t="str">
        <f>IF(ISBLANK('Tabulation of Bids'!B65),"",'Tabulation of Bids'!B65)</f>
        <v>2' DIA. STORM INLET TYPE A</v>
      </c>
      <c r="C111" s="290">
        <f>IF('Tabulation of Bids'!D65=0,"",'Tabulation of Bids'!D65)</f>
        <v>1</v>
      </c>
      <c r="D111" s="294" t="str">
        <f>IF(ISBLANK('Tabulation of Bids'!C65),"",'Tabulation of Bids'!C65)</f>
        <v>EACH</v>
      </c>
      <c r="E111" s="252">
        <f t="shared" si="17"/>
        <v>1800</v>
      </c>
      <c r="F111" s="253" t="str">
        <f t="shared" si="18"/>
        <v/>
      </c>
      <c r="G111" s="280">
        <f t="shared" si="14"/>
        <v>1</v>
      </c>
      <c r="H111" s="156"/>
      <c r="I111" s="129" t="str">
        <f t="shared" si="15"/>
        <v/>
      </c>
      <c r="J111" s="127">
        <f>IF(ISBLANK('Tabulation of Bids'!G65),"",'Tabulation of Bids'!G65)</f>
        <v>1800</v>
      </c>
      <c r="K111" s="127" t="str">
        <f t="shared" si="16"/>
        <v/>
      </c>
    </row>
    <row r="112" spans="1:31" ht="20.25" customHeight="1" x14ac:dyDescent="0.2">
      <c r="A112" s="292">
        <f>IF(ISBLANK('Tabulation of Bids'!A66),"",'Tabulation of Bids'!A66)</f>
        <v>57</v>
      </c>
      <c r="B112" s="293" t="str">
        <f>IF(ISBLANK('Tabulation of Bids'!B66),"",'Tabulation of Bids'!B66)</f>
        <v>STORM INLET 700</v>
      </c>
      <c r="C112" s="290">
        <f>IF('Tabulation of Bids'!D66=0,"",'Tabulation of Bids'!D66)</f>
        <v>1</v>
      </c>
      <c r="D112" s="294" t="str">
        <f>IF(ISBLANK('Tabulation of Bids'!C66),"",'Tabulation of Bids'!C66)</f>
        <v>EACH</v>
      </c>
      <c r="E112" s="252">
        <f t="shared" si="17"/>
        <v>2000</v>
      </c>
      <c r="F112" s="253" t="str">
        <f t="shared" si="18"/>
        <v/>
      </c>
      <c r="G112" s="280">
        <f t="shared" si="14"/>
        <v>1</v>
      </c>
      <c r="H112" s="156"/>
      <c r="I112" s="129" t="str">
        <f t="shared" si="15"/>
        <v/>
      </c>
      <c r="J112" s="127">
        <f>IF(ISBLANK('Tabulation of Bids'!G66),"",'Tabulation of Bids'!G66)</f>
        <v>2000</v>
      </c>
      <c r="K112" s="127" t="str">
        <f t="shared" si="16"/>
        <v/>
      </c>
    </row>
    <row r="113" spans="1:11" ht="20.25" customHeight="1" x14ac:dyDescent="0.2">
      <c r="A113" s="292" t="str">
        <f>IF(ISBLANK('Tabulation of Bids'!A67),"",'Tabulation of Bids'!A67)</f>
        <v/>
      </c>
      <c r="B113" s="293" t="str">
        <f>IF(ISBLANK('Tabulation of Bids'!B67),"",'Tabulation of Bids'!B67)</f>
        <v/>
      </c>
      <c r="C113" s="290" t="str">
        <f>IF('Tabulation of Bids'!D67=0,"",'Tabulation of Bids'!D67)</f>
        <v/>
      </c>
      <c r="D113" s="294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80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2" t="str">
        <f>IF(ISBLANK('Tabulation of Bids'!A68),"",'Tabulation of Bids'!A68)</f>
        <v/>
      </c>
      <c r="B114" s="293" t="str">
        <f>IF(ISBLANK('Tabulation of Bids'!B68),"",'Tabulation of Bids'!B68)</f>
        <v/>
      </c>
      <c r="C114" s="290" t="str">
        <f>IF('Tabulation of Bids'!D68=0,"",'Tabulation of Bids'!D68)</f>
        <v/>
      </c>
      <c r="D114" s="294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80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2" t="str">
        <f>IF(ISBLANK('Tabulation of Bids'!A69),"",'Tabulation of Bids'!A69)</f>
        <v/>
      </c>
      <c r="B115" s="293" t="str">
        <f>IF(ISBLANK('Tabulation of Bids'!B69),"",'Tabulation of Bids'!B69)</f>
        <v/>
      </c>
      <c r="C115" s="290" t="str">
        <f>IF('Tabulation of Bids'!D69=0,"",'Tabulation of Bids'!D69)</f>
        <v/>
      </c>
      <c r="D115" s="294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80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2" t="str">
        <f>IF(ISBLANK('Tabulation of Bids'!A70),"",'Tabulation of Bids'!A70)</f>
        <v/>
      </c>
      <c r="B116" s="293" t="str">
        <f>IF(ISBLANK('Tabulation of Bids'!B70),"",'Tabulation of Bids'!B70)</f>
        <v/>
      </c>
      <c r="C116" s="290" t="str">
        <f>IF('Tabulation of Bids'!D70=0,"",'Tabulation of Bids'!D70)</f>
        <v/>
      </c>
      <c r="D116" s="294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80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2" t="str">
        <f>IF(ISBLANK('Tabulation of Bids'!A71),"",'Tabulation of Bids'!A71)</f>
        <v/>
      </c>
      <c r="B117" s="293" t="str">
        <f>IF(ISBLANK('Tabulation of Bids'!B71),"",'Tabulation of Bids'!B71)</f>
        <v/>
      </c>
      <c r="C117" s="290" t="str">
        <f>IF('Tabulation of Bids'!D71=0,"",'Tabulation of Bids'!D71)</f>
        <v/>
      </c>
      <c r="D117" s="294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80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2" t="str">
        <f>IF(ISBLANK('Tabulation of Bids'!A72),"",'Tabulation of Bids'!A72)</f>
        <v/>
      </c>
      <c r="B118" s="293" t="str">
        <f>IF(ISBLANK('Tabulation of Bids'!B72),"",'Tabulation of Bids'!B72)</f>
        <v/>
      </c>
      <c r="C118" s="290" t="str">
        <f>IF('Tabulation of Bids'!D72=0,"",'Tabulation of Bids'!D72)</f>
        <v/>
      </c>
      <c r="D118" s="294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80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2" t="str">
        <f>IF(ISBLANK('Tabulation of Bids'!A73),"",'Tabulation of Bids'!A73)</f>
        <v/>
      </c>
      <c r="B119" s="293" t="str">
        <f>IF(ISBLANK('Tabulation of Bids'!B73),"",'Tabulation of Bids'!B73)</f>
        <v/>
      </c>
      <c r="C119" s="290" t="str">
        <f>IF('Tabulation of Bids'!D73=0,"",'Tabulation of Bids'!D73)</f>
        <v/>
      </c>
      <c r="D119" s="294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80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2" t="str">
        <f>IF(ISBLANK('Tabulation of Bids'!A74),"",'Tabulation of Bids'!A74)</f>
        <v/>
      </c>
      <c r="B120" s="293" t="str">
        <f>IF(ISBLANK('Tabulation of Bids'!B74),"",'Tabulation of Bids'!B74)</f>
        <v/>
      </c>
      <c r="C120" s="290" t="str">
        <f>IF('Tabulation of Bids'!D74=0,"",'Tabulation of Bids'!D74)</f>
        <v/>
      </c>
      <c r="D120" s="294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80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2" t="str">
        <f>IF(ISBLANK('Tabulation of Bids'!A75),"",'Tabulation of Bids'!A75)</f>
        <v/>
      </c>
      <c r="B121" s="293" t="str">
        <f>IF(ISBLANK('Tabulation of Bids'!B75),"",'Tabulation of Bids'!B75)</f>
        <v/>
      </c>
      <c r="C121" s="290" t="str">
        <f>IF('Tabulation of Bids'!D75=0,"",'Tabulation of Bids'!D75)</f>
        <v/>
      </c>
      <c r="D121" s="294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80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2" t="str">
        <f>IF(ISBLANK('Tabulation of Bids'!A76),"",'Tabulation of Bids'!A76)</f>
        <v/>
      </c>
      <c r="B122" s="293" t="str">
        <f>IF(ISBLANK('Tabulation of Bids'!B76),"",'Tabulation of Bids'!B76)</f>
        <v/>
      </c>
      <c r="C122" s="290" t="str">
        <f>IF('Tabulation of Bids'!D76=0,"",'Tabulation of Bids'!D76)</f>
        <v/>
      </c>
      <c r="D122" s="294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80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2" t="str">
        <f>IF(ISBLANK('Tabulation of Bids'!A77),"",'Tabulation of Bids'!A77)</f>
        <v/>
      </c>
      <c r="B123" s="293" t="str">
        <f>IF(ISBLANK('Tabulation of Bids'!B77),"",'Tabulation of Bids'!B77)</f>
        <v/>
      </c>
      <c r="C123" s="290" t="str">
        <f>IF('Tabulation of Bids'!D77=0,"",'Tabulation of Bids'!D77)</f>
        <v/>
      </c>
      <c r="D123" s="294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80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2" t="str">
        <f>IF(ISBLANK('Tabulation of Bids'!A78),"",'Tabulation of Bids'!A78)</f>
        <v/>
      </c>
      <c r="B124" s="293" t="str">
        <f>IF(ISBLANK('Tabulation of Bids'!B78),"",'Tabulation of Bids'!B78)</f>
        <v/>
      </c>
      <c r="C124" s="290" t="str">
        <f>IF('Tabulation of Bids'!D78=0,"",'Tabulation of Bids'!D78)</f>
        <v/>
      </c>
      <c r="D124" s="294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80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2" t="str">
        <f>IF(ISBLANK('Tabulation of Bids'!A79),"",'Tabulation of Bids'!A79)</f>
        <v/>
      </c>
      <c r="B125" s="293" t="str">
        <f>IF(ISBLANK('Tabulation of Bids'!B79),"",'Tabulation of Bids'!B79)</f>
        <v/>
      </c>
      <c r="C125" s="290" t="str">
        <f>IF('Tabulation of Bids'!D79=0,"",'Tabulation of Bids'!D79)</f>
        <v/>
      </c>
      <c r="D125" s="294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80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2" t="str">
        <f>IF(ISBLANK('Tabulation of Bids'!A80),"",'Tabulation of Bids'!A80)</f>
        <v/>
      </c>
      <c r="B126" s="293" t="str">
        <f>IF(ISBLANK('Tabulation of Bids'!B80),"",'Tabulation of Bids'!B80)</f>
        <v/>
      </c>
      <c r="C126" s="290" t="str">
        <f>IF('Tabulation of Bids'!D80=0,"",'Tabulation of Bids'!D80)</f>
        <v/>
      </c>
      <c r="D126" s="294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80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5" t="str">
        <f>IF(ISBLANK('Tabulation of Bids'!A81),"",'Tabulation of Bids'!A81)</f>
        <v/>
      </c>
      <c r="B127" s="296" t="str">
        <f>IF(ISBLANK('Tabulation of Bids'!B81),"",'Tabulation of Bids'!B81)</f>
        <v/>
      </c>
      <c r="C127" s="290" t="str">
        <f>IF('Tabulation of Bids'!D81=0,"",'Tabulation of Bids'!D81)</f>
        <v/>
      </c>
      <c r="D127" s="297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80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>
        <f>SUM(E104:E127)+SUM(E55:E78)+SUM(E7:E30)</f>
        <v>1408177.35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53" t="str">
        <f>IF(A202="",IF(ISNUMBER(J184),"ENGINEER'S PAYMENT ESTIMATE","ENGINEER'S FINAL PAYMENT ESTIMATE"),A196)</f>
        <v>ENGINEER'S FINAL PAYMENT ESTIMATE</v>
      </c>
      <c r="B147" s="353"/>
      <c r="C147" s="353"/>
      <c r="D147" s="353"/>
      <c r="E147" s="353"/>
      <c r="F147" s="353"/>
      <c r="G147" s="353"/>
      <c r="H147" s="353"/>
      <c r="I147" s="353"/>
      <c r="J147" s="353"/>
      <c r="K147" s="353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NTRAK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 xml:space="preserve">Address: Loves Park, IL 61111 </v>
      </c>
      <c r="C150" s="12"/>
      <c r="D150" s="12"/>
      <c r="E150" s="12"/>
      <c r="F150" s="12"/>
      <c r="G150" s="12"/>
      <c r="H150" s="14"/>
      <c r="I150" s="352"/>
      <c r="J150" s="352"/>
      <c r="K150" s="352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 t="str">
        <f>IF(ISBLANK('Tabulation of Bids'!A84),"",'Tabulation of Bids'!A84)</f>
        <v/>
      </c>
      <c r="B153" s="289" t="str">
        <f>IF(ISBLANK('Tabulation of Bids'!B84),"",'Tabulation of Bids'!B84)</f>
        <v/>
      </c>
      <c r="C153" s="290" t="str">
        <f>IF('Tabulation of Bids'!D84=0,"",'Tabulation of Bids'!D84)</f>
        <v/>
      </c>
      <c r="D153" s="291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80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2" t="str">
        <f>IF(ISBLANK('Tabulation of Bids'!A85),"",'Tabulation of Bids'!A85)</f>
        <v/>
      </c>
      <c r="B154" s="293" t="str">
        <f>IF(ISBLANK('Tabulation of Bids'!B85),"",'Tabulation of Bids'!B85)</f>
        <v/>
      </c>
      <c r="C154" s="290" t="str">
        <f>IF('Tabulation of Bids'!D85=0,"",'Tabulation of Bids'!D85)</f>
        <v/>
      </c>
      <c r="D154" s="294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80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2" t="str">
        <f>IF(ISBLANK('Tabulation of Bids'!A86),"",'Tabulation of Bids'!A86)</f>
        <v/>
      </c>
      <c r="B155" s="293" t="str">
        <f>IF(ISBLANK('Tabulation of Bids'!B86),"",'Tabulation of Bids'!B86)</f>
        <v/>
      </c>
      <c r="C155" s="290" t="str">
        <f>IF('Tabulation of Bids'!D86=0,"",'Tabulation of Bids'!D86)</f>
        <v/>
      </c>
      <c r="D155" s="294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80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2" t="str">
        <f>IF(ISBLANK('Tabulation of Bids'!A87),"",'Tabulation of Bids'!A87)</f>
        <v/>
      </c>
      <c r="B156" s="293" t="str">
        <f>IF(ISBLANK('Tabulation of Bids'!B87),"",'Tabulation of Bids'!B87)</f>
        <v/>
      </c>
      <c r="C156" s="290" t="str">
        <f>IF('Tabulation of Bids'!D87=0,"",'Tabulation of Bids'!D87)</f>
        <v/>
      </c>
      <c r="D156" s="294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80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2" t="str">
        <f>IF(ISBLANK('Tabulation of Bids'!A88),"",'Tabulation of Bids'!A88)</f>
        <v/>
      </c>
      <c r="B157" s="293" t="str">
        <f>IF(ISBLANK('Tabulation of Bids'!B88),"",'Tabulation of Bids'!B88)</f>
        <v/>
      </c>
      <c r="C157" s="290" t="str">
        <f>IF('Tabulation of Bids'!D88=0,"",'Tabulation of Bids'!D88)</f>
        <v/>
      </c>
      <c r="D157" s="294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80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2" t="str">
        <f>IF(ISBLANK('Tabulation of Bids'!A89),"",'Tabulation of Bids'!A89)</f>
        <v/>
      </c>
      <c r="B158" s="293" t="str">
        <f>IF(ISBLANK('Tabulation of Bids'!B89),"",'Tabulation of Bids'!B89)</f>
        <v/>
      </c>
      <c r="C158" s="290" t="str">
        <f>IF('Tabulation of Bids'!D89=0,"",'Tabulation of Bids'!D89)</f>
        <v/>
      </c>
      <c r="D158" s="294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80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2" t="str">
        <f>IF(ISBLANK('Tabulation of Bids'!A90),"",'Tabulation of Bids'!A90)</f>
        <v/>
      </c>
      <c r="B159" s="293" t="str">
        <f>IF(ISBLANK('Tabulation of Bids'!B90),"",'Tabulation of Bids'!B90)</f>
        <v/>
      </c>
      <c r="C159" s="290" t="str">
        <f>IF('Tabulation of Bids'!D90=0,"",'Tabulation of Bids'!D90)</f>
        <v/>
      </c>
      <c r="D159" s="294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80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2" t="str">
        <f>IF(ISBLANK('Tabulation of Bids'!A91),"",'Tabulation of Bids'!A91)</f>
        <v/>
      </c>
      <c r="B160" s="293" t="str">
        <f>IF(ISBLANK('Tabulation of Bids'!B91),"",'Tabulation of Bids'!B91)</f>
        <v/>
      </c>
      <c r="C160" s="290" t="str">
        <f>IF('Tabulation of Bids'!D91=0,"",'Tabulation of Bids'!D91)</f>
        <v/>
      </c>
      <c r="D160" s="294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80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2" t="str">
        <f>IF(ISBLANK('Tabulation of Bids'!A92),"",'Tabulation of Bids'!A92)</f>
        <v/>
      </c>
      <c r="B161" s="293" t="str">
        <f>IF(ISBLANK('Tabulation of Bids'!B92),"",'Tabulation of Bids'!B92)</f>
        <v/>
      </c>
      <c r="C161" s="290" t="str">
        <f>IF('Tabulation of Bids'!D92=0,"",'Tabulation of Bids'!D92)</f>
        <v/>
      </c>
      <c r="D161" s="294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80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2" t="str">
        <f>IF(ISBLANK('Tabulation of Bids'!A93),"",'Tabulation of Bids'!A93)</f>
        <v/>
      </c>
      <c r="B162" s="293" t="str">
        <f>IF(ISBLANK('Tabulation of Bids'!B93),"",'Tabulation of Bids'!B93)</f>
        <v/>
      </c>
      <c r="C162" s="290" t="str">
        <f>IF('Tabulation of Bids'!D93=0,"",'Tabulation of Bids'!D93)</f>
        <v/>
      </c>
      <c r="D162" s="294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80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2" t="str">
        <f>IF(ISBLANK('Tabulation of Bids'!A94),"",'Tabulation of Bids'!A94)</f>
        <v/>
      </c>
      <c r="B163" s="293" t="str">
        <f>IF(ISBLANK('Tabulation of Bids'!B94),"",'Tabulation of Bids'!B94)</f>
        <v/>
      </c>
      <c r="C163" s="290" t="str">
        <f>IF('Tabulation of Bids'!D94=0,"",'Tabulation of Bids'!D94)</f>
        <v/>
      </c>
      <c r="D163" s="294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80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2" t="str">
        <f>IF(ISBLANK('Tabulation of Bids'!A95),"",'Tabulation of Bids'!A95)</f>
        <v/>
      </c>
      <c r="B164" s="293" t="str">
        <f>IF(ISBLANK('Tabulation of Bids'!B95),"",'Tabulation of Bids'!B95)</f>
        <v/>
      </c>
      <c r="C164" s="290" t="str">
        <f>IF('Tabulation of Bids'!D95=0,"",'Tabulation of Bids'!D95)</f>
        <v/>
      </c>
      <c r="D164" s="294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80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2" t="str">
        <f>IF(ISBLANK('Tabulation of Bids'!A96),"",'Tabulation of Bids'!A96)</f>
        <v/>
      </c>
      <c r="B165" s="293" t="str">
        <f>IF(ISBLANK('Tabulation of Bids'!B96),"",'Tabulation of Bids'!B96)</f>
        <v/>
      </c>
      <c r="C165" s="290" t="str">
        <f>IF('Tabulation of Bids'!D96=0,"",'Tabulation of Bids'!D96)</f>
        <v/>
      </c>
      <c r="D165" s="294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80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2" t="str">
        <f>IF(ISBLANK('Tabulation of Bids'!A97),"",'Tabulation of Bids'!A97)</f>
        <v/>
      </c>
      <c r="B166" s="293" t="str">
        <f>IF(ISBLANK('Tabulation of Bids'!B97),"",'Tabulation of Bids'!B97)</f>
        <v/>
      </c>
      <c r="C166" s="290" t="str">
        <f>IF('Tabulation of Bids'!D97=0,"",'Tabulation of Bids'!D97)</f>
        <v/>
      </c>
      <c r="D166" s="294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80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2" t="str">
        <f>IF(ISBLANK('Tabulation of Bids'!A98),"",'Tabulation of Bids'!A98)</f>
        <v/>
      </c>
      <c r="B167" s="293" t="str">
        <f>IF(ISBLANK('Tabulation of Bids'!B98),"",'Tabulation of Bids'!B98)</f>
        <v/>
      </c>
      <c r="C167" s="290" t="str">
        <f>IF('Tabulation of Bids'!D98=0,"",'Tabulation of Bids'!D98)</f>
        <v/>
      </c>
      <c r="D167" s="294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80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2" t="str">
        <f>IF(ISBLANK('Tabulation of Bids'!A99),"",'Tabulation of Bids'!A99)</f>
        <v/>
      </c>
      <c r="B168" s="293" t="str">
        <f>IF(ISBLANK('Tabulation of Bids'!B99),"",'Tabulation of Bids'!B99)</f>
        <v/>
      </c>
      <c r="C168" s="290" t="str">
        <f>IF('Tabulation of Bids'!D99=0,"",'Tabulation of Bids'!D99)</f>
        <v/>
      </c>
      <c r="D168" s="294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80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2" t="str">
        <f>IF(ISBLANK('Tabulation of Bids'!A100),"",'Tabulation of Bids'!A100)</f>
        <v/>
      </c>
      <c r="B169" s="293" t="str">
        <f>IF(ISBLANK('Tabulation of Bids'!B100),"",'Tabulation of Bids'!B100)</f>
        <v/>
      </c>
      <c r="C169" s="290" t="str">
        <f>IF('Tabulation of Bids'!D100=0,"",'Tabulation of Bids'!D100)</f>
        <v/>
      </c>
      <c r="D169" s="294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80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2" t="str">
        <f>IF(ISBLANK('Tabulation of Bids'!A101),"",'Tabulation of Bids'!A101)</f>
        <v/>
      </c>
      <c r="B170" s="293" t="str">
        <f>IF(ISBLANK('Tabulation of Bids'!B101),"",'Tabulation of Bids'!B101)</f>
        <v/>
      </c>
      <c r="C170" s="290" t="str">
        <f>IF('Tabulation of Bids'!D101=0,"",'Tabulation of Bids'!D101)</f>
        <v/>
      </c>
      <c r="D170" s="294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80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2" t="str">
        <f>IF(ISBLANK('Tabulation of Bids'!A102),"",'Tabulation of Bids'!A102)</f>
        <v/>
      </c>
      <c r="B171" s="293" t="str">
        <f>IF(ISBLANK('Tabulation of Bids'!B102),"",'Tabulation of Bids'!B102)</f>
        <v/>
      </c>
      <c r="C171" s="290" t="str">
        <f>IF('Tabulation of Bids'!D102=0,"",'Tabulation of Bids'!D102)</f>
        <v/>
      </c>
      <c r="D171" s="294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80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2" t="str">
        <f>IF(ISBLANK('Tabulation of Bids'!A103),"",'Tabulation of Bids'!A103)</f>
        <v/>
      </c>
      <c r="B172" s="293" t="str">
        <f>IF(ISBLANK('Tabulation of Bids'!B103),"",'Tabulation of Bids'!B103)</f>
        <v/>
      </c>
      <c r="C172" s="290" t="str">
        <f>IF('Tabulation of Bids'!D103=0,"",'Tabulation of Bids'!D103)</f>
        <v/>
      </c>
      <c r="D172" s="294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80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2" t="str">
        <f>IF(ISBLANK('Tabulation of Bids'!A104),"",'Tabulation of Bids'!A104)</f>
        <v/>
      </c>
      <c r="B173" s="293" t="str">
        <f>IF(ISBLANK('Tabulation of Bids'!B104),"",'Tabulation of Bids'!B104)</f>
        <v/>
      </c>
      <c r="C173" s="290" t="str">
        <f>IF('Tabulation of Bids'!D104=0,"",'Tabulation of Bids'!D104)</f>
        <v/>
      </c>
      <c r="D173" s="294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80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2" t="str">
        <f>IF(ISBLANK('Tabulation of Bids'!A105),"",'Tabulation of Bids'!A105)</f>
        <v/>
      </c>
      <c r="B174" s="293" t="str">
        <f>IF(ISBLANK('Tabulation of Bids'!B105),"",'Tabulation of Bids'!B105)</f>
        <v/>
      </c>
      <c r="C174" s="290" t="str">
        <f>IF('Tabulation of Bids'!D105=0,"",'Tabulation of Bids'!D105)</f>
        <v/>
      </c>
      <c r="D174" s="294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80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2" t="str">
        <f>IF(ISBLANK('Tabulation of Bids'!A106),"",'Tabulation of Bids'!A106)</f>
        <v/>
      </c>
      <c r="B175" s="293" t="str">
        <f>IF(ISBLANK('Tabulation of Bids'!B106),"",'Tabulation of Bids'!B106)</f>
        <v/>
      </c>
      <c r="C175" s="290" t="str">
        <f>IF('Tabulation of Bids'!D106=0,"",'Tabulation of Bids'!D106)</f>
        <v/>
      </c>
      <c r="D175" s="294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80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5" t="str">
        <f>IF(ISBLANK('Tabulation of Bids'!A107),"",'Tabulation of Bids'!A107)</f>
        <v/>
      </c>
      <c r="B176" s="296" t="str">
        <f>IF(ISBLANK('Tabulation of Bids'!B107),"",'Tabulation of Bids'!B107)</f>
        <v/>
      </c>
      <c r="C176" s="290" t="str">
        <f>IF('Tabulation of Bids'!D107=0,"",'Tabulation of Bids'!D107)</f>
        <v/>
      </c>
      <c r="D176" s="297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80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>
        <f>SUM(E153:E176)+SUM(E104:E127)+SUM(E55:E78)+SUM(E7:E30)</f>
        <v>1408177.35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53" t="str">
        <f>IF(A251="",IF(ISNUMBER(J233),"ENGINEER'S PAYMENT ESTIMATE","ENGINEER'S FINAL PAYMENT ESTIMATE"),A245)</f>
        <v>ENGINEER'S FINAL PAYMENT ESTIMATE</v>
      </c>
      <c r="B196" s="353"/>
      <c r="C196" s="353"/>
      <c r="D196" s="353"/>
      <c r="E196" s="353"/>
      <c r="F196" s="353"/>
      <c r="G196" s="353"/>
      <c r="H196" s="353"/>
      <c r="I196" s="353"/>
      <c r="J196" s="353"/>
      <c r="K196" s="353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NTRAK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 xml:space="preserve">Address: Loves Park, IL 61111 </v>
      </c>
      <c r="C199" s="12"/>
      <c r="D199" s="12"/>
      <c r="E199" s="12"/>
      <c r="F199" s="12"/>
      <c r="G199" s="12"/>
      <c r="H199" s="14"/>
      <c r="I199" s="352"/>
      <c r="J199" s="352"/>
      <c r="K199" s="352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 t="str">
        <f>IF(ISBLANK('Tabulation of Bids'!A110),"",'Tabulation of Bids'!A110)</f>
        <v/>
      </c>
      <c r="B202" s="289" t="str">
        <f>IF(ISBLANK('Tabulation of Bids'!B110),"",'Tabulation of Bids'!B110)</f>
        <v/>
      </c>
      <c r="C202" s="290" t="str">
        <f>IF('Tabulation of Bids'!D110=0,"",'Tabulation of Bids'!D110)</f>
        <v/>
      </c>
      <c r="D202" s="291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80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2" t="str">
        <f>IF(ISBLANK('Tabulation of Bids'!A111),"",'Tabulation of Bids'!A111)</f>
        <v/>
      </c>
      <c r="B203" s="293" t="str">
        <f>IF(ISBLANK('Tabulation of Bids'!B111),"",'Tabulation of Bids'!B111)</f>
        <v/>
      </c>
      <c r="C203" s="290" t="str">
        <f>IF('Tabulation of Bids'!D111=0,"",'Tabulation of Bids'!D111)</f>
        <v/>
      </c>
      <c r="D203" s="294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80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2" t="str">
        <f>IF(ISBLANK('Tabulation of Bids'!A112),"",'Tabulation of Bids'!A112)</f>
        <v/>
      </c>
      <c r="B204" s="293" t="str">
        <f>IF(ISBLANK('Tabulation of Bids'!B112),"",'Tabulation of Bids'!B112)</f>
        <v/>
      </c>
      <c r="C204" s="290" t="str">
        <f>IF('Tabulation of Bids'!D112=0,"",'Tabulation of Bids'!D112)</f>
        <v/>
      </c>
      <c r="D204" s="294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80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2" t="str">
        <f>IF(ISBLANK('Tabulation of Bids'!A113),"",'Tabulation of Bids'!A113)</f>
        <v/>
      </c>
      <c r="B205" s="293" t="str">
        <f>IF(ISBLANK('Tabulation of Bids'!B113),"",'Tabulation of Bids'!B113)</f>
        <v/>
      </c>
      <c r="C205" s="290" t="str">
        <f>IF('Tabulation of Bids'!D113=0,"",'Tabulation of Bids'!D113)</f>
        <v/>
      </c>
      <c r="D205" s="294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80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2" t="str">
        <f>IF(ISBLANK('Tabulation of Bids'!A114),"",'Tabulation of Bids'!A114)</f>
        <v/>
      </c>
      <c r="B206" s="293" t="str">
        <f>IF(ISBLANK('Tabulation of Bids'!B114),"",'Tabulation of Bids'!B114)</f>
        <v/>
      </c>
      <c r="C206" s="290" t="str">
        <f>IF('Tabulation of Bids'!D114=0,"",'Tabulation of Bids'!D114)</f>
        <v/>
      </c>
      <c r="D206" s="294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80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2" t="str">
        <f>IF(ISBLANK('Tabulation of Bids'!A115),"",'Tabulation of Bids'!A115)</f>
        <v/>
      </c>
      <c r="B207" s="293" t="str">
        <f>IF(ISBLANK('Tabulation of Bids'!B115),"",'Tabulation of Bids'!B115)</f>
        <v/>
      </c>
      <c r="C207" s="290" t="str">
        <f>IF('Tabulation of Bids'!D115=0,"",'Tabulation of Bids'!D115)</f>
        <v/>
      </c>
      <c r="D207" s="294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80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2" t="str">
        <f>IF(ISBLANK('Tabulation of Bids'!A116),"",'Tabulation of Bids'!A116)</f>
        <v/>
      </c>
      <c r="B208" s="293" t="str">
        <f>IF(ISBLANK('Tabulation of Bids'!B116),"",'Tabulation of Bids'!B116)</f>
        <v/>
      </c>
      <c r="C208" s="290" t="str">
        <f>IF('Tabulation of Bids'!D116=0,"",'Tabulation of Bids'!D116)</f>
        <v/>
      </c>
      <c r="D208" s="294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80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2" t="str">
        <f>IF(ISBLANK('Tabulation of Bids'!A117),"",'Tabulation of Bids'!A117)</f>
        <v/>
      </c>
      <c r="B209" s="293" t="str">
        <f>IF(ISBLANK('Tabulation of Bids'!B117),"",'Tabulation of Bids'!B117)</f>
        <v/>
      </c>
      <c r="C209" s="290" t="str">
        <f>IF('Tabulation of Bids'!D117=0,"",'Tabulation of Bids'!D117)</f>
        <v/>
      </c>
      <c r="D209" s="294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80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2" t="str">
        <f>IF(ISBLANK('Tabulation of Bids'!A118),"",'Tabulation of Bids'!A118)</f>
        <v/>
      </c>
      <c r="B210" s="293" t="str">
        <f>IF(ISBLANK('Tabulation of Bids'!B118),"",'Tabulation of Bids'!B118)</f>
        <v/>
      </c>
      <c r="C210" s="290" t="str">
        <f>IF('Tabulation of Bids'!D118=0,"",'Tabulation of Bids'!D118)</f>
        <v/>
      </c>
      <c r="D210" s="294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80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2" t="str">
        <f>IF(ISBLANK('Tabulation of Bids'!A119),"",'Tabulation of Bids'!A119)</f>
        <v/>
      </c>
      <c r="B211" s="293" t="str">
        <f>IF(ISBLANK('Tabulation of Bids'!B119),"",'Tabulation of Bids'!B119)</f>
        <v/>
      </c>
      <c r="C211" s="290" t="str">
        <f>IF('Tabulation of Bids'!D119=0,"",'Tabulation of Bids'!D119)</f>
        <v/>
      </c>
      <c r="D211" s="294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80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2" t="str">
        <f>IF(ISBLANK('Tabulation of Bids'!A120),"",'Tabulation of Bids'!A120)</f>
        <v/>
      </c>
      <c r="B212" s="293" t="str">
        <f>IF(ISBLANK('Tabulation of Bids'!B120),"",'Tabulation of Bids'!B120)</f>
        <v/>
      </c>
      <c r="C212" s="290" t="str">
        <f>IF('Tabulation of Bids'!D120=0,"",'Tabulation of Bids'!D120)</f>
        <v/>
      </c>
      <c r="D212" s="294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80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2" t="str">
        <f>IF(ISBLANK('Tabulation of Bids'!A121),"",'Tabulation of Bids'!A121)</f>
        <v/>
      </c>
      <c r="B213" s="293" t="str">
        <f>IF(ISBLANK('Tabulation of Bids'!B121),"",'Tabulation of Bids'!B121)</f>
        <v/>
      </c>
      <c r="C213" s="290" t="str">
        <f>IF('Tabulation of Bids'!D121=0,"",'Tabulation of Bids'!D121)</f>
        <v/>
      </c>
      <c r="D213" s="294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80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2" t="str">
        <f>IF(ISBLANK('Tabulation of Bids'!A122),"",'Tabulation of Bids'!A122)</f>
        <v/>
      </c>
      <c r="B214" s="293" t="str">
        <f>IF(ISBLANK('Tabulation of Bids'!B122),"",'Tabulation of Bids'!B122)</f>
        <v/>
      </c>
      <c r="C214" s="290" t="str">
        <f>IF('Tabulation of Bids'!D122=0,"",'Tabulation of Bids'!D122)</f>
        <v/>
      </c>
      <c r="D214" s="294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80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2" t="str">
        <f>IF(ISBLANK('Tabulation of Bids'!A123),"",'Tabulation of Bids'!A123)</f>
        <v/>
      </c>
      <c r="B215" s="293" t="str">
        <f>IF(ISBLANK('Tabulation of Bids'!B123),"",'Tabulation of Bids'!B123)</f>
        <v/>
      </c>
      <c r="C215" s="290" t="str">
        <f>IF('Tabulation of Bids'!D123=0,"",'Tabulation of Bids'!D123)</f>
        <v/>
      </c>
      <c r="D215" s="294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80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2" t="str">
        <f>IF(ISBLANK('Tabulation of Bids'!A124),"",'Tabulation of Bids'!A124)</f>
        <v/>
      </c>
      <c r="B216" s="293" t="str">
        <f>IF(ISBLANK('Tabulation of Bids'!B124),"",'Tabulation of Bids'!B124)</f>
        <v/>
      </c>
      <c r="C216" s="290" t="str">
        <f>IF('Tabulation of Bids'!D124=0,"",'Tabulation of Bids'!D124)</f>
        <v/>
      </c>
      <c r="D216" s="294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80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2" t="str">
        <f>IF(ISBLANK('Tabulation of Bids'!A125),"",'Tabulation of Bids'!A125)</f>
        <v/>
      </c>
      <c r="B217" s="293" t="str">
        <f>IF(ISBLANK('Tabulation of Bids'!B125),"",'Tabulation of Bids'!B125)</f>
        <v/>
      </c>
      <c r="C217" s="290" t="str">
        <f>IF('Tabulation of Bids'!D125=0,"",'Tabulation of Bids'!D125)</f>
        <v/>
      </c>
      <c r="D217" s="294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80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2" t="str">
        <f>IF(ISBLANK('Tabulation of Bids'!A126),"",'Tabulation of Bids'!A126)</f>
        <v/>
      </c>
      <c r="B218" s="293" t="str">
        <f>IF(ISBLANK('Tabulation of Bids'!B126),"",'Tabulation of Bids'!B126)</f>
        <v/>
      </c>
      <c r="C218" s="290" t="str">
        <f>IF('Tabulation of Bids'!D126=0,"",'Tabulation of Bids'!D126)</f>
        <v/>
      </c>
      <c r="D218" s="294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80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2" t="str">
        <f>IF(ISBLANK('Tabulation of Bids'!A127),"",'Tabulation of Bids'!A127)</f>
        <v/>
      </c>
      <c r="B219" s="293" t="str">
        <f>IF(ISBLANK('Tabulation of Bids'!B127),"",'Tabulation of Bids'!B127)</f>
        <v/>
      </c>
      <c r="C219" s="290" t="str">
        <f>IF('Tabulation of Bids'!D127=0,"",'Tabulation of Bids'!D127)</f>
        <v/>
      </c>
      <c r="D219" s="294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80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2" t="str">
        <f>IF(ISBLANK('Tabulation of Bids'!A128),"",'Tabulation of Bids'!A128)</f>
        <v/>
      </c>
      <c r="B220" s="293" t="str">
        <f>IF(ISBLANK('Tabulation of Bids'!B128),"",'Tabulation of Bids'!B128)</f>
        <v/>
      </c>
      <c r="C220" s="290" t="str">
        <f>IF('Tabulation of Bids'!D128=0,"",'Tabulation of Bids'!D128)</f>
        <v/>
      </c>
      <c r="D220" s="294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80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2" t="str">
        <f>IF(ISBLANK('Tabulation of Bids'!A129),"",'Tabulation of Bids'!A129)</f>
        <v/>
      </c>
      <c r="B221" s="293" t="str">
        <f>IF(ISBLANK('Tabulation of Bids'!B129),"",'Tabulation of Bids'!B129)</f>
        <v/>
      </c>
      <c r="C221" s="290" t="str">
        <f>IF('Tabulation of Bids'!D129=0,"",'Tabulation of Bids'!D129)</f>
        <v/>
      </c>
      <c r="D221" s="294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80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2" t="str">
        <f>IF(ISBLANK('Tabulation of Bids'!A130),"",'Tabulation of Bids'!A130)</f>
        <v/>
      </c>
      <c r="B222" s="293" t="str">
        <f>IF(ISBLANK('Tabulation of Bids'!B130),"",'Tabulation of Bids'!B130)</f>
        <v/>
      </c>
      <c r="C222" s="290" t="str">
        <f>IF('Tabulation of Bids'!D130=0,"",'Tabulation of Bids'!D130)</f>
        <v/>
      </c>
      <c r="D222" s="294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80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2" t="str">
        <f>IF(ISBLANK('Tabulation of Bids'!A131),"",'Tabulation of Bids'!A131)</f>
        <v/>
      </c>
      <c r="B223" s="293" t="str">
        <f>IF(ISBLANK('Tabulation of Bids'!B131),"",'Tabulation of Bids'!B131)</f>
        <v/>
      </c>
      <c r="C223" s="290" t="str">
        <f>IF('Tabulation of Bids'!D131=0,"",'Tabulation of Bids'!D131)</f>
        <v/>
      </c>
      <c r="D223" s="294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80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2" t="str">
        <f>IF(ISBLANK('Tabulation of Bids'!A132),"",'Tabulation of Bids'!A132)</f>
        <v/>
      </c>
      <c r="B224" s="293" t="str">
        <f>IF(ISBLANK('Tabulation of Bids'!B132),"",'Tabulation of Bids'!B132)</f>
        <v/>
      </c>
      <c r="C224" s="290" t="str">
        <f>IF('Tabulation of Bids'!D132=0,"",'Tabulation of Bids'!D132)</f>
        <v/>
      </c>
      <c r="D224" s="294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80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2" t="str">
        <f>IF(ISBLANK('Tabulation of Bids'!A133),"",'Tabulation of Bids'!A133)</f>
        <v/>
      </c>
      <c r="B225" s="293" t="str">
        <f>IF(ISBLANK('Tabulation of Bids'!B133),"",'Tabulation of Bids'!B133)</f>
        <v/>
      </c>
      <c r="C225" s="290" t="str">
        <f>IF('Tabulation of Bids'!D133=0,"",'Tabulation of Bids'!D133)</f>
        <v/>
      </c>
      <c r="D225" s="294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80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>
        <f>SUM(E202:E225)+SUM(E154:E177)+SUM(E105:E128)+SUM(E56:E79)</f>
        <v>5189407.4000000004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53" t="str">
        <f>IF(A300="",IF(ISNUMBER(J282),"ENGINEER'S PAYMENT ESTIMATE","ENGINEER'S FINAL PAYMENT ESTIMATE"),A294)</f>
        <v>ENGINEER'S FINAL PAYMENT ESTIMATE</v>
      </c>
      <c r="B245" s="353"/>
      <c r="C245" s="353"/>
      <c r="D245" s="353"/>
      <c r="E245" s="353"/>
      <c r="F245" s="353"/>
      <c r="G245" s="353"/>
      <c r="H245" s="353"/>
      <c r="I245" s="353"/>
      <c r="J245" s="353"/>
      <c r="K245" s="353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NTRAK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 xml:space="preserve">Address: Loves Park, IL 61111 </v>
      </c>
      <c r="C248" s="12"/>
      <c r="D248" s="12"/>
      <c r="E248" s="12"/>
      <c r="F248" s="12"/>
      <c r="G248" s="12"/>
      <c r="H248" s="14"/>
      <c r="I248" s="352"/>
      <c r="J248" s="352"/>
      <c r="K248" s="352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 t="str">
        <f>IF(ISBLANK('Tabulation of Bids'!A136),"",'Tabulation of Bids'!A136)</f>
        <v/>
      </c>
      <c r="B251" s="289" t="str">
        <f>IF(ISBLANK('Tabulation of Bids'!B136),"",'Tabulation of Bids'!B136)</f>
        <v/>
      </c>
      <c r="C251" s="290" t="str">
        <f>IF('Tabulation of Bids'!D136=0,"",'Tabulation of Bids'!D136)</f>
        <v/>
      </c>
      <c r="D251" s="291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80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2" t="str">
        <f>IF(ISBLANK('Tabulation of Bids'!A137),"",'Tabulation of Bids'!A137)</f>
        <v/>
      </c>
      <c r="B252" s="293" t="str">
        <f>IF(ISBLANK('Tabulation of Bids'!B137),"",'Tabulation of Bids'!B137)</f>
        <v/>
      </c>
      <c r="C252" s="290" t="str">
        <f>IF('Tabulation of Bids'!D137=0,"",'Tabulation of Bids'!D137)</f>
        <v/>
      </c>
      <c r="D252" s="294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80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2" t="str">
        <f>IF(ISBLANK('Tabulation of Bids'!A138),"",'Tabulation of Bids'!A138)</f>
        <v/>
      </c>
      <c r="B253" s="293" t="str">
        <f>IF(ISBLANK('Tabulation of Bids'!B138),"",'Tabulation of Bids'!B138)</f>
        <v/>
      </c>
      <c r="C253" s="290" t="str">
        <f>IF('Tabulation of Bids'!D138=0,"",'Tabulation of Bids'!D138)</f>
        <v/>
      </c>
      <c r="D253" s="294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80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2" t="str">
        <f>IF(ISBLANK('Tabulation of Bids'!A139),"",'Tabulation of Bids'!A139)</f>
        <v/>
      </c>
      <c r="B254" s="293" t="str">
        <f>IF(ISBLANK('Tabulation of Bids'!B139),"",'Tabulation of Bids'!B139)</f>
        <v/>
      </c>
      <c r="C254" s="290" t="str">
        <f>IF('Tabulation of Bids'!D139=0,"",'Tabulation of Bids'!D139)</f>
        <v/>
      </c>
      <c r="D254" s="294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80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2" t="str">
        <f>IF(ISBLANK('Tabulation of Bids'!A140),"",'Tabulation of Bids'!A140)</f>
        <v/>
      </c>
      <c r="B255" s="293" t="str">
        <f>IF(ISBLANK('Tabulation of Bids'!B140),"",'Tabulation of Bids'!B140)</f>
        <v/>
      </c>
      <c r="C255" s="290" t="str">
        <f>IF('Tabulation of Bids'!D140=0,"",'Tabulation of Bids'!D140)</f>
        <v/>
      </c>
      <c r="D255" s="294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80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2" t="str">
        <f>IF(ISBLANK('Tabulation of Bids'!A141),"",'Tabulation of Bids'!A141)</f>
        <v/>
      </c>
      <c r="B256" s="293" t="str">
        <f>IF(ISBLANK('Tabulation of Bids'!B141),"",'Tabulation of Bids'!B141)</f>
        <v/>
      </c>
      <c r="C256" s="290" t="str">
        <f>IF('Tabulation of Bids'!D141=0,"",'Tabulation of Bids'!D141)</f>
        <v/>
      </c>
      <c r="D256" s="294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80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2" t="str">
        <f>IF(ISBLANK('Tabulation of Bids'!A142),"",'Tabulation of Bids'!A142)</f>
        <v/>
      </c>
      <c r="B257" s="293" t="str">
        <f>IF(ISBLANK('Tabulation of Bids'!B142),"",'Tabulation of Bids'!B142)</f>
        <v/>
      </c>
      <c r="C257" s="290" t="str">
        <f>IF('Tabulation of Bids'!D142=0,"",'Tabulation of Bids'!D142)</f>
        <v/>
      </c>
      <c r="D257" s="294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80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2" t="str">
        <f>IF(ISBLANK('Tabulation of Bids'!A143),"",'Tabulation of Bids'!A143)</f>
        <v/>
      </c>
      <c r="B258" s="293" t="str">
        <f>IF(ISBLANK('Tabulation of Bids'!B143),"",'Tabulation of Bids'!B143)</f>
        <v/>
      </c>
      <c r="C258" s="290" t="str">
        <f>IF('Tabulation of Bids'!D143=0,"",'Tabulation of Bids'!D143)</f>
        <v/>
      </c>
      <c r="D258" s="294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80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str">
        <f>IF(ISBLANK('Tabulation of Bids'!A145),"",'Tabulation of Bids'!A145)</f>
        <v/>
      </c>
      <c r="B260" s="293" t="str">
        <f>IF(ISBLANK('Tabulation of Bids'!B145),"",'Tabulation of Bids'!B145)</f>
        <v/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str">
        <f>IF(ISBLANK('Tabulation of Bids'!A146),"",'Tabulation of Bids'!A146)</f>
        <v/>
      </c>
      <c r="B261" s="293" t="str">
        <f>IF(ISBLANK('Tabulation of Bids'!B146),"",'Tabulation of Bids'!B146)</f>
        <v/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>
        <f>SUM(E251:E274)+SUM(E203:E226)+SUM(E155:E178)+SUM(E106:E129)</f>
        <v>8017342.7000000002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53" t="str">
        <f>IF(A349="",IF(ISNUMBER(J331),"ENGINEER'S PAYMENT ESTIMATE","ENGINEER'S FINAL PAYMENT ESTIMATE"),A343)</f>
        <v>ENGINEER'S FINAL PAYMENT ESTIMATE</v>
      </c>
      <c r="B294" s="353"/>
      <c r="C294" s="353"/>
      <c r="D294" s="353"/>
      <c r="E294" s="353"/>
      <c r="F294" s="353"/>
      <c r="G294" s="353"/>
      <c r="H294" s="353"/>
      <c r="I294" s="353"/>
      <c r="J294" s="353"/>
      <c r="K294" s="353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NTRAK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 xml:space="preserve">Address: Loves Park, IL 61111 </v>
      </c>
      <c r="C297" s="12"/>
      <c r="D297" s="12"/>
      <c r="E297" s="12"/>
      <c r="F297" s="12"/>
      <c r="G297" s="12"/>
      <c r="H297" s="14"/>
      <c r="I297" s="352"/>
      <c r="J297" s="352"/>
      <c r="K297" s="352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>
        <f>SUM(E300:E323)+SUM(E252:E275)+SUM(E204:E227)+SUM(E156:E179)</f>
        <v>14614927.450000001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53" t="str">
        <f>IF(A398="",IF(ISNUMBER(J380),"ENGINEER'S PAYMENT ESTIMATE","ENGINEER'S FINAL PAYMENT ESTIMATE"),A392)</f>
        <v>ENGINEER'S FINAL PAYMENT ESTIMATE</v>
      </c>
      <c r="B343" s="353"/>
      <c r="C343" s="353"/>
      <c r="D343" s="353"/>
      <c r="E343" s="353"/>
      <c r="F343" s="353"/>
      <c r="G343" s="353"/>
      <c r="H343" s="353"/>
      <c r="I343" s="353"/>
      <c r="J343" s="353"/>
      <c r="K343" s="353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NTRAK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 xml:space="preserve">Address: Loves Park, IL 61111 </v>
      </c>
      <c r="C346" s="12"/>
      <c r="D346" s="12"/>
      <c r="E346" s="12"/>
      <c r="F346" s="12"/>
      <c r="G346" s="12"/>
      <c r="H346" s="14"/>
      <c r="I346" s="352"/>
      <c r="J346" s="352"/>
      <c r="K346" s="352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>
        <f>SUM(E349:E372)+SUM(E301:E324)+SUM(E253:E276)+SUM(E205:E228)</f>
        <v>27821677.550000004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53" t="str">
        <f>IF(A447="",IF(ISNUMBER(J429),"ENGINEER'S PAYMENT ESTIMATE","ENGINEER'S FINAL PAYMENT ESTIMATE"),A441)</f>
        <v>ENGINEER'S FINAL PAYMENT ESTIMATE</v>
      </c>
      <c r="B392" s="353"/>
      <c r="C392" s="353"/>
      <c r="D392" s="353"/>
      <c r="E392" s="353"/>
      <c r="F392" s="353"/>
      <c r="G392" s="353"/>
      <c r="H392" s="353"/>
      <c r="I392" s="353"/>
      <c r="J392" s="353"/>
      <c r="K392" s="353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NTRAK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 xml:space="preserve">Address: Loves Park, IL 61111 </v>
      </c>
      <c r="C395" s="12"/>
      <c r="D395" s="12"/>
      <c r="E395" s="12"/>
      <c r="F395" s="12"/>
      <c r="G395" s="12"/>
      <c r="H395" s="14"/>
      <c r="I395" s="352"/>
      <c r="J395" s="352"/>
      <c r="K395" s="352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>
        <f>SUM(E398:E421)+SUM(E350:E373)+SUM(E302:E325)+SUM(E254:E277)</f>
        <v>50453947.70000001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53" t="str">
        <f>IF(A496="",IF(ISNUMBER(J478),"ENGINEER'S PAYMENT ESTIMATE","ENGINEER'S FINAL PAYMENT ESTIMATE"),A490)</f>
        <v>ENGINEER'S FINAL PAYMENT ESTIMATE</v>
      </c>
      <c r="B441" s="353"/>
      <c r="C441" s="353"/>
      <c r="D441" s="353"/>
      <c r="E441" s="353"/>
      <c r="F441" s="353"/>
      <c r="G441" s="353"/>
      <c r="H441" s="353"/>
      <c r="I441" s="353"/>
      <c r="J441" s="353"/>
      <c r="K441" s="353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NTRAK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 xml:space="preserve">Address: Loves Park, IL 61111 </v>
      </c>
      <c r="C444" s="12"/>
      <c r="D444" s="12"/>
      <c r="E444" s="12"/>
      <c r="F444" s="12"/>
      <c r="G444" s="12"/>
      <c r="H444" s="14"/>
      <c r="I444" s="352"/>
      <c r="J444" s="352"/>
      <c r="K444" s="352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>
        <f>SUM(E447:E470)+SUM(E399:E422)+SUM(E351:E374)+SUM(E303:E326)</f>
        <v>92890552.700000018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53" t="str">
        <f>IF(A545="",IF(ISNUMBER(J527),"ENGINEER'S PAYMENT ESTIMATE","ENGINEER'S FINAL PAYMENT ESTIMATE"),A539)</f>
        <v>ENGINEER'S FINAL PAYMENT ESTIMATE</v>
      </c>
      <c r="B490" s="353"/>
      <c r="C490" s="353"/>
      <c r="D490" s="353"/>
      <c r="E490" s="353"/>
      <c r="F490" s="353"/>
      <c r="G490" s="353"/>
      <c r="H490" s="353"/>
      <c r="I490" s="353"/>
      <c r="J490" s="353"/>
      <c r="K490" s="353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NTRAK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 xml:space="preserve">Address: Loves Park, IL 61111 </v>
      </c>
      <c r="C493" s="12"/>
      <c r="D493" s="12"/>
      <c r="E493" s="12"/>
      <c r="F493" s="12"/>
      <c r="G493" s="12"/>
      <c r="H493" s="14"/>
      <c r="I493" s="352"/>
      <c r="J493" s="352"/>
      <c r="K493" s="352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>
        <f>SUM(E496:E519)+SUM(E448:E471)+SUM(E400:E423)+SUM(E352:E375)</f>
        <v>171166177.95000005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53" t="str">
        <f>IF(A594="",IF(ISNUMBER(J576),"ENGINEER'S PAYMENT ESTIMATE","ENGINEER'S FINAL PAYMENT ESTIMATE"),A588)</f>
        <v>ENGINEER'S FINAL PAYMENT ESTIMATE</v>
      </c>
      <c r="B539" s="353"/>
      <c r="C539" s="353"/>
      <c r="D539" s="353"/>
      <c r="E539" s="353"/>
      <c r="F539" s="353"/>
      <c r="G539" s="353"/>
      <c r="H539" s="353"/>
      <c r="I539" s="353"/>
      <c r="J539" s="353"/>
      <c r="K539" s="353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NTRAK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 xml:space="preserve">Address: Loves Park, IL 61111 </v>
      </c>
      <c r="C542" s="12"/>
      <c r="D542" s="12"/>
      <c r="E542" s="12"/>
      <c r="F542" s="12"/>
      <c r="G542" s="12"/>
      <c r="H542" s="14"/>
      <c r="I542" s="352"/>
      <c r="J542" s="352"/>
      <c r="K542" s="352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>
        <f>SUM(E545:E568)+SUM(E497:E520)+SUM(E449:E472)+SUM(E401:E424)</f>
        <v>314510678.35000008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53" t="str">
        <f>IF(A644="",IF(ISNUMBER(J625),"ENGINEER'S PAYMENT ESTIMATE","ENGINEER'S FINAL PAYMENT ESTIMATE"),A638)</f>
        <v>ENGINEER'S FINAL PAYMENT ESTIMATE</v>
      </c>
      <c r="B588" s="353"/>
      <c r="C588" s="353"/>
      <c r="D588" s="353"/>
      <c r="E588" s="353"/>
      <c r="F588" s="353"/>
      <c r="G588" s="353"/>
      <c r="H588" s="353"/>
      <c r="I588" s="353"/>
      <c r="J588" s="353"/>
      <c r="K588" s="353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NTRAK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 xml:space="preserve">Address: Loves Park, IL 61111 </v>
      </c>
      <c r="C591" s="12"/>
      <c r="D591" s="12"/>
      <c r="E591" s="12"/>
      <c r="F591" s="12"/>
      <c r="G591" s="12"/>
      <c r="H591" s="14"/>
      <c r="I591" s="352"/>
      <c r="J591" s="352"/>
      <c r="K591" s="352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>
        <f>SUM(E594:E617)+SUM(E546:E569)+SUM(E498:E521)+SUM(E450:E473)</f>
        <v>578567409.00000012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48"/>
      <c r="G5" s="34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58" t="s">
        <v>102</v>
      </c>
      <c r="G7" s="346"/>
    </row>
    <row r="8" spans="1:7" x14ac:dyDescent="0.2">
      <c r="A8" s="67" t="s">
        <v>49</v>
      </c>
      <c r="B8" s="67"/>
      <c r="C8" s="67"/>
      <c r="D8" s="67"/>
      <c r="E8" s="68" t="s">
        <v>50</v>
      </c>
      <c r="F8" s="348">
        <v>1</v>
      </c>
      <c r="G8" s="348"/>
    </row>
    <row r="9" spans="1:7" x14ac:dyDescent="0.2">
      <c r="A9" s="67"/>
      <c r="B9" s="67"/>
      <c r="C9" s="67"/>
      <c r="D9" s="67"/>
      <c r="E9" s="68" t="s">
        <v>25</v>
      </c>
      <c r="F9" s="357"/>
      <c r="G9" s="357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50" t="str">
        <f>'Tabulation of Bids'!G1</f>
        <v>NTRAK Group</v>
      </c>
      <c r="G10" s="35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59" t="s">
        <v>96</v>
      </c>
      <c r="B57" s="360"/>
      <c r="C57" s="360"/>
      <c r="D57" s="361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62"/>
      <c r="B58" s="363"/>
      <c r="C58" s="363"/>
      <c r="D58" s="364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55"/>
      <c r="B67" s="86" t="s">
        <v>64</v>
      </c>
      <c r="C67" s="86"/>
      <c r="D67" s="86"/>
      <c r="E67" s="86"/>
      <c r="F67" s="86"/>
      <c r="G67" s="86"/>
    </row>
    <row r="68" spans="1:7" x14ac:dyDescent="0.2">
      <c r="A68" s="356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55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56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55"/>
      <c r="B73" s="86" t="s">
        <v>67</v>
      </c>
      <c r="C73" s="86"/>
      <c r="D73" s="86"/>
      <c r="E73" s="86"/>
      <c r="F73" s="86"/>
      <c r="G73" s="86"/>
    </row>
    <row r="74" spans="1:7" x14ac:dyDescent="0.2">
      <c r="A74" s="356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Anne Wilkerson</cp:lastModifiedBy>
  <cp:lastPrinted>2023-07-19T16:53:57Z</cp:lastPrinted>
  <dcterms:created xsi:type="dcterms:W3CDTF">2000-03-30T15:03:44Z</dcterms:created>
  <dcterms:modified xsi:type="dcterms:W3CDTF">2023-07-19T16:54:36Z</dcterms:modified>
</cp:coreProperties>
</file>