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List'!$A$1:$BH$35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Bids'!$A$1:$P$83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AQ94" i="16" l="1"/>
  <c r="AR94" i="16"/>
  <c r="R94" i="16"/>
  <c r="S94" i="16"/>
  <c r="P94" i="16" l="1"/>
  <c r="Q94" i="16"/>
  <c r="T94" i="16"/>
  <c r="U94" i="16"/>
  <c r="W94" i="16" l="1"/>
  <c r="X94" i="16"/>
  <c r="Y94" i="16"/>
  <c r="Z94" i="16"/>
  <c r="AA94" i="16"/>
  <c r="AB94" i="16"/>
  <c r="AC94" i="16"/>
  <c r="AD94" i="16"/>
  <c r="AE94" i="16"/>
  <c r="AF94" i="16"/>
  <c r="AG94" i="16"/>
  <c r="AH94" i="16"/>
  <c r="AI94" i="16"/>
  <c r="AK94" i="16" l="1"/>
  <c r="AL94" i="16"/>
  <c r="AM94" i="16"/>
  <c r="BF94" i="16" l="1"/>
  <c r="BE94" i="16" l="1"/>
  <c r="F94" i="16" l="1"/>
  <c r="BH4" i="16" l="1"/>
  <c r="BB94" i="16"/>
  <c r="BC94" i="16"/>
  <c r="BD94" i="16"/>
  <c r="AW94" i="16" l="1"/>
  <c r="AX94" i="16"/>
  <c r="AU94" i="16" l="1"/>
  <c r="AV94" i="16"/>
  <c r="AY94" i="16"/>
  <c r="K94" i="16"/>
  <c r="E94" i="16"/>
  <c r="BH51" i="16" l="1"/>
  <c r="D55" i="1" s="1"/>
  <c r="BH21" i="16" l="1"/>
  <c r="D23" i="1" s="1"/>
  <c r="AN94" i="16" l="1"/>
  <c r="AO94" i="16"/>
  <c r="AP94" i="16"/>
  <c r="AS94" i="16"/>
  <c r="AT94" i="16"/>
  <c r="AZ94" i="16"/>
  <c r="BA94" i="16"/>
  <c r="G94" i="16"/>
  <c r="H94" i="16"/>
  <c r="I94" i="16"/>
  <c r="J94" i="16"/>
  <c r="L94" i="16"/>
  <c r="M94" i="16"/>
  <c r="N94" i="16"/>
  <c r="O94" i="16"/>
  <c r="V94" i="16"/>
  <c r="AJ94" i="16"/>
  <c r="BH45" i="16" l="1"/>
  <c r="D49" i="1" s="1"/>
  <c r="BH46" i="16"/>
  <c r="D50" i="1" s="1"/>
  <c r="BG94" i="16" l="1"/>
  <c r="BH19" i="16" l="1"/>
  <c r="D21" i="1" s="1"/>
  <c r="K57" i="1" l="1"/>
  <c r="BH63" i="16" l="1"/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C65" i="2" l="1"/>
  <c r="BH56" i="16"/>
  <c r="BH57" i="16"/>
  <c r="BH58" i="16"/>
  <c r="BH59" i="16"/>
  <c r="BH60" i="16"/>
  <c r="BH61" i="16"/>
  <c r="BH62" i="16"/>
  <c r="BH52" i="16"/>
  <c r="BH53" i="16"/>
  <c r="BH55" i="16"/>
  <c r="BH47" i="16" l="1"/>
  <c r="D51" i="1" s="1"/>
  <c r="BH31" i="16"/>
  <c r="D35" i="1" s="1"/>
  <c r="BH32" i="16"/>
  <c r="D36" i="1" s="1"/>
  <c r="BH33" i="16"/>
  <c r="D37" i="1" s="1"/>
  <c r="BH34" i="16"/>
  <c r="D38" i="1" s="1"/>
  <c r="BH35" i="16"/>
  <c r="D39" i="1" s="1"/>
  <c r="BH36" i="16"/>
  <c r="D40" i="1" s="1"/>
  <c r="BH37" i="16"/>
  <c r="D41" i="1" s="1"/>
  <c r="BH38" i="16"/>
  <c r="D42" i="1" s="1"/>
  <c r="BH49" i="16" l="1"/>
  <c r="D53" i="1" s="1"/>
  <c r="BH50" i="16"/>
  <c r="D54" i="1" s="1"/>
  <c r="BH10" i="16" l="1"/>
  <c r="D12" i="1" s="1"/>
  <c r="BH11" i="16"/>
  <c r="D13" i="1" s="1"/>
  <c r="BH12" i="16"/>
  <c r="D14" i="1" s="1"/>
  <c r="BH13" i="16"/>
  <c r="D15" i="1" s="1"/>
  <c r="BH14" i="16"/>
  <c r="D16" i="1" s="1"/>
  <c r="BH15" i="16"/>
  <c r="D17" i="1" s="1"/>
  <c r="BH16" i="16"/>
  <c r="D18" i="1" s="1"/>
  <c r="BH17" i="16"/>
  <c r="D19" i="1" s="1"/>
  <c r="BH18" i="16"/>
  <c r="D20" i="1" s="1"/>
  <c r="BH20" i="16"/>
  <c r="D22" i="1" s="1"/>
  <c r="BH22" i="16"/>
  <c r="D24" i="1" s="1"/>
  <c r="BH23" i="16"/>
  <c r="D25" i="1" s="1"/>
  <c r="BH24" i="16"/>
  <c r="D26" i="1" s="1"/>
  <c r="BH25" i="16"/>
  <c r="D27" i="1" s="1"/>
  <c r="BH26" i="16"/>
  <c r="D28" i="1" s="1"/>
  <c r="BH27" i="16"/>
  <c r="D29" i="1" s="1"/>
  <c r="BH28" i="16"/>
  <c r="BH29" i="16"/>
  <c r="D33" i="1" s="1"/>
  <c r="BH30" i="16"/>
  <c r="D34" i="1" s="1"/>
  <c r="BH39" i="16"/>
  <c r="D43" i="1" s="1"/>
  <c r="BH40" i="16"/>
  <c r="D44" i="1" s="1"/>
  <c r="BH41" i="16"/>
  <c r="D45" i="1" s="1"/>
  <c r="BH42" i="16"/>
  <c r="D46" i="1" s="1"/>
  <c r="BH43" i="16"/>
  <c r="D47" i="1" s="1"/>
  <c r="BH44" i="16"/>
  <c r="D48" i="1" s="1"/>
  <c r="D94" i="16" l="1"/>
  <c r="BH98" i="16" l="1"/>
  <c r="BH54" i="16"/>
  <c r="D60" i="1" l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59" i="1"/>
  <c r="D58" i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76" i="1" l="1"/>
  <c r="P68" i="1"/>
  <c r="P60" i="1"/>
  <c r="P58" i="1"/>
  <c r="P75" i="1"/>
  <c r="P67" i="1"/>
  <c r="P66" i="1"/>
  <c r="P81" i="1"/>
  <c r="P73" i="1"/>
  <c r="P65" i="1"/>
  <c r="P59" i="1"/>
  <c r="P74" i="1"/>
  <c r="P80" i="1"/>
  <c r="P72" i="1"/>
  <c r="P64" i="1"/>
  <c r="P79" i="1"/>
  <c r="P71" i="1"/>
  <c r="P78" i="1"/>
  <c r="P70" i="1"/>
  <c r="P62" i="1"/>
  <c r="P63" i="1"/>
  <c r="P77" i="1"/>
  <c r="P69" i="1"/>
  <c r="P61" i="1"/>
  <c r="P83" i="1" l="1"/>
  <c r="P82" i="1"/>
  <c r="BH48" i="16"/>
  <c r="D52" i="1" s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E185" i="19" s="1"/>
  <c r="I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E179" i="19" s="1"/>
  <c r="I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E171" i="19" s="1"/>
  <c r="I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E138" i="19" s="1"/>
  <c r="I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E130" i="19" s="1"/>
  <c r="I130" i="19"/>
  <c r="K129" i="19"/>
  <c r="J129" i="19"/>
  <c r="E129" i="19" s="1"/>
  <c r="I129" i="19"/>
  <c r="K128" i="19"/>
  <c r="J128" i="19"/>
  <c r="E128" i="19" s="1"/>
  <c r="I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J80" i="19"/>
  <c r="K80" i="19" s="1"/>
  <c r="J79" i="19"/>
  <c r="K79" i="19" s="1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J26" i="19"/>
  <c r="K26" i="19" s="1"/>
  <c r="J25" i="19"/>
  <c r="K25" i="19" s="1"/>
  <c r="J24" i="19"/>
  <c r="K24" i="19" s="1"/>
  <c r="J23" i="19"/>
  <c r="J22" i="19"/>
  <c r="K22" i="19" s="1"/>
  <c r="J21" i="19"/>
  <c r="K21" i="19" s="1"/>
  <c r="J20" i="19"/>
  <c r="K20" i="19" s="1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J11" i="19"/>
  <c r="K11" i="19" s="1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E32" i="1"/>
  <c r="D32" i="1"/>
  <c r="C32" i="1"/>
  <c r="B32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D29" i="19" l="1"/>
  <c r="I29" i="19" s="1"/>
  <c r="B71" i="19"/>
  <c r="B9" i="19"/>
  <c r="B24" i="19"/>
  <c r="D31" i="19"/>
  <c r="I31" i="19" s="1"/>
  <c r="D15" i="19"/>
  <c r="B31" i="19"/>
  <c r="B23" i="19"/>
  <c r="B15" i="19"/>
  <c r="D30" i="19"/>
  <c r="I30" i="19" s="1"/>
  <c r="D22" i="19"/>
  <c r="I22" i="19" s="1"/>
  <c r="D14" i="19"/>
  <c r="I14" i="19" s="1"/>
  <c r="B61" i="19"/>
  <c r="B80" i="19"/>
  <c r="B72" i="19"/>
  <c r="B64" i="19"/>
  <c r="D79" i="19"/>
  <c r="I79" i="19" s="1"/>
  <c r="D71" i="19"/>
  <c r="I71" i="19" s="1"/>
  <c r="D63" i="19"/>
  <c r="I63" i="19" s="1"/>
  <c r="B21" i="19"/>
  <c r="D28" i="19"/>
  <c r="I28" i="19" s="1"/>
  <c r="D12" i="19"/>
  <c r="I12" i="19" s="1"/>
  <c r="B78" i="19"/>
  <c r="B70" i="19"/>
  <c r="B62" i="19"/>
  <c r="D77" i="19"/>
  <c r="D69" i="19"/>
  <c r="I69" i="19" s="1"/>
  <c r="D54" i="2"/>
  <c r="B30" i="19"/>
  <c r="B79" i="19"/>
  <c r="D62" i="19"/>
  <c r="I62" i="19" s="1"/>
  <c r="B29" i="19"/>
  <c r="B13" i="19"/>
  <c r="D20" i="19"/>
  <c r="I20" i="19" s="1"/>
  <c r="B28" i="19"/>
  <c r="B20" i="19"/>
  <c r="B12" i="19"/>
  <c r="D27" i="19"/>
  <c r="I27" i="19" s="1"/>
  <c r="D19" i="19"/>
  <c r="I19" i="19" s="1"/>
  <c r="D11" i="19"/>
  <c r="I11" i="19" s="1"/>
  <c r="B77" i="19"/>
  <c r="B69" i="19"/>
  <c r="D76" i="19"/>
  <c r="D68" i="19"/>
  <c r="I68" i="19" s="1"/>
  <c r="B14" i="19"/>
  <c r="B63" i="19"/>
  <c r="B19" i="19"/>
  <c r="D26" i="19"/>
  <c r="I26" i="19" s="1"/>
  <c r="D10" i="19"/>
  <c r="I10" i="19" s="1"/>
  <c r="B76" i="19"/>
  <c r="B68" i="19"/>
  <c r="D83" i="19"/>
  <c r="D75" i="19"/>
  <c r="D67" i="19"/>
  <c r="I67" i="19" s="1"/>
  <c r="D21" i="19"/>
  <c r="I21" i="19" s="1"/>
  <c r="D61" i="19"/>
  <c r="I61" i="19" s="1"/>
  <c r="B27" i="19"/>
  <c r="B11" i="19"/>
  <c r="D18" i="19"/>
  <c r="I18" i="19" s="1"/>
  <c r="B26" i="19"/>
  <c r="B18" i="19"/>
  <c r="B10" i="19"/>
  <c r="D25" i="19"/>
  <c r="I25" i="19" s="1"/>
  <c r="D17" i="19"/>
  <c r="I17" i="19" s="1"/>
  <c r="D9" i="19"/>
  <c r="I9" i="19" s="1"/>
  <c r="B83" i="19"/>
  <c r="B75" i="19"/>
  <c r="B67" i="19"/>
  <c r="D82" i="19"/>
  <c r="D74" i="19"/>
  <c r="D66" i="19"/>
  <c r="I66" i="19" s="1"/>
  <c r="B22" i="19"/>
  <c r="D70" i="19"/>
  <c r="I70" i="19" s="1"/>
  <c r="B25" i="19"/>
  <c r="D24" i="19"/>
  <c r="I24" i="19" s="1"/>
  <c r="B82" i="19"/>
  <c r="B74" i="19"/>
  <c r="B66" i="19"/>
  <c r="D81" i="19"/>
  <c r="D73" i="19"/>
  <c r="D65" i="19"/>
  <c r="D13" i="19"/>
  <c r="D78" i="19"/>
  <c r="B17" i="19"/>
  <c r="D16" i="19"/>
  <c r="I16" i="19" s="1"/>
  <c r="B16" i="19"/>
  <c r="D23" i="19"/>
  <c r="I23" i="19" s="1"/>
  <c r="B81" i="19"/>
  <c r="B73" i="19"/>
  <c r="B65" i="19"/>
  <c r="D80" i="19"/>
  <c r="I80" i="19" s="1"/>
  <c r="D72" i="19"/>
  <c r="D64" i="19"/>
  <c r="I64" i="19" s="1"/>
  <c r="B84" i="19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BH96" i="16"/>
  <c r="E75" i="19" l="1"/>
  <c r="E82" i="19"/>
  <c r="E31" i="19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BH97" i="16"/>
  <c r="AQ99" i="16" l="1"/>
  <c r="AQ95" i="16" s="1"/>
  <c r="AQ96" i="16" s="1"/>
  <c r="AR99" i="16"/>
  <c r="AR95" i="16" s="1"/>
  <c r="AR96" i="16" s="1"/>
  <c r="S99" i="16"/>
  <c r="S95" i="16" s="1"/>
  <c r="S96" i="16" s="1"/>
  <c r="R99" i="16"/>
  <c r="R95" i="16" s="1"/>
  <c r="R96" i="16" s="1"/>
  <c r="P99" i="16"/>
  <c r="P95" i="16" s="1"/>
  <c r="P96" i="16" s="1"/>
  <c r="Q99" i="16"/>
  <c r="Q95" i="16" s="1"/>
  <c r="Q96" i="16" s="1"/>
  <c r="T99" i="16"/>
  <c r="T95" i="16" s="1"/>
  <c r="T96" i="16" s="1"/>
  <c r="U99" i="16"/>
  <c r="U95" i="16" s="1"/>
  <c r="U96" i="16" s="1"/>
  <c r="X99" i="16"/>
  <c r="X95" i="16" s="1"/>
  <c r="X96" i="16" s="1"/>
  <c r="Y99" i="16"/>
  <c r="Y95" i="16" s="1"/>
  <c r="Y96" i="16" s="1"/>
  <c r="Z99" i="16"/>
  <c r="Z95" i="16" s="1"/>
  <c r="Z96" i="16" s="1"/>
  <c r="AA99" i="16"/>
  <c r="AA95" i="16" s="1"/>
  <c r="AA96" i="16" s="1"/>
  <c r="AB99" i="16"/>
  <c r="AB95" i="16" s="1"/>
  <c r="AB96" i="16" s="1"/>
  <c r="AC99" i="16"/>
  <c r="AC95" i="16" s="1"/>
  <c r="AC96" i="16" s="1"/>
  <c r="AD99" i="16"/>
  <c r="AD95" i="16" s="1"/>
  <c r="AD96" i="16" s="1"/>
  <c r="AE99" i="16"/>
  <c r="AE95" i="16" s="1"/>
  <c r="AE96" i="16" s="1"/>
  <c r="AF99" i="16"/>
  <c r="AF95" i="16" s="1"/>
  <c r="AF96" i="16" s="1"/>
  <c r="AG99" i="16"/>
  <c r="AG95" i="16" s="1"/>
  <c r="AG96" i="16" s="1"/>
  <c r="W99" i="16"/>
  <c r="W95" i="16" s="1"/>
  <c r="W96" i="16" s="1"/>
  <c r="AK99" i="16"/>
  <c r="AK95" i="16" s="1"/>
  <c r="AK96" i="16" s="1"/>
  <c r="AL99" i="16"/>
  <c r="AL95" i="16" s="1"/>
  <c r="AL96" i="16" s="1"/>
  <c r="AM99" i="16"/>
  <c r="AM95" i="16" s="1"/>
  <c r="AM96" i="16" s="1"/>
  <c r="BF99" i="16"/>
  <c r="BF95" i="16" s="1"/>
  <c r="BF96" i="16" s="1"/>
  <c r="BE99" i="16"/>
  <c r="BE95" i="16" s="1"/>
  <c r="BE96" i="16" s="1"/>
  <c r="BB99" i="16"/>
  <c r="BB95" i="16" s="1"/>
  <c r="BB96" i="16" s="1"/>
  <c r="F99" i="16"/>
  <c r="F95" i="16" s="1"/>
  <c r="F96" i="16" s="1"/>
  <c r="BC99" i="16"/>
  <c r="BC95" i="16" s="1"/>
  <c r="BC96" i="16" s="1"/>
  <c r="BD99" i="16"/>
  <c r="BD95" i="16" s="1"/>
  <c r="BD96" i="16" s="1"/>
  <c r="AX99" i="16"/>
  <c r="AX95" i="16" s="1"/>
  <c r="AX96" i="16" s="1"/>
  <c r="AW99" i="16"/>
  <c r="AW95" i="16" s="1"/>
  <c r="AW96" i="16" s="1"/>
  <c r="AU99" i="16"/>
  <c r="AU95" i="16" s="1"/>
  <c r="AU96" i="16" s="1"/>
  <c r="AV99" i="16"/>
  <c r="AV95" i="16" s="1"/>
  <c r="AV96" i="16" s="1"/>
  <c r="K99" i="16"/>
  <c r="K95" i="16" s="1"/>
  <c r="K96" i="16" s="1"/>
  <c r="E99" i="16"/>
  <c r="E95" i="16" s="1"/>
  <c r="E96" i="16" s="1"/>
  <c r="D99" i="16"/>
  <c r="AY99" i="16"/>
  <c r="BA99" i="16"/>
  <c r="AS99" i="16"/>
  <c r="AT99" i="16"/>
  <c r="AZ99" i="16"/>
  <c r="AN99" i="16"/>
  <c r="AO99" i="16"/>
  <c r="AP99" i="16"/>
  <c r="H99" i="16"/>
  <c r="M99" i="16"/>
  <c r="O99" i="16"/>
  <c r="V99" i="16"/>
  <c r="I99" i="16"/>
  <c r="AH99" i="16"/>
  <c r="AH95" i="16" s="1"/>
  <c r="AH96" i="16" s="1"/>
  <c r="J99" i="16"/>
  <c r="AI99" i="16"/>
  <c r="N99" i="16"/>
  <c r="AJ99" i="16"/>
  <c r="G99" i="16"/>
  <c r="L99" i="16"/>
  <c r="BG99" i="16"/>
  <c r="AY95" i="16" l="1"/>
  <c r="AY96" i="16" s="1"/>
  <c r="G95" i="16"/>
  <c r="G96" i="16" s="1"/>
  <c r="AJ95" i="16"/>
  <c r="AJ96" i="16" s="1"/>
  <c r="I95" i="16"/>
  <c r="I96" i="16" s="1"/>
  <c r="AO95" i="16"/>
  <c r="AO96" i="16" s="1"/>
  <c r="H95" i="16"/>
  <c r="H96" i="16" s="1"/>
  <c r="N95" i="16"/>
  <c r="N96" i="16" s="1"/>
  <c r="AT95" i="16"/>
  <c r="AT96" i="16" s="1"/>
  <c r="D95" i="16"/>
  <c r="D96" i="16" s="1"/>
  <c r="M95" i="16"/>
  <c r="M96" i="16" s="1"/>
  <c r="AZ95" i="16"/>
  <c r="AZ96" i="16" s="1"/>
  <c r="V95" i="16"/>
  <c r="V96" i="16" s="1"/>
  <c r="AI95" i="16"/>
  <c r="AI96" i="16" s="1"/>
  <c r="AP95" i="16"/>
  <c r="AP96" i="16" s="1"/>
  <c r="O95" i="16"/>
  <c r="O96" i="16" s="1"/>
  <c r="AS95" i="16"/>
  <c r="AS96" i="16" s="1"/>
  <c r="AN95" i="16"/>
  <c r="AN96" i="16" s="1"/>
  <c r="BA95" i="16"/>
  <c r="BA96" i="16" s="1"/>
  <c r="L95" i="16"/>
  <c r="L96" i="16" s="1"/>
  <c r="J95" i="16"/>
  <c r="J96" i="16" s="1"/>
  <c r="BJ27" i="16"/>
  <c r="BH5" i="16" l="1"/>
  <c r="D7" i="1" s="1"/>
  <c r="AH7" i="1" l="1"/>
  <c r="T7" i="1"/>
  <c r="BJ5" i="16"/>
  <c r="C9" i="19" l="1"/>
  <c r="F9" i="19" s="1"/>
  <c r="P7" i="1"/>
  <c r="E9" i="19" l="1"/>
  <c r="AH18" i="1"/>
  <c r="T18" i="1"/>
  <c r="AH17" i="1"/>
  <c r="T17" i="1"/>
  <c r="BJ15" i="16"/>
  <c r="BJ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AH25" i="1"/>
  <c r="T25" i="1"/>
  <c r="BJ32" i="16"/>
  <c r="C27" i="19" l="1"/>
  <c r="F27" i="19" s="1"/>
  <c r="P25" i="1"/>
  <c r="C28" i="19"/>
  <c r="F28" i="19" s="1"/>
  <c r="P26" i="1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7" i="19" l="1"/>
  <c r="E28" i="19"/>
  <c r="F45" i="1"/>
  <c r="F55" i="1"/>
  <c r="F51" i="1"/>
  <c r="F52" i="1"/>
  <c r="F46" i="1"/>
  <c r="F48" i="1"/>
  <c r="F47" i="1"/>
  <c r="F54" i="1"/>
  <c r="F53" i="1"/>
  <c r="F50" i="1" l="1"/>
  <c r="BH6" i="16" l="1"/>
  <c r="D8" i="1" s="1"/>
  <c r="AH8" i="1" l="1"/>
  <c r="T8" i="1"/>
  <c r="AH6" i="1"/>
  <c r="F7" i="1"/>
  <c r="BJ6" i="16"/>
  <c r="BH7" i="16"/>
  <c r="D9" i="1" s="1"/>
  <c r="BH8" i="16"/>
  <c r="D10" i="1" s="1"/>
  <c r="BH9" i="16"/>
  <c r="D11" i="1" s="1"/>
  <c r="C10" i="19" l="1"/>
  <c r="F10" i="19" s="1"/>
  <c r="P8" i="1"/>
  <c r="AH12" i="1"/>
  <c r="T12" i="1"/>
  <c r="AH11" i="1"/>
  <c r="T11" i="1"/>
  <c r="AH15" i="1"/>
  <c r="T15" i="1"/>
  <c r="AH16" i="1"/>
  <c r="T16" i="1"/>
  <c r="AH10" i="1"/>
  <c r="T10" i="1"/>
  <c r="AH14" i="1"/>
  <c r="T14" i="1"/>
  <c r="AH13" i="1"/>
  <c r="T13" i="1"/>
  <c r="AH9" i="1"/>
  <c r="T9" i="1"/>
  <c r="BJ14" i="16"/>
  <c r="BJ11" i="16"/>
  <c r="BJ7" i="16"/>
  <c r="F8" i="1"/>
  <c r="BJ9" i="16"/>
  <c r="BJ13" i="16"/>
  <c r="BJ12" i="16"/>
  <c r="BJ10" i="16"/>
  <c r="BJ8" i="16"/>
  <c r="E10" i="19" l="1"/>
  <c r="C11" i="19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1" i="19" l="1"/>
  <c r="E15" i="19"/>
  <c r="E18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BH94" i="16"/>
  <c r="AH22" i="1" l="1"/>
  <c r="T22" i="1"/>
  <c r="AH19" i="1"/>
  <c r="T19" i="1"/>
  <c r="AH24" i="1"/>
  <c r="T24" i="1"/>
  <c r="AH23" i="1"/>
  <c r="T23" i="1"/>
  <c r="T20" i="1"/>
  <c r="AH20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F19" i="1"/>
  <c r="F20" i="1"/>
  <c r="F21" i="1"/>
  <c r="F23" i="1"/>
  <c r="F22" i="1"/>
  <c r="F24" i="1"/>
  <c r="F16" i="1"/>
  <c r="F17" i="1"/>
  <c r="AT7" i="1"/>
  <c r="T6" i="1"/>
  <c r="D6" i="1"/>
  <c r="AL8" i="1"/>
  <c r="BJ17" i="16"/>
  <c r="BJ18" i="16"/>
  <c r="BJ20" i="16"/>
  <c r="BJ24" i="16"/>
  <c r="BJ33" i="16"/>
  <c r="BJ34" i="16"/>
  <c r="BJ19" i="16"/>
  <c r="BJ21" i="16"/>
  <c r="BJ22" i="16"/>
  <c r="BJ23" i="16"/>
  <c r="BJ25" i="16"/>
  <c r="BJ26" i="16"/>
  <c r="BJ28" i="16"/>
  <c r="BJ29" i="16"/>
  <c r="BJ30" i="16"/>
  <c r="BJ31" i="16"/>
  <c r="BJ35" i="16"/>
  <c r="BJ36" i="16"/>
  <c r="BJ37" i="16"/>
  <c r="BJ38" i="16"/>
  <c r="BJ39" i="16"/>
  <c r="BJ40" i="16"/>
  <c r="BJ41" i="16"/>
  <c r="BJ42" i="16"/>
  <c r="BJ43" i="16"/>
  <c r="BJ44" i="16"/>
  <c r="BJ45" i="16"/>
  <c r="BJ46" i="16"/>
  <c r="BJ47" i="16"/>
  <c r="BJ48" i="16"/>
  <c r="BJ49" i="16"/>
  <c r="BJ50" i="16"/>
  <c r="BJ51" i="16"/>
  <c r="BJ52" i="16"/>
  <c r="BJ53" i="16"/>
  <c r="BJ54" i="16"/>
  <c r="BJ55" i="16"/>
  <c r="BJ56" i="16"/>
  <c r="BJ57" i="16"/>
  <c r="BJ58" i="16"/>
  <c r="BJ59" i="16"/>
  <c r="BJ60" i="16"/>
  <c r="BJ61" i="16"/>
  <c r="BJ62" i="16"/>
  <c r="BJ63" i="16"/>
  <c r="BJ64" i="16"/>
  <c r="BJ65" i="16"/>
  <c r="BJ66" i="16"/>
  <c r="BJ67" i="16"/>
  <c r="BJ68" i="16"/>
  <c r="BJ69" i="16"/>
  <c r="BJ70" i="16"/>
  <c r="BJ71" i="16"/>
  <c r="BJ72" i="16"/>
  <c r="BJ73" i="16"/>
  <c r="BJ74" i="16"/>
  <c r="BJ75" i="16"/>
  <c r="BJ76" i="16"/>
  <c r="BJ77" i="16"/>
  <c r="BJ78" i="16"/>
  <c r="BJ79" i="16"/>
  <c r="BJ80" i="16"/>
  <c r="BJ81" i="16"/>
  <c r="BJ82" i="16"/>
  <c r="BJ83" i="16"/>
  <c r="BJ84" i="16"/>
  <c r="BJ85" i="16"/>
  <c r="BJ86" i="16"/>
  <c r="BJ87" i="16"/>
  <c r="BJ88" i="16"/>
  <c r="BJ89" i="16"/>
  <c r="BJ90" i="16"/>
  <c r="BJ91" i="16"/>
  <c r="BJ92" i="16"/>
  <c r="BJ93" i="16"/>
  <c r="BJ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AI85" i="1"/>
  <c r="D85" i="1"/>
  <c r="H85" i="1" s="1"/>
  <c r="AI86" i="1"/>
  <c r="D86" i="1"/>
  <c r="AI87" i="1"/>
  <c r="D87" i="1"/>
  <c r="AI88" i="1"/>
  <c r="D88" i="1"/>
  <c r="AI89" i="1"/>
  <c r="D89" i="1"/>
  <c r="X89" i="1" s="1"/>
  <c r="AI90" i="1"/>
  <c r="D90" i="1"/>
  <c r="AI91" i="1"/>
  <c r="D91" i="1"/>
  <c r="AI92" i="1"/>
  <c r="D92" i="1"/>
  <c r="AI93" i="1"/>
  <c r="D93" i="1"/>
  <c r="AI94" i="1"/>
  <c r="D94" i="1"/>
  <c r="AI95" i="1"/>
  <c r="D95" i="1"/>
  <c r="AI96" i="1"/>
  <c r="D96" i="1"/>
  <c r="AI97" i="1"/>
  <c r="D97" i="1"/>
  <c r="X97" i="1" s="1"/>
  <c r="AI98" i="1"/>
  <c r="D98" i="1"/>
  <c r="AI99" i="1"/>
  <c r="D99" i="1"/>
  <c r="AI100" i="1"/>
  <c r="D100" i="1"/>
  <c r="AI101" i="1"/>
  <c r="D101" i="1"/>
  <c r="H101" i="1" s="1"/>
  <c r="AI102" i="1"/>
  <c r="D102" i="1"/>
  <c r="AI103" i="1"/>
  <c r="D103" i="1"/>
  <c r="AI104" i="1"/>
  <c r="D104" i="1"/>
  <c r="AI105" i="1"/>
  <c r="D105" i="1"/>
  <c r="H105" i="1" s="1"/>
  <c r="AI106" i="1"/>
  <c r="D106" i="1"/>
  <c r="AI107" i="1"/>
  <c r="D107" i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B6" i="1"/>
  <c r="C6" i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93" i="1"/>
  <c r="H93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V98" i="1" l="1"/>
  <c r="H89" i="1"/>
  <c r="H97" i="1"/>
  <c r="AP101" i="1"/>
  <c r="X85" i="1"/>
  <c r="X101" i="1"/>
  <c r="X105" i="1"/>
  <c r="V90" i="1"/>
  <c r="BJ1" i="16"/>
  <c r="BH95" i="16" s="1"/>
  <c r="E23" i="19"/>
  <c r="B179" i="19"/>
  <c r="B171" i="19"/>
  <c r="P106" i="1"/>
  <c r="B93" i="2"/>
  <c r="P90" i="1"/>
  <c r="C96" i="2"/>
  <c r="C88" i="2"/>
  <c r="C84" i="2"/>
  <c r="AV105" i="1"/>
  <c r="AL101" i="1"/>
  <c r="AN97" i="1"/>
  <c r="AR93" i="1"/>
  <c r="AV89" i="1"/>
  <c r="AL85" i="1"/>
  <c r="P98" i="1"/>
  <c r="C5" i="2"/>
  <c r="P102" i="1"/>
  <c r="C99" i="2"/>
  <c r="C91" i="2"/>
  <c r="P104" i="1"/>
  <c r="P100" i="1"/>
  <c r="P96" i="1"/>
  <c r="P92" i="1"/>
  <c r="P88" i="1"/>
  <c r="P84" i="1"/>
  <c r="P86" i="1"/>
  <c r="A8" i="19"/>
  <c r="P94" i="1"/>
  <c r="C102" i="2"/>
  <c r="C94" i="2"/>
  <c r="C90" i="2"/>
  <c r="C86" i="2"/>
  <c r="B168" i="19"/>
  <c r="AN107" i="1"/>
  <c r="AR103" i="1"/>
  <c r="AV99" i="1"/>
  <c r="AP95" i="1"/>
  <c r="AN91" i="1"/>
  <c r="AR87" i="1"/>
  <c r="E21" i="19"/>
  <c r="P6" i="1"/>
  <c r="P31" i="1" s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F159" i="3" s="1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B191" i="19"/>
  <c r="A105" i="1"/>
  <c r="B189" i="19"/>
  <c r="A103" i="1"/>
  <c r="B187" i="19"/>
  <c r="A101" i="1"/>
  <c r="B185" i="19"/>
  <c r="A99" i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B190" i="19"/>
  <c r="A104" i="1"/>
  <c r="B188" i="19"/>
  <c r="A102" i="1"/>
  <c r="B186" i="19"/>
  <c r="A100" i="1"/>
  <c r="B184" i="19"/>
  <c r="A98" i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J6" i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J73" i="1"/>
  <c r="AJ65" i="1"/>
  <c r="AG82" i="1"/>
  <c r="AG83" i="1"/>
  <c r="B168" i="3"/>
  <c r="B171" i="3"/>
  <c r="B173" i="3"/>
  <c r="AB57" i="1"/>
  <c r="AJ61" i="1"/>
  <c r="AJ59" i="1"/>
  <c r="AJ58" i="1"/>
  <c r="AD57" i="1"/>
  <c r="AJ81" i="1"/>
  <c r="AJ77" i="1"/>
  <c r="AJ75" i="1"/>
  <c r="AJ74" i="1"/>
  <c r="Z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F58" i="7" l="1"/>
  <c r="P30" i="1"/>
  <c r="G58" i="7"/>
  <c r="F30" i="1"/>
  <c r="F56" i="1" s="1"/>
  <c r="A187" i="19"/>
  <c r="A184" i="19"/>
  <c r="A190" i="19"/>
  <c r="A189" i="19"/>
  <c r="A186" i="19"/>
  <c r="A183" i="19"/>
  <c r="A191" i="19"/>
  <c r="A188" i="19"/>
  <c r="A182" i="19"/>
  <c r="A185" i="19"/>
  <c r="G185" i="19"/>
  <c r="G169" i="19"/>
  <c r="G173" i="19"/>
  <c r="G181" i="19"/>
  <c r="A171" i="3"/>
  <c r="A101" i="2"/>
  <c r="G175" i="19"/>
  <c r="G191" i="19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F82" i="1" l="1"/>
  <c r="A10" i="19"/>
  <c r="J56" i="1"/>
  <c r="J57" i="1" s="1"/>
  <c r="H56" i="1"/>
  <c r="H57" i="1" s="1"/>
  <c r="A18" i="3"/>
  <c r="A9" i="1"/>
  <c r="A7" i="2"/>
  <c r="E32" i="19"/>
  <c r="K32" i="19" s="1"/>
  <c r="E139" i="19"/>
  <c r="E192" i="19"/>
  <c r="E85" i="19"/>
  <c r="A11" i="1"/>
  <c r="J82" i="1" l="1"/>
  <c r="H82" i="1"/>
  <c r="A13" i="19"/>
  <c r="A11" i="19"/>
  <c r="A8" i="2"/>
  <c r="A19" i="3"/>
  <c r="K139" i="19"/>
  <c r="K85" i="19"/>
  <c r="K192" i="19"/>
  <c r="K39" i="19"/>
  <c r="K46" i="19"/>
  <c r="K41" i="19"/>
  <c r="A12" i="1"/>
  <c r="A21" i="3"/>
  <c r="A10" i="2"/>
  <c r="A20" i="3"/>
  <c r="A9" i="2"/>
  <c r="A14" i="19" l="1"/>
  <c r="K201" i="19"/>
  <c r="K199" i="19"/>
  <c r="K200" i="19" s="1"/>
  <c r="K206" i="19"/>
  <c r="K100" i="19"/>
  <c r="K92" i="19"/>
  <c r="K153" i="19"/>
  <c r="K146" i="19"/>
  <c r="K148" i="19"/>
  <c r="A22" i="3"/>
  <c r="A11" i="2"/>
  <c r="A13" i="1"/>
  <c r="A15" i="19" l="1"/>
  <c r="K202" i="19"/>
  <c r="K207" i="19" s="1"/>
  <c r="A14" i="1"/>
  <c r="A23" i="3"/>
  <c r="A12" i="2"/>
  <c r="A16" i="19" l="1"/>
  <c r="A24" i="3"/>
  <c r="A13" i="2"/>
  <c r="A15" i="1"/>
  <c r="A17" i="19" l="1"/>
  <c r="A16" i="1"/>
  <c r="A25" i="3"/>
  <c r="A14" i="2"/>
  <c r="A18" i="19" l="1"/>
  <c r="A17" i="1"/>
  <c r="A26" i="3"/>
  <c r="A15" i="2"/>
  <c r="A18" i="1" l="1"/>
  <c r="A19" i="19"/>
  <c r="A16" i="2"/>
  <c r="A27" i="3"/>
  <c r="A28" i="3" l="1"/>
  <c r="A17" i="2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l="1"/>
  <c r="A29" i="19"/>
  <c r="A26" i="2"/>
  <c r="A37" i="3"/>
  <c r="A28" i="1"/>
  <c r="A118" i="3"/>
  <c r="A71" i="1"/>
  <c r="A69" i="2"/>
  <c r="A128" i="19" l="1"/>
  <c r="A30" i="19"/>
  <c r="A38" i="3"/>
  <c r="A27" i="2"/>
  <c r="A29" i="1"/>
  <c r="A119" i="3"/>
  <c r="A72" i="1"/>
  <c r="A70" i="2"/>
  <c r="A129" i="19" l="1"/>
  <c r="A31" i="19"/>
  <c r="A39" i="3"/>
  <c r="A28" i="2"/>
  <c r="A32" i="1"/>
  <c r="A73" i="1"/>
  <c r="A71" i="2"/>
  <c r="A120" i="3"/>
  <c r="A130" i="19" l="1"/>
  <c r="A61" i="19"/>
  <c r="C31" i="1"/>
  <c r="C30" i="1"/>
  <c r="A61" i="3"/>
  <c r="E40" i="3" s="1"/>
  <c r="A31" i="2"/>
  <c r="A33" i="1"/>
  <c r="A74" i="1"/>
  <c r="A72" i="2"/>
  <c r="A121" i="3"/>
  <c r="A131" i="19" l="1"/>
  <c r="A62" i="19"/>
  <c r="A32" i="2"/>
  <c r="A34" i="1"/>
  <c r="A62" i="3"/>
  <c r="C30" i="2"/>
  <c r="C29" i="2"/>
  <c r="A32" i="19"/>
  <c r="K40" i="19" s="1"/>
  <c r="K42" i="19" s="1"/>
  <c r="K47" i="19" s="1"/>
  <c r="A122" i="3"/>
  <c r="A75" i="1"/>
  <c r="A73" i="2"/>
  <c r="A132" i="19" l="1"/>
  <c r="A63" i="19"/>
  <c r="A63" i="3"/>
  <c r="A33" i="2"/>
  <c r="A35" i="1"/>
  <c r="A123" i="3"/>
  <c r="A74" i="2"/>
  <c r="A76" i="1"/>
  <c r="A133" i="19" l="1"/>
  <c r="A64" i="19"/>
  <c r="A34" i="2"/>
  <c r="A36" i="1"/>
  <c r="A64" i="3"/>
  <c r="A77" i="1"/>
  <c r="A75" i="2"/>
  <c r="A124" i="3"/>
  <c r="A134" i="19" l="1"/>
  <c r="A37" i="1"/>
  <c r="A65" i="19"/>
  <c r="A65" i="3"/>
  <c r="A35" i="2"/>
  <c r="A78" i="1"/>
  <c r="A76" i="2"/>
  <c r="A125" i="3"/>
  <c r="A135" i="19" l="1"/>
  <c r="A66" i="19"/>
  <c r="A36" i="2"/>
  <c r="A38" i="1"/>
  <c r="A66" i="3"/>
  <c r="A126" i="3"/>
  <c r="A79" i="1"/>
  <c r="A77" i="2"/>
  <c r="A136" i="19" l="1"/>
  <c r="A67" i="19"/>
  <c r="A37" i="2"/>
  <c r="A39" i="1"/>
  <c r="A67" i="3"/>
  <c r="A127" i="3"/>
  <c r="A80" i="1"/>
  <c r="A78" i="2"/>
  <c r="A137" i="19" l="1"/>
  <c r="A68" i="19"/>
  <c r="A40" i="1"/>
  <c r="A38" i="2"/>
  <c r="A68" i="3"/>
  <c r="A81" i="1"/>
  <c r="A79" i="2"/>
  <c r="A128" i="3"/>
  <c r="A138" i="19" l="1"/>
  <c r="A69" i="19"/>
  <c r="A69" i="3"/>
  <c r="A39" i="2"/>
  <c r="A41" i="1"/>
  <c r="A80" i="2"/>
  <c r="A84" i="1"/>
  <c r="A129" i="3"/>
  <c r="A168" i="19" l="1"/>
  <c r="A109" i="19" s="1"/>
  <c r="A42" i="1"/>
  <c r="A70" i="19"/>
  <c r="A70" i="3"/>
  <c r="A40" i="2"/>
  <c r="A151" i="3"/>
  <c r="E130" i="3" s="1"/>
  <c r="C82" i="1"/>
  <c r="A83" i="2"/>
  <c r="C83" i="1"/>
  <c r="A85" i="1"/>
  <c r="A139" i="19" l="1"/>
  <c r="K147" i="19" s="1"/>
  <c r="K149" i="19" s="1"/>
  <c r="K154" i="19" s="1"/>
  <c r="A43" i="1"/>
  <c r="A42" i="2" s="1"/>
  <c r="A169" i="19"/>
  <c r="K159" i="19"/>
  <c r="G134" i="19" s="1"/>
  <c r="A71" i="19"/>
  <c r="A41" i="2"/>
  <c r="A71" i="3"/>
  <c r="A86" i="1"/>
  <c r="A152" i="3"/>
  <c r="A84" i="2"/>
  <c r="C82" i="2"/>
  <c r="C81" i="2"/>
  <c r="A44" i="1" l="1"/>
  <c r="A73" i="19" s="1"/>
  <c r="A72" i="3"/>
  <c r="A170" i="19"/>
  <c r="A72" i="19"/>
  <c r="G120" i="19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85" i="2"/>
  <c r="A87" i="1"/>
  <c r="A153" i="3"/>
  <c r="A43" i="2" l="1"/>
  <c r="A45" i="1"/>
  <c r="A74" i="3" s="1"/>
  <c r="A73" i="3"/>
  <c r="A171" i="19"/>
  <c r="A88" i="1"/>
  <c r="A154" i="3"/>
  <c r="A86" i="2"/>
  <c r="A46" i="1" l="1"/>
  <c r="A45" i="2" s="1"/>
  <c r="A44" i="2"/>
  <c r="A74" i="19"/>
  <c r="A172" i="19"/>
  <c r="A155" i="3"/>
  <c r="A89" i="1"/>
  <c r="A87" i="2"/>
  <c r="A47" i="1" l="1"/>
  <c r="A76" i="3" s="1"/>
  <c r="A75" i="3"/>
  <c r="A75" i="19"/>
  <c r="A173" i="19"/>
  <c r="A90" i="1"/>
  <c r="A88" i="2"/>
  <c r="A156" i="3"/>
  <c r="A48" i="1" l="1"/>
  <c r="A77" i="19" s="1"/>
  <c r="A46" i="2"/>
  <c r="A76" i="19"/>
  <c r="A174" i="19"/>
  <c r="A157" i="3"/>
  <c r="A91" i="1"/>
  <c r="A89" i="2"/>
  <c r="A49" i="1" l="1"/>
  <c r="A50" i="1" s="1"/>
  <c r="A47" i="2"/>
  <c r="A77" i="3"/>
  <c r="A175" i="19"/>
  <c r="A92" i="1"/>
  <c r="A90" i="2"/>
  <c r="A158" i="3"/>
  <c r="A78" i="3" l="1"/>
  <c r="A48" i="2"/>
  <c r="A78" i="19"/>
  <c r="A49" i="2"/>
  <c r="A51" i="1"/>
  <c r="A79" i="19"/>
  <c r="A79" i="3"/>
  <c r="A176" i="19"/>
  <c r="A91" i="2"/>
  <c r="A93" i="1"/>
  <c r="A159" i="3"/>
  <c r="A80" i="19" l="1"/>
  <c r="A80" i="3"/>
  <c r="A50" i="2"/>
  <c r="A52" i="1"/>
  <c r="A94" i="1"/>
  <c r="A177" i="19"/>
  <c r="A95" i="1"/>
  <c r="A160" i="3"/>
  <c r="A92" i="2"/>
  <c r="A53" i="1" l="1"/>
  <c r="A81" i="19"/>
  <c r="A81" i="3"/>
  <c r="A51" i="2"/>
  <c r="A178" i="19"/>
  <c r="A179" i="19"/>
  <c r="A61" i="1"/>
  <c r="A161" i="3"/>
  <c r="A93" i="2"/>
  <c r="A96" i="1"/>
  <c r="A162" i="3"/>
  <c r="A94" i="2"/>
  <c r="A180" i="19" l="1"/>
  <c r="A62" i="1"/>
  <c r="A119" i="19" s="1"/>
  <c r="A54" i="1"/>
  <c r="A52" i="2"/>
  <c r="A82" i="3"/>
  <c r="A82" i="19"/>
  <c r="A63" i="1"/>
  <c r="A118" i="19"/>
  <c r="A60" i="2"/>
  <c r="A109" i="3"/>
  <c r="A163" i="3"/>
  <c r="A97" i="1"/>
  <c r="A95" i="2"/>
  <c r="A61" i="2" l="1"/>
  <c r="A83" i="19"/>
  <c r="A83" i="3"/>
  <c r="A53" i="2"/>
  <c r="A55" i="1"/>
  <c r="A58" i="1" s="1"/>
  <c r="A110" i="3"/>
  <c r="A181" i="19"/>
  <c r="A120" i="19"/>
  <c r="A111" i="3"/>
  <c r="A64" i="1"/>
  <c r="A62" i="2"/>
  <c r="A96" i="2"/>
  <c r="A164" i="3"/>
  <c r="A57" i="2" l="1"/>
  <c r="A106" i="3"/>
  <c r="E85" i="3" s="1"/>
  <c r="A59" i="1"/>
  <c r="A60" i="1" s="1"/>
  <c r="C56" i="1"/>
  <c r="A115" i="19"/>
  <c r="C57" i="1"/>
  <c r="A84" i="3"/>
  <c r="A54" i="2"/>
  <c r="A84" i="19"/>
  <c r="A121" i="19"/>
  <c r="A65" i="1"/>
  <c r="A112" i="3"/>
  <c r="A63" i="2"/>
  <c r="A108" i="3" l="1"/>
  <c r="A59" i="2"/>
  <c r="A117" i="19"/>
  <c r="A85" i="19"/>
  <c r="K93" i="19" s="1"/>
  <c r="K94" i="19" s="1"/>
  <c r="K95" i="19" s="1"/>
  <c r="K101" i="19" s="1"/>
  <c r="A55" i="19"/>
  <c r="A58" i="2"/>
  <c r="A107" i="3"/>
  <c r="A116" i="19"/>
  <c r="C55" i="2"/>
  <c r="C56" i="2"/>
  <c r="A122" i="19"/>
  <c r="A66" i="1"/>
  <c r="A113" i="3"/>
  <c r="A64" i="2"/>
  <c r="K106" i="19" l="1"/>
  <c r="A2" i="19"/>
  <c r="K52" i="19" s="1"/>
  <c r="A123" i="19"/>
  <c r="A114" i="3"/>
  <c r="A67" i="1"/>
  <c r="A65" i="2"/>
  <c r="G24" i="19" l="1"/>
  <c r="G9" i="19"/>
  <c r="G13" i="19"/>
  <c r="G19" i="19"/>
  <c r="G25" i="19"/>
  <c r="G31" i="19"/>
  <c r="G21" i="19"/>
  <c r="G14" i="19"/>
  <c r="G18" i="19"/>
  <c r="G11" i="19"/>
  <c r="G26" i="19"/>
  <c r="G8" i="19"/>
  <c r="G17" i="19"/>
  <c r="G23" i="19"/>
  <c r="G22" i="19"/>
  <c r="G16" i="19"/>
  <c r="G12" i="19"/>
  <c r="G10" i="19"/>
  <c r="G30" i="19"/>
  <c r="G27" i="19"/>
  <c r="G29" i="19"/>
  <c r="G28" i="19"/>
  <c r="G20" i="19"/>
  <c r="G15" i="19"/>
  <c r="G61" i="19"/>
  <c r="G65" i="19"/>
  <c r="G81" i="19"/>
  <c r="G62" i="19"/>
  <c r="G68" i="19"/>
  <c r="G76" i="19"/>
  <c r="G78" i="19"/>
  <c r="G77" i="19"/>
  <c r="G79" i="19"/>
  <c r="G71" i="19"/>
  <c r="G66" i="19"/>
  <c r="G72" i="19"/>
  <c r="G70" i="19"/>
  <c r="G80" i="19"/>
  <c r="G67" i="19"/>
  <c r="G75" i="19"/>
  <c r="G69" i="19"/>
  <c r="G64" i="19"/>
  <c r="G84" i="19"/>
  <c r="G82" i="19"/>
  <c r="G74" i="19"/>
  <c r="G63" i="19"/>
  <c r="G73" i="19"/>
  <c r="G83" i="19"/>
  <c r="A124" i="19"/>
  <c r="A115" i="3"/>
  <c r="A68" i="1"/>
  <c r="A66" i="2"/>
  <c r="A69" i="1" l="1"/>
  <c r="A126" i="19" s="1"/>
  <c r="A125" i="19"/>
  <c r="A67" i="2"/>
  <c r="A116" i="3"/>
  <c r="A117" i="3" l="1"/>
  <c r="A68" i="2"/>
</calcChain>
</file>

<file path=xl/sharedStrings.xml><?xml version="1.0" encoding="utf-8"?>
<sst xmlns="http://schemas.openxmlformats.org/spreadsheetml/2006/main" count="599" uniqueCount="236">
  <si>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</si>
  <si>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</si>
  <si>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</si>
  <si>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</si>
  <si>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</si>
  <si>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</si>
  <si>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</si>
  <si>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</si>
  <si>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</si>
  <si>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</si>
  <si>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</si>
  <si>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</si>
  <si>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</si>
  <si>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</si>
  <si>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</si>
  <si>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</si>
  <si>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</si>
  <si>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</si>
  <si>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</si>
  <si>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</si>
  <si>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</si>
  <si>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</si>
  <si>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</si>
  <si>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</si>
  <si>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</si>
  <si>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</si>
  <si>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</si>
  <si>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</si>
  <si>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</si>
  <si>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</si>
  <si>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</si>
  <si>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</si>
  <si>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</si>
  <si>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</si>
  <si>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</si>
  <si>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</si>
  <si>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</si>
  <si>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</si>
  <si>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</si>
  <si>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</si>
  <si>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</si>
  <si>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</si>
  <si>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</si>
  <si>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</si>
  <si>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</si>
  <si>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</si>
  <si>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</si>
  <si>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</si>
  <si>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</si>
  <si>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</si>
  <si>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</si>
  <si>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</si>
  <si>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</si>
  <si>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</si>
  <si>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</si>
  <si>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</si>
  <si>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</si>
  <si>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</si>
  <si>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</si>
  <si>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</si>
  <si>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</si>
  <si>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</si>
  <si>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</si>
  <si>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</si>
  <si>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</si>
  <si>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</si>
  <si>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</si>
  <si>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</si>
  <si>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</si>
  <si>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</si>
  <si>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</si>
  <si>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</si>
  <si>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</si>
  <si>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</si>
  <si>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</si>
  <si>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</si>
  <si>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</si>
  <si>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</si>
  <si>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</si>
  <si>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</si>
  <si>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</si>
  <si>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</si>
  <si>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</si>
  <si>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</si>
  <si>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</si>
  <si>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</si>
  <si>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</si>
  <si>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</si>
  <si>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</si>
  <si>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</si>
  <si>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</si>
  <si>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</si>
  <si>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</si>
  <si>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</si>
  <si>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</si>
  <si>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</si>
  <si>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</si>
  <si>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</si>
  <si>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</si>
  <si>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</si>
  <si>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</si>
  <si>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</si>
  <si>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</si>
  <si>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</si>
  <si>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</si>
  <si>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</si>
  <si>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</si>
  <si>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</si>
  <si>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</si>
  <si>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</si>
  <si>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</si>
  <si>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</si>
  <si>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</si>
  <si>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</si>
  <si>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</si>
  <si>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</si>
  <si>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</si>
  <si>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</si>
  <si>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Inlets to be Adjusted with New Frame and Grate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</si>
  <si>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</si>
  <si>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</si>
  <si>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</si>
  <si>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</si>
  <si>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</si>
  <si>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</si>
  <si>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</si>
  <si>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</si>
  <si>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</si>
  <si>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</si>
  <si>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</si>
  <si>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</si>
  <si>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</si>
  <si>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</si>
  <si>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</si>
  <si>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</si>
  <si>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Parkway Restoration</t>
  </si>
  <si>
    <t>Traffic Control and Protection</t>
  </si>
  <si>
    <t>Hot-Mix Asphalt Surface Course, Mix "D", N50, 2"</t>
  </si>
  <si>
    <t>Manholes to be Adjusted</t>
  </si>
  <si>
    <t>Manholes to be Reconstructed</t>
  </si>
  <si>
    <t>Inlet Special to be Repaired</t>
  </si>
  <si>
    <t>Thermoplastic Pavement Markings, 4"</t>
  </si>
  <si>
    <t>Thermoplastic Pavement Markings, 6"</t>
  </si>
  <si>
    <t>Thermoplastic Pavement Markings, 24"</t>
  </si>
  <si>
    <t>Contingency</t>
  </si>
  <si>
    <t>Inlets to be Adjusted</t>
  </si>
  <si>
    <t>Lsum</t>
  </si>
  <si>
    <t>Subgrade Undercutting</t>
  </si>
  <si>
    <t>Hot-Mix Asphalt Binder Course, IL-9.5, N50, 1.25"</t>
  </si>
  <si>
    <t>Estimate No. 1 from June 20, 2022 to July 7, 2022</t>
  </si>
  <si>
    <t>P.O. # 22305291</t>
  </si>
  <si>
    <t>, 2022  BY:</t>
  </si>
  <si>
    <t>, 2022. BY:</t>
  </si>
  <si>
    <t>Inlets to be Reconstructed</t>
  </si>
  <si>
    <t>LSum</t>
  </si>
  <si>
    <t>3700/4000                      Florida Avenue</t>
  </si>
  <si>
    <t>1500/1600          Quentin Road</t>
  </si>
  <si>
    <t>0700/0800           Green Meadow Avenue</t>
  </si>
  <si>
    <t>0500 Pearl Street</t>
  </si>
  <si>
    <t>0700/0800                   Roland Avenue</t>
  </si>
  <si>
    <t>1600/1700                Rountree Lane</t>
  </si>
  <si>
    <t>Remove and Replace Brick Pavers</t>
  </si>
  <si>
    <t>2236 10th Avenue Sidewalk</t>
  </si>
  <si>
    <t>202-214 12th Street Sidewalk</t>
  </si>
  <si>
    <t>2210 16th Avenue Sidewalk</t>
  </si>
  <si>
    <t>2326 16th Avenue Curb and Gutter</t>
  </si>
  <si>
    <t>2305-2309 18th Avenue Sidewalk</t>
  </si>
  <si>
    <t>2134 Charles Street Sidewalk</t>
  </si>
  <si>
    <t>1540 Daisy Avenue Sidewalk</t>
  </si>
  <si>
    <t>233 Dawson Avenue Sidewalk</t>
  </si>
  <si>
    <t>311 Hunter Avenue Approach</t>
  </si>
  <si>
    <t>122 Paris Avenue Sidewalk</t>
  </si>
  <si>
    <t>0300/0400 South Highland Avenue</t>
  </si>
  <si>
    <t>957-975 Arnold Avenue Approach</t>
  </si>
  <si>
    <t>1406 School Street Sidewalk</t>
  </si>
  <si>
    <t>0300 North Johnston Avenue</t>
  </si>
  <si>
    <t>1600/1700 Green Street Sidewalk</t>
  </si>
  <si>
    <t>1000 Grant Street Sidewalk</t>
  </si>
  <si>
    <t>1502 Chestnut Street Sidewalk</t>
  </si>
  <si>
    <t>1118 Cedar Street Sidewalk</t>
  </si>
  <si>
    <t>1800 9th Street Sidewalk</t>
  </si>
  <si>
    <t>1600/2000                17th Avenue     Sidewalk</t>
  </si>
  <si>
    <t>2100 18th Avenue Sidewalk</t>
  </si>
  <si>
    <t>1500 23rd Street Sidewalk</t>
  </si>
  <si>
    <t>1200 Parmele Street Sidewalk</t>
  </si>
  <si>
    <t>1500 Arbor Court</t>
  </si>
  <si>
    <t>2211 Sauber Avenue Sidewalk</t>
  </si>
  <si>
    <t>1725 Ridge Avenue Sidewalk</t>
  </si>
  <si>
    <t>2204 Pierce Avenue Sidewalk</t>
  </si>
  <si>
    <t>1803 Latham Street Sidewalk</t>
  </si>
  <si>
    <t>1925 Grace Street Sidewalk</t>
  </si>
  <si>
    <t>3615 Elva Lane Approach</t>
  </si>
  <si>
    <t>2018 Bruner Street Approach/Sidewalk</t>
  </si>
  <si>
    <t>1716 Bruner Street Approach/Sidewalk</t>
  </si>
  <si>
    <t>1620 Bruner Street Sidewalk</t>
  </si>
  <si>
    <t>3232 Alida Street Sidewalk</t>
  </si>
  <si>
    <t>3208-3224 Alida Street Sidewalk</t>
  </si>
  <si>
    <t>3124 Alida Street Approach/Sidewalk</t>
  </si>
  <si>
    <t>3700                         Wind Point Drive</t>
  </si>
  <si>
    <t>1400/1500              Harding Street</t>
  </si>
  <si>
    <t>2300 Lucille Street Approaches</t>
  </si>
  <si>
    <t>2112 Martha Street Sidewalk</t>
  </si>
  <si>
    <t>1300/1500          Victoria Avenue</t>
  </si>
  <si>
    <t>1308 and 1311    Wisconsin Avenue Approaches</t>
  </si>
  <si>
    <t>802 Montague Street Sidewalk</t>
  </si>
  <si>
    <t>1414 Montague Street Sidewalk</t>
  </si>
  <si>
    <t>0700 Furman Street</t>
  </si>
  <si>
    <t>1000 Furman Street</t>
  </si>
  <si>
    <t>0300/0400                   Brown Avenue</t>
  </si>
  <si>
    <t>2207-2215 Melrose Street Sidewalk</t>
  </si>
  <si>
    <t>1405 Pierce Avenue Approach/Sidewalk</t>
  </si>
  <si>
    <t>City -Wide Street Repairs Group No. 3 - 2025 (Concrete)</t>
  </si>
  <si>
    <t>Bid On: City-Wide Street Repairs Group No. 3 - 2025 (Concrete)</t>
  </si>
  <si>
    <t>14th Ward</t>
  </si>
  <si>
    <t>13th Ward</t>
  </si>
  <si>
    <t>12th Ward</t>
  </si>
  <si>
    <t>11th Ward</t>
  </si>
  <si>
    <t>10th Ward</t>
  </si>
  <si>
    <t>9th Ward</t>
  </si>
  <si>
    <t>7th Ward</t>
  </si>
  <si>
    <t>5th Ward</t>
  </si>
  <si>
    <t>2nd Ward</t>
  </si>
  <si>
    <t>Neighborhood Allocation</t>
  </si>
  <si>
    <t>Bid No.:  325-PW-033</t>
  </si>
  <si>
    <t xml:space="preserve"> TCI CONCRETE</t>
  </si>
  <si>
    <t xml:space="preserve">Rockford, IL </t>
  </si>
  <si>
    <t>Bid Bond</t>
  </si>
  <si>
    <t xml:space="preserve"> Everlast Blacktop</t>
  </si>
  <si>
    <t xml:space="preserve"> Elgin, IL</t>
  </si>
  <si>
    <t xml:space="preserve">Norwest Construction </t>
  </si>
  <si>
    <t xml:space="preserve">S. Beloit, IL </t>
  </si>
  <si>
    <t xml:space="preserve"> DPI Construction</t>
  </si>
  <si>
    <t xml:space="preserve">Pecatonica, IL </t>
  </si>
  <si>
    <t xml:space="preserve"> Stenstrom Excavation</t>
  </si>
  <si>
    <t xml:space="preserve"> Rockford, IL</t>
  </si>
  <si>
    <t xml:space="preserve"> Sjostrom &amp; 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</si>
</sst>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8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84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7" fillId="3" borderId="70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3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6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1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4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0" fillId="0" borderId="76" xfId="0" applyBorder="1" applyAlignment="1" applyProtection="1">
      <alignment horizontal="lef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3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73" xfId="0" applyNumberFormat="1" applyFill="1" applyBorder="1" applyAlignment="1" applyProtection="1">
      <alignment horizontal="right"/>
      <protection locked="0"/>
    </xf>
    <xf numFmtId="4" fontId="0" fillId="0" borderId="73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3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4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0" fontId="0" fillId="0" borderId="48" xfId="0" applyBorder="1" applyAlignment="1" applyProtection="1">
      <alignment horizontal="left"/>
      <protection locked="0"/>
    </xf>
    <xf numFmtId="3" fontId="3" fillId="0" borderId="15" xfId="0" applyNumberFormat="1" applyFont="1" applyBorder="1" applyProtection="1"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0" fontId="3" fillId="0" borderId="78" xfId="0" applyFont="1" applyBorder="1" applyAlignment="1" applyProtection="1">
      <alignment wrapText="1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5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0" fontId="0" fillId="0" borderId="44" xfId="0" applyBorder="1"/>
    <xf numFmtId="3" fontId="3" fillId="0" borderId="24" xfId="0" applyNumberFormat="1" applyFont="1" applyFill="1" applyBorder="1" applyProtection="1">
      <protection locked="0"/>
    </xf>
    <xf numFmtId="3" fontId="3" fillId="0" borderId="81" xfId="0" applyNumberFormat="1" applyFont="1" applyFill="1" applyBorder="1" applyProtection="1">
      <protection locked="0"/>
    </xf>
    <xf numFmtId="3" fontId="3" fillId="0" borderId="81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0" fillId="0" borderId="41" xfId="0" applyBorder="1" applyAlignment="1">
      <alignment horizontal="center"/>
    </xf>
    <xf numFmtId="0" fontId="3" fillId="0" borderId="80" xfId="0" applyFont="1" applyFill="1" applyBorder="1" applyAlignment="1" applyProtection="1">
      <alignment wrapText="1"/>
      <protection locked="0"/>
    </xf>
    <xf numFmtId="0" fontId="3" fillId="0" borderId="74" xfId="0" applyFont="1" applyFill="1" applyBorder="1" applyAlignment="1" applyProtection="1">
      <alignment wrapText="1"/>
      <protection locked="0"/>
    </xf>
    <xf numFmtId="0" fontId="3" fillId="0" borderId="74" xfId="7" applyFont="1" applyFill="1" applyBorder="1" applyAlignment="1" applyProtection="1">
      <alignment wrapText="1"/>
      <protection locked="0"/>
    </xf>
    <xf numFmtId="0" fontId="3" fillId="0" borderId="74" xfId="0" applyFont="1" applyFill="1" applyBorder="1" applyProtection="1"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0" fillId="0" borderId="41" xfId="0" applyBorder="1" applyAlignment="1">
      <alignment horizontal="left"/>
    </xf>
    <xf numFmtId="0" fontId="0" fillId="0" borderId="74" xfId="0" applyBorder="1" applyAlignment="1" applyProtection="1">
      <alignment horizontal="left"/>
      <protection locked="0"/>
    </xf>
    <xf numFmtId="0" fontId="0" fillId="0" borderId="75" xfId="0" applyBorder="1" applyAlignment="1" applyProtection="1">
      <alignment horizontal="lef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0" fontId="0" fillId="0" borderId="0" xfId="0" applyNumberFormat="1" applyFill="1" applyAlignment="1">
      <alignment horizontal="left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0" fontId="0" fillId="0" borderId="79" xfId="0" applyBorder="1" applyAlignment="1" applyProtection="1">
      <alignment horizontal="left"/>
      <protection locked="0"/>
    </xf>
    <xf numFmtId="0" fontId="3" fillId="0" borderId="79" xfId="0" applyFont="1" applyBorder="1" applyAlignment="1" applyProtection="1">
      <alignment wrapText="1"/>
      <protection locked="0"/>
    </xf>
    <xf numFmtId="3" fontId="3" fillId="0" borderId="83" xfId="0" applyNumberFormat="1" applyFont="1" applyBorder="1" applyProtection="1">
      <protection locked="0"/>
    </xf>
    <xf numFmtId="3" fontId="3" fillId="0" borderId="23" xfId="0" applyNumberFormat="1" applyFont="1" applyFill="1" applyBorder="1" applyAlignment="1" applyProtection="1">
      <alignment horizontal="right"/>
      <protection locked="0"/>
    </xf>
    <xf numFmtId="4" fontId="0" fillId="0" borderId="76" xfId="0" applyNumberFormat="1" applyFill="1" applyBorder="1" applyAlignment="1" applyProtection="1">
      <alignment horizontal="right"/>
      <protection locked="0"/>
    </xf>
    <xf numFmtId="3" fontId="3" fillId="0" borderId="76" xfId="0" applyNumberFormat="1" applyFont="1" applyFill="1" applyBorder="1" applyAlignment="1" applyProtection="1">
      <alignment horizontal="right"/>
      <protection locked="0"/>
    </xf>
    <xf numFmtId="3" fontId="0" fillId="0" borderId="1" xfId="0" applyNumberFormat="1" applyFill="1" applyBorder="1" applyAlignment="1" applyProtection="1">
      <alignment horizontal="right"/>
      <protection locked="0"/>
    </xf>
    <xf numFmtId="4" fontId="0" fillId="0" borderId="11" xfId="0" applyNumberFormat="1" applyFill="1" applyBorder="1" applyAlignment="1" applyProtection="1">
      <alignment horizontal="right"/>
      <protection locked="0"/>
    </xf>
    <xf numFmtId="3" fontId="0" fillId="0" borderId="11" xfId="0" applyNumberFormat="1" applyFill="1" applyBorder="1" applyAlignment="1" applyProtection="1">
      <alignment horizontal="right"/>
      <protection locked="0"/>
    </xf>
    <xf numFmtId="3" fontId="3" fillId="0" borderId="11" xfId="0" applyNumberFormat="1" applyFont="1" applyFill="1" applyBorder="1" applyAlignment="1" applyProtection="1">
      <alignment horizontal="right"/>
      <protection locked="0"/>
    </xf>
    <xf numFmtId="3" fontId="0" fillId="0" borderId="54" xfId="0" applyNumberFormat="1" applyFill="1" applyBorder="1" applyAlignment="1" applyProtection="1">
      <alignment horizontal="right"/>
      <protection locked="0"/>
    </xf>
    <xf numFmtId="3" fontId="3" fillId="0" borderId="8" xfId="0" applyNumberFormat="1" applyFont="1" applyFill="1" applyBorder="1" applyAlignment="1" applyProtection="1">
      <alignment horizontal="righ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0" fontId="0" fillId="0" borderId="76" xfId="0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horizontal="left"/>
      <protection locked="0"/>
    </xf>
    <xf numFmtId="3" fontId="0" fillId="0" borderId="0" xfId="0" applyNumberFormat="1" applyFill="1"/>
    <xf numFmtId="0" fontId="3" fillId="0" borderId="52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4" fontId="0" fillId="0" borderId="81" xfId="0" applyNumberFormat="1" applyFill="1" applyBorder="1" applyAlignment="1" applyProtection="1">
      <alignment horizontal="righ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3" fontId="3" fillId="0" borderId="81" xfId="0" applyNumberFormat="1" applyFont="1" applyFill="1" applyBorder="1" applyAlignment="1" applyProtection="1">
      <alignment horizontal="right"/>
      <protection locked="0"/>
    </xf>
    <xf numFmtId="3" fontId="3" fillId="0" borderId="82" xfId="0" applyNumberFormat="1" applyFon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79" xfId="0" applyFont="1" applyFill="1" applyBorder="1" applyAlignment="1" applyProtection="1">
      <alignment wrapText="1"/>
      <protection locked="0"/>
    </xf>
    <xf numFmtId="3" fontId="3" fillId="0" borderId="83" xfId="0" applyNumberFormat="1" applyFont="1" applyFill="1" applyBorder="1" applyProtection="1">
      <protection locked="0"/>
    </xf>
    <xf numFmtId="3" fontId="0" fillId="0" borderId="83" xfId="0" applyNumberFormat="1" applyFill="1" applyBorder="1" applyAlignment="1" applyProtection="1">
      <alignment horizontal="righ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3" fontId="3" fillId="0" borderId="82" xfId="0" applyNumberFormat="1" applyFont="1" applyFill="1" applyBorder="1" applyProtection="1">
      <protection locked="0"/>
    </xf>
    <xf numFmtId="3" fontId="0" fillId="0" borderId="82" xfId="0" applyNumberFormat="1" applyFill="1" applyBorder="1" applyAlignment="1" applyProtection="1">
      <alignment horizontal="right"/>
      <protection locked="0"/>
    </xf>
    <xf numFmtId="1" fontId="0" fillId="0" borderId="81" xfId="0" applyNumberFormat="1" applyFill="1" applyBorder="1" applyAlignment="1" applyProtection="1">
      <alignment horizontal="right"/>
      <protection locked="0"/>
    </xf>
    <xf numFmtId="3" fontId="0" fillId="0" borderId="15" xfId="0" applyNumberFormat="1" applyFill="1" applyBorder="1" applyAlignment="1" applyProtection="1">
      <alignment horizontal="right"/>
      <protection locked="0"/>
    </xf>
    <xf numFmtId="4" fontId="0" fillId="0" borderId="18" xfId="0" applyNumberFormat="1" applyFill="1" applyBorder="1" applyAlignment="1" applyProtection="1">
      <alignment horizontal="right"/>
      <protection locked="0"/>
    </xf>
    <xf numFmtId="3" fontId="0" fillId="0" borderId="18" xfId="0" applyNumberFormat="1" applyFill="1" applyBorder="1" applyAlignment="1" applyProtection="1">
      <alignment horizontal="right"/>
      <protection locked="0"/>
    </xf>
    <xf numFmtId="3" fontId="3" fillId="0" borderId="18" xfId="0" applyNumberFormat="1" applyFont="1" applyFill="1" applyBorder="1" applyAlignment="1" applyProtection="1">
      <alignment horizontal="right"/>
      <protection locked="0"/>
    </xf>
    <xf numFmtId="3" fontId="0" fillId="0" borderId="58" xfId="0" applyNumberFormat="1" applyFill="1" applyBorder="1" applyAlignment="1" applyProtection="1">
      <alignment horizontal="right"/>
      <protection locked="0"/>
    </xf>
    <xf numFmtId="3" fontId="0" fillId="0" borderId="27" xfId="0" applyNumberFormat="1" applyFill="1" applyBorder="1" applyAlignment="1" applyProtection="1">
      <alignment horizontal="right"/>
      <protection locked="0"/>
    </xf>
    <xf numFmtId="2" fontId="0" fillId="0" borderId="73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Alignment="1" applyProtection="1">
      <alignment horizontal="right"/>
      <protection locked="0"/>
    </xf>
    <xf numFmtId="2" fontId="0" fillId="0" borderId="62" xfId="0" applyNumberFormat="1" applyFill="1" applyBorder="1" applyAlignment="1" applyProtection="1">
      <alignment horizontal="right"/>
      <protection locked="0"/>
    </xf>
    <xf numFmtId="2" fontId="0" fillId="0" borderId="74" xfId="0" applyNumberFormat="1" applyFill="1" applyBorder="1" applyAlignment="1" applyProtection="1">
      <alignment horizontal="right"/>
      <protection locked="0"/>
    </xf>
    <xf numFmtId="2" fontId="0" fillId="0" borderId="76" xfId="0" applyNumberFormat="1" applyFill="1" applyBorder="1" applyAlignment="1" applyProtection="1">
      <alignment horizontal="right"/>
      <protection locked="0"/>
    </xf>
    <xf numFmtId="2" fontId="3" fillId="0" borderId="74" xfId="0" applyNumberFormat="1" applyFont="1" applyFill="1" applyBorder="1" applyAlignment="1" applyProtection="1">
      <alignment horizontal="right"/>
      <protection locked="0"/>
    </xf>
    <xf numFmtId="0" fontId="6" fillId="0" borderId="53" xfId="0" applyFont="1" applyBorder="1" applyAlignment="1">
      <alignment horizontal="right" wrapText="1"/>
    </xf>
    <xf numFmtId="0" fontId="3" fillId="0" borderId="79" xfId="0" applyFont="1" applyFill="1" applyBorder="1" applyProtection="1">
      <protection locked="0"/>
    </xf>
    <xf numFmtId="0" fontId="5" fillId="7" borderId="28" xfId="2" applyFont="1" applyFill="1" applyBorder="1" applyAlignment="1">
      <alignment vertical="center"/>
    </xf>
    <xf numFmtId="0" fontId="7" fillId="7" borderId="63" xfId="2" applyFont="1" applyFill="1" applyBorder="1" applyAlignment="1" applyProtection="1">
      <alignment horizontal="centerContinuous" vertical="center"/>
    </xf>
    <xf numFmtId="0" fontId="7" fillId="7" borderId="29" xfId="2" applyFont="1" applyFill="1" applyBorder="1" applyAlignment="1" applyProtection="1">
      <alignment horizontal="centerContinuous" vertical="center"/>
    </xf>
    <xf numFmtId="0" fontId="5" fillId="7" borderId="30" xfId="2" applyFont="1" applyFill="1" applyBorder="1" applyAlignment="1" applyProtection="1">
      <alignment horizontal="left" vertical="center"/>
      <protection locked="0"/>
    </xf>
    <xf numFmtId="0" fontId="7" fillId="7" borderId="0" xfId="2" applyFont="1" applyFill="1" applyBorder="1" applyAlignment="1" applyProtection="1">
      <alignment horizontal="centerContinuous" vertical="center"/>
    </xf>
    <xf numFmtId="0" fontId="7" fillId="7" borderId="31" xfId="2" applyFont="1" applyFill="1" applyBorder="1" applyAlignment="1" applyProtection="1">
      <alignment horizontal="centerContinuous" vertical="center"/>
    </xf>
    <xf numFmtId="0" fontId="15" fillId="7" borderId="26" xfId="2" applyFont="1" applyFill="1" applyBorder="1" applyAlignment="1" applyProtection="1">
      <alignment horizontal="centerContinuous" vertical="center"/>
    </xf>
    <xf numFmtId="0" fontId="7" fillId="7" borderId="25" xfId="2" applyFont="1" applyFill="1" applyBorder="1" applyAlignment="1" applyProtection="1">
      <alignment horizontal="centerContinuous" vertical="center"/>
    </xf>
    <xf numFmtId="0" fontId="4" fillId="7" borderId="39" xfId="2" applyFont="1" applyFill="1" applyBorder="1" applyAlignment="1" applyProtection="1">
      <alignment horizontal="center" wrapText="1"/>
    </xf>
    <xf numFmtId="3" fontId="4" fillId="7" borderId="39" xfId="2" applyNumberFormat="1" applyFont="1" applyFill="1" applyBorder="1" applyAlignment="1" applyProtection="1">
      <alignment horizontal="center" wrapText="1"/>
    </xf>
    <xf numFmtId="8" fontId="5" fillId="7" borderId="21" xfId="2" applyNumberFormat="1" applyFont="1" applyFill="1" applyBorder="1" applyAlignment="1" applyProtection="1">
      <alignment horizontal="center" wrapText="1"/>
    </xf>
    <xf numFmtId="8" fontId="5" fillId="7" borderId="53" xfId="2" applyNumberFormat="1" applyFont="1" applyFill="1" applyBorder="1" applyAlignment="1" applyProtection="1">
      <alignment horizontal="center" wrapText="1"/>
    </xf>
    <xf numFmtId="0" fontId="4" fillId="7" borderId="17" xfId="2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vertical="center" wrapText="1"/>
    </xf>
    <xf numFmtId="3" fontId="4" fillId="8" borderId="17" xfId="0" applyNumberFormat="1" applyFont="1" applyFill="1" applyBorder="1" applyAlignment="1" applyProtection="1">
      <alignment horizontal="center" vertical="center" wrapText="1"/>
    </xf>
    <xf numFmtId="8" fontId="4" fillId="7" borderId="17" xfId="2" applyNumberFormat="1" applyFont="1" applyFill="1" applyBorder="1" applyAlignment="1" applyProtection="1">
      <alignment vertical="center"/>
    </xf>
    <xf numFmtId="0" fontId="4" fillId="7" borderId="40" xfId="2" applyFont="1" applyFill="1" applyBorder="1" applyAlignment="1" applyProtection="1">
      <alignment horizontal="centerContinuous"/>
    </xf>
    <xf numFmtId="0" fontId="13" fillId="7" borderId="44" xfId="0" applyFont="1" applyFill="1" applyBorder="1" applyAlignment="1" applyProtection="1">
      <alignment horizontal="center"/>
    </xf>
    <xf numFmtId="0" fontId="5" fillId="7" borderId="41" xfId="2" applyFont="1" applyFill="1" applyBorder="1" applyAlignment="1" applyProtection="1">
      <alignment horizontal="center" vertical="center" wrapText="1"/>
    </xf>
    <xf numFmtId="0" fontId="4" fillId="7" borderId="42" xfId="2" applyFont="1" applyFill="1" applyBorder="1" applyAlignment="1" applyProtection="1">
      <alignment horizontal="centerContinuous" vertical="center"/>
    </xf>
    <xf numFmtId="8" fontId="4" fillId="7" borderId="42" xfId="2" applyNumberFormat="1" applyFont="1" applyFill="1" applyBorder="1" applyAlignment="1" applyProtection="1">
      <alignment horizontal="right" vertical="center"/>
    </xf>
    <xf numFmtId="8" fontId="4" fillId="7" borderId="24" xfId="2" applyNumberFormat="1" applyFont="1" applyFill="1" applyBorder="1" applyAlignment="1" applyProtection="1">
      <alignment horizontal="right" vertical="center"/>
    </xf>
    <xf numFmtId="0" fontId="4" fillId="7" borderId="26" xfId="2" applyFont="1" applyFill="1" applyBorder="1" applyAlignment="1" applyProtection="1">
      <alignment horizontal="centerContinuous"/>
    </xf>
    <xf numFmtId="0" fontId="5" fillId="7" borderId="25" xfId="2" applyFont="1" applyFill="1" applyBorder="1" applyAlignment="1" applyProtection="1">
      <alignment horizontal="centerContinuous" vertical="center" wrapText="1"/>
    </xf>
    <xf numFmtId="0" fontId="5" fillId="7" borderId="43" xfId="2" applyFont="1" applyFill="1" applyBorder="1" applyAlignment="1" applyProtection="1">
      <alignment horizontal="center" vertical="center" wrapText="1"/>
    </xf>
    <xf numFmtId="0" fontId="4" fillId="7" borderId="12" xfId="2" applyFont="1" applyFill="1" applyBorder="1" applyAlignment="1" applyProtection="1">
      <alignment horizontal="centerContinuous" vertical="center"/>
    </xf>
    <xf numFmtId="8" fontId="4" fillId="7" borderId="12" xfId="2" applyNumberFormat="1" applyFont="1" applyFill="1" applyBorder="1" applyAlignment="1" applyProtection="1">
      <alignment horizontal="right" vertical="center"/>
    </xf>
    <xf numFmtId="8" fontId="4" fillId="7" borderId="25" xfId="2" applyNumberFormat="1" applyFont="1" applyFill="1" applyBorder="1" applyAlignment="1" applyProtection="1">
      <alignment horizontal="right" vertic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14" fillId="7" borderId="40" xfId="2" applyFont="1" applyFill="1" applyBorder="1" applyAlignment="1" applyProtection="1">
      <alignment horizontal="center" vertical="center" wrapText="1"/>
    </xf>
    <xf numFmtId="0" fontId="14" fillId="7" borderId="44" xfId="2" applyFont="1" applyFill="1" applyBorder="1" applyAlignment="1" applyProtection="1">
      <alignment horizontal="center" vertical="center" wrapText="1"/>
    </xf>
    <xf numFmtId="0" fontId="14" fillId="7" borderId="50" xfId="2" applyFont="1" applyFill="1" applyBorder="1" applyAlignment="1" applyProtection="1">
      <alignment horizontal="center" vertical="center" wrapText="1"/>
    </xf>
    <xf numFmtId="0" fontId="14" fillId="7" borderId="46" xfId="2" applyFont="1" applyFill="1" applyBorder="1" applyAlignment="1" applyProtection="1">
      <alignment horizontal="center" vertical="center" wrapText="1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  <xf numFmtId="7" fontId="4" fillId="9" borderId="47" xfId="2" applyNumberFormat="1" applyFont="1" applyFill="1" applyBorder="1" applyAlignment="1" applyProtection="1">
      <alignment vertical="center"/>
      <protection locked="0"/>
    </xf>
    <xf numFmtId="7" fontId="7" fillId="9" borderId="47" xfId="2" applyNumberFormat="1" applyFont="1" applyFill="1" applyBorder="1" applyAlignment="1" applyProtection="1">
      <alignment vertical="center"/>
      <protection locked="0"/>
    </xf>
    <xf numFmtId="8" fontId="4" fillId="9" borderId="27" xfId="2" applyNumberFormat="1" applyFont="1" applyFill="1" applyBorder="1" applyAlignment="1">
      <alignment horizontal="centerContinuous" vertical="center"/>
    </xf>
    <xf numFmtId="8" fontId="4" fillId="9" borderId="26" xfId="2" applyNumberFormat="1" applyFont="1" applyFill="1" applyBorder="1" applyAlignment="1">
      <alignment horizontal="centerContinuous" vertical="center"/>
    </xf>
    <xf numFmtId="0" fontId="7" fillId="3" borderId="71" xfId="2" applyFont="1" applyFill="1" applyBorder="1" applyAlignment="1" applyProtection="1">
      <alignment horizontal="center" vertical="center"/>
      <protection locked="0"/>
    </xf>
    <xf numFmtId="0" fontId="7" fillId="3" borderId="72" xfId="2" applyFont="1" applyFill="1" applyBorder="1" applyAlignment="1" applyProtection="1">
      <alignment horizontal="center" vertical="center"/>
      <protection locked="0"/>
    </xf>
    <xf numFmtId="0" fontId="4" fillId="3" borderId="84" xfId="2" applyFont="1" applyFill="1" applyBorder="1" applyAlignment="1" applyProtection="1">
      <alignment horizontal="center" vertical="center"/>
      <protection locked="0"/>
    </xf>
    <xf numFmtId="0" fontId="4" fillId="3" borderId="36" xfId="2" applyFont="1" applyFill="1" applyBorder="1" applyAlignment="1" applyProtection="1">
      <alignment horizontal="center" vertical="center"/>
      <protection locked="0"/>
    </xf>
    <xf numFmtId="0" fontId="7" fillId="3" borderId="85" xfId="2" applyFont="1" applyFill="1" applyBorder="1" applyAlignment="1" applyProtection="1">
      <alignment horizontal="center" vertical="center"/>
      <protection locked="0"/>
    </xf>
    <xf numFmtId="0" fontId="4" fillId="3" borderId="35" xfId="2" applyFont="1" applyFill="1" applyBorder="1" applyAlignment="1" applyProtection="1">
      <alignment horizontal="center" vertical="center"/>
      <protection locked="0"/>
    </xf>
    <xf numFmtId="0" fontId="4" fillId="3" borderId="86" xfId="2" applyFont="1" applyFill="1" applyBorder="1" applyAlignment="1" applyProtection="1">
      <alignment horizontal="center" vertical="center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356235</xdr:colOff>
      <xdr:row>0</xdr:row>
      <xdr:rowOff>47625</xdr:rowOff>
    </xdr:from>
    <xdr:to>
      <xdr:col>3</xdr:col>
      <xdr:colOff>413385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7657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55</xdr:col>
      <xdr:colOff>472440</xdr:colOff>
      <xdr:row>1</xdr:row>
      <xdr:rowOff>24765</xdr:rowOff>
    </xdr:from>
    <xdr:to>
      <xdr:col>56</xdr:col>
      <xdr:colOff>365760</xdr:colOff>
      <xdr:row>4</xdr:row>
      <xdr:rowOff>97155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69100" y="177165"/>
          <a:ext cx="51816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55</xdr:col>
      <xdr:colOff>510540</xdr:colOff>
      <xdr:row>0</xdr:row>
      <xdr:rowOff>139065</xdr:rowOff>
    </xdr:from>
    <xdr:to>
      <xdr:col>56</xdr:col>
      <xdr:colOff>403860</xdr:colOff>
      <xdr:row>4</xdr:row>
      <xdr:rowOff>59055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07200" y="139065"/>
          <a:ext cx="51816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55</xdr:col>
      <xdr:colOff>594360</xdr:colOff>
      <xdr:row>0</xdr:row>
      <xdr:rowOff>116205</xdr:rowOff>
    </xdr:from>
    <xdr:to>
      <xdr:col>56</xdr:col>
      <xdr:colOff>468630</xdr:colOff>
      <xdr:row>4</xdr:row>
      <xdr:rowOff>36195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91020" y="11620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01"/>
  <sheetViews>
    <sheetView view="pageBreakPreview" zoomScaleNormal="85" zoomScaleSheetLayoutView="100" workbookViewId="0">
      <pane xSplit="2" topLeftCell="C1" activePane="topRight" state="frozen"/>
      <selection pane="topRight" activeCell="BB97" sqref="BB97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57" width="18.7109375" style="366" customWidth="1"/>
    <col min="58" max="58" width="17.5703125" style="366" customWidth="1"/>
    <col min="59" max="59" width="11" style="215" customWidth="1"/>
    <col min="60" max="60" width="13.5703125" style="215" customWidth="1"/>
    <col min="61" max="61" width="11" bestFit="1" customWidth="1"/>
    <col min="62" max="62" width="16.85546875" customWidth="1"/>
    <col min="65" max="65" width="12" bestFit="1" customWidth="1"/>
    <col min="72" max="72" width="9.140625" customWidth="1"/>
  </cols>
  <sheetData>
    <row r="1" spans="1:65" ht="21" customHeight="1" thickBot="1" x14ac:dyDescent="0.25">
      <c r="B1" s="278" t="s">
        <v>211</v>
      </c>
      <c r="BG1" s="366"/>
      <c r="BI1" s="276"/>
      <c r="BJ1" s="367">
        <f>SUM(BJ4:BJ93)</f>
        <v>3540380</v>
      </c>
    </row>
    <row r="2" spans="1:65" s="214" customFormat="1" ht="18.75" thickBot="1" x14ac:dyDescent="0.3">
      <c r="A2" s="530" t="s">
        <v>93</v>
      </c>
      <c r="B2" s="530"/>
      <c r="C2" s="530"/>
      <c r="D2" s="527" t="s">
        <v>221</v>
      </c>
      <c r="E2" s="528"/>
      <c r="F2" s="528"/>
      <c r="G2" s="529"/>
      <c r="H2" s="527" t="s">
        <v>221</v>
      </c>
      <c r="I2" s="528"/>
      <c r="J2" s="528"/>
      <c r="K2" s="529"/>
      <c r="L2" s="527" t="s">
        <v>221</v>
      </c>
      <c r="M2" s="528"/>
      <c r="N2" s="529"/>
      <c r="O2" s="417" t="s">
        <v>220</v>
      </c>
      <c r="P2" s="527" t="s">
        <v>220</v>
      </c>
      <c r="Q2" s="528"/>
      <c r="R2" s="528"/>
      <c r="S2" s="529"/>
      <c r="T2" s="527" t="s">
        <v>220</v>
      </c>
      <c r="U2" s="529"/>
      <c r="V2" s="527" t="s">
        <v>219</v>
      </c>
      <c r="W2" s="529"/>
      <c r="X2" s="527" t="s">
        <v>218</v>
      </c>
      <c r="Y2" s="528"/>
      <c r="Z2" s="528"/>
      <c r="AA2" s="529"/>
      <c r="AB2" s="527" t="s">
        <v>218</v>
      </c>
      <c r="AC2" s="528"/>
      <c r="AD2" s="528"/>
      <c r="AE2" s="529"/>
      <c r="AF2" s="527" t="s">
        <v>218</v>
      </c>
      <c r="AG2" s="528"/>
      <c r="AH2" s="528"/>
      <c r="AI2" s="529"/>
      <c r="AJ2" s="417" t="s">
        <v>217</v>
      </c>
      <c r="AK2" s="527" t="s">
        <v>216</v>
      </c>
      <c r="AL2" s="528"/>
      <c r="AM2" s="529"/>
      <c r="AN2" s="527" t="s">
        <v>216</v>
      </c>
      <c r="AO2" s="528"/>
      <c r="AP2" s="529"/>
      <c r="AQ2" s="417" t="s">
        <v>215</v>
      </c>
      <c r="AR2" s="527" t="s">
        <v>215</v>
      </c>
      <c r="AS2" s="529"/>
      <c r="AT2" s="527" t="s">
        <v>214</v>
      </c>
      <c r="AU2" s="529"/>
      <c r="AV2" s="527" t="s">
        <v>214</v>
      </c>
      <c r="AW2" s="528"/>
      <c r="AX2" s="528"/>
      <c r="AY2" s="529"/>
      <c r="AZ2" s="417" t="s">
        <v>213</v>
      </c>
      <c r="BA2" s="527" t="s">
        <v>222</v>
      </c>
      <c r="BB2" s="528"/>
      <c r="BC2" s="529"/>
      <c r="BD2" s="527" t="s">
        <v>222</v>
      </c>
      <c r="BE2" s="528"/>
      <c r="BF2" s="529"/>
      <c r="BG2" s="401"/>
      <c r="BH2" s="337"/>
      <c r="BI2" s="277"/>
      <c r="BJ2" s="398"/>
    </row>
    <row r="3" spans="1:65" ht="47.25" customHeight="1" thickBot="1" x14ac:dyDescent="0.25">
      <c r="A3" s="442" t="s">
        <v>94</v>
      </c>
      <c r="B3" s="435" t="s">
        <v>95</v>
      </c>
      <c r="C3" s="430" t="s">
        <v>4</v>
      </c>
      <c r="D3" s="468" t="s">
        <v>162</v>
      </c>
      <c r="E3" s="470" t="s">
        <v>163</v>
      </c>
      <c r="F3" s="470" t="s">
        <v>164</v>
      </c>
      <c r="G3" s="469" t="s">
        <v>165</v>
      </c>
      <c r="H3" s="468" t="s">
        <v>166</v>
      </c>
      <c r="I3" s="470" t="s">
        <v>167</v>
      </c>
      <c r="J3" s="470" t="s">
        <v>168</v>
      </c>
      <c r="K3" s="469" t="s">
        <v>169</v>
      </c>
      <c r="L3" s="468" t="s">
        <v>170</v>
      </c>
      <c r="M3" s="470" t="s">
        <v>171</v>
      </c>
      <c r="N3" s="469" t="s">
        <v>172</v>
      </c>
      <c r="O3" s="471" t="s">
        <v>199</v>
      </c>
      <c r="P3" s="468" t="s">
        <v>200</v>
      </c>
      <c r="Q3" s="470" t="s">
        <v>201</v>
      </c>
      <c r="R3" s="470" t="s">
        <v>204</v>
      </c>
      <c r="S3" s="469" t="s">
        <v>205</v>
      </c>
      <c r="T3" s="468" t="s">
        <v>202</v>
      </c>
      <c r="U3" s="469" t="s">
        <v>203</v>
      </c>
      <c r="V3" s="468" t="s">
        <v>206</v>
      </c>
      <c r="W3" s="469" t="s">
        <v>207</v>
      </c>
      <c r="X3" s="468" t="s">
        <v>197</v>
      </c>
      <c r="Y3" s="470" t="s">
        <v>196</v>
      </c>
      <c r="Z3" s="470" t="s">
        <v>195</v>
      </c>
      <c r="AA3" s="469" t="s">
        <v>194</v>
      </c>
      <c r="AB3" s="468" t="s">
        <v>193</v>
      </c>
      <c r="AC3" s="470" t="s">
        <v>192</v>
      </c>
      <c r="AD3" s="470" t="s">
        <v>191</v>
      </c>
      <c r="AE3" s="469" t="s">
        <v>190</v>
      </c>
      <c r="AF3" s="468" t="s">
        <v>189</v>
      </c>
      <c r="AG3" s="470" t="s">
        <v>188</v>
      </c>
      <c r="AH3" s="470" t="s">
        <v>187</v>
      </c>
      <c r="AI3" s="469" t="s">
        <v>186</v>
      </c>
      <c r="AJ3" s="471" t="s">
        <v>198</v>
      </c>
      <c r="AK3" s="468" t="s">
        <v>180</v>
      </c>
      <c r="AL3" s="470" t="s">
        <v>181</v>
      </c>
      <c r="AM3" s="469" t="s">
        <v>182</v>
      </c>
      <c r="AN3" s="468" t="s">
        <v>183</v>
      </c>
      <c r="AO3" s="470" t="s">
        <v>185</v>
      </c>
      <c r="AP3" s="469" t="s">
        <v>184</v>
      </c>
      <c r="AQ3" s="471" t="s">
        <v>208</v>
      </c>
      <c r="AR3" s="468" t="s">
        <v>209</v>
      </c>
      <c r="AS3" s="469" t="s">
        <v>210</v>
      </c>
      <c r="AT3" s="468" t="s">
        <v>179</v>
      </c>
      <c r="AU3" s="469" t="s">
        <v>178</v>
      </c>
      <c r="AV3" s="468" t="s">
        <v>177</v>
      </c>
      <c r="AW3" s="470" t="s">
        <v>176</v>
      </c>
      <c r="AX3" s="470" t="s">
        <v>175</v>
      </c>
      <c r="AY3" s="469" t="s">
        <v>174</v>
      </c>
      <c r="AZ3" s="471" t="s">
        <v>173</v>
      </c>
      <c r="BA3" s="468" t="s">
        <v>155</v>
      </c>
      <c r="BB3" s="470" t="s">
        <v>157</v>
      </c>
      <c r="BC3" s="469" t="s">
        <v>158</v>
      </c>
      <c r="BD3" s="468" t="s">
        <v>159</v>
      </c>
      <c r="BE3" s="470" t="s">
        <v>160</v>
      </c>
      <c r="BF3" s="469" t="s">
        <v>156</v>
      </c>
      <c r="BG3" s="471" t="s">
        <v>144</v>
      </c>
      <c r="BH3" s="497" t="s">
        <v>108</v>
      </c>
      <c r="BI3" s="349" t="s">
        <v>6</v>
      </c>
      <c r="BJ3" s="399" t="s">
        <v>7</v>
      </c>
    </row>
    <row r="4" spans="1:65" s="365" customFormat="1" x14ac:dyDescent="0.2">
      <c r="A4" s="464">
        <v>1</v>
      </c>
      <c r="B4" s="436" t="s">
        <v>124</v>
      </c>
      <c r="C4" s="431" t="s">
        <v>125</v>
      </c>
      <c r="D4" s="418"/>
      <c r="E4" s="419"/>
      <c r="F4" s="419"/>
      <c r="G4" s="420"/>
      <c r="H4" s="418"/>
      <c r="I4" s="419"/>
      <c r="J4" s="419"/>
      <c r="K4" s="420"/>
      <c r="L4" s="418"/>
      <c r="M4" s="419"/>
      <c r="N4" s="420"/>
      <c r="O4" s="396"/>
      <c r="P4" s="418"/>
      <c r="Q4" s="419"/>
      <c r="R4" s="419"/>
      <c r="S4" s="420"/>
      <c r="T4" s="418"/>
      <c r="U4" s="420"/>
      <c r="V4" s="418"/>
      <c r="W4" s="420"/>
      <c r="X4" s="418"/>
      <c r="Y4" s="419"/>
      <c r="Z4" s="419"/>
      <c r="AA4" s="420"/>
      <c r="AB4" s="418"/>
      <c r="AC4" s="419"/>
      <c r="AD4" s="419"/>
      <c r="AE4" s="420"/>
      <c r="AF4" s="418"/>
      <c r="AG4" s="419"/>
      <c r="AH4" s="419"/>
      <c r="AI4" s="420"/>
      <c r="AJ4" s="396">
        <v>45</v>
      </c>
      <c r="AK4" s="418"/>
      <c r="AL4" s="419"/>
      <c r="AM4" s="420"/>
      <c r="AN4" s="418"/>
      <c r="AO4" s="419"/>
      <c r="AP4" s="420"/>
      <c r="AQ4" s="396"/>
      <c r="AR4" s="418"/>
      <c r="AS4" s="420"/>
      <c r="AT4" s="418"/>
      <c r="AU4" s="420"/>
      <c r="AV4" s="418"/>
      <c r="AW4" s="419">
        <v>35</v>
      </c>
      <c r="AX4" s="419"/>
      <c r="AY4" s="420"/>
      <c r="AZ4" s="490"/>
      <c r="BA4" s="418"/>
      <c r="BB4" s="419"/>
      <c r="BC4" s="420"/>
      <c r="BD4" s="418"/>
      <c r="BE4" s="419"/>
      <c r="BF4" s="420"/>
      <c r="BG4" s="396">
        <v>50</v>
      </c>
      <c r="BH4" s="396">
        <f t="shared" ref="BH4:BH35" si="0">IF(SUM(D4:BG4)&lt;&gt;0,SUM(D4:BG4),"")</f>
        <v>130</v>
      </c>
      <c r="BI4" s="364">
        <v>30</v>
      </c>
      <c r="BJ4" s="400">
        <f>IF(AND(ISNUMBER(BH4),ISNUMBER(BI4)),BH4*BI4,"")</f>
        <v>3900</v>
      </c>
      <c r="BL4" s="467"/>
    </row>
    <row r="5" spans="1:65" s="365" customFormat="1" x14ac:dyDescent="0.2">
      <c r="A5" s="465">
        <v>2</v>
      </c>
      <c r="B5" s="437" t="s">
        <v>135</v>
      </c>
      <c r="C5" s="432" t="s">
        <v>146</v>
      </c>
      <c r="D5" s="385">
        <v>0</v>
      </c>
      <c r="E5" s="413">
        <v>0.01</v>
      </c>
      <c r="F5" s="413">
        <v>0</v>
      </c>
      <c r="G5" s="421">
        <v>0.01</v>
      </c>
      <c r="H5" s="385">
        <v>0.01</v>
      </c>
      <c r="I5" s="413">
        <v>0</v>
      </c>
      <c r="J5" s="413">
        <v>0</v>
      </c>
      <c r="K5" s="421">
        <v>0.01</v>
      </c>
      <c r="L5" s="385">
        <v>0</v>
      </c>
      <c r="M5" s="413">
        <v>0</v>
      </c>
      <c r="N5" s="421">
        <v>0.04</v>
      </c>
      <c r="O5" s="414">
        <v>0.03</v>
      </c>
      <c r="P5" s="385">
        <v>0.01</v>
      </c>
      <c r="Q5" s="413">
        <v>0</v>
      </c>
      <c r="R5" s="413">
        <v>0.01</v>
      </c>
      <c r="S5" s="421">
        <v>0</v>
      </c>
      <c r="T5" s="385">
        <v>0.06</v>
      </c>
      <c r="U5" s="421">
        <v>0</v>
      </c>
      <c r="V5" s="385">
        <v>0.03</v>
      </c>
      <c r="W5" s="421">
        <v>0.03</v>
      </c>
      <c r="X5" s="385">
        <v>0.01</v>
      </c>
      <c r="Y5" s="413">
        <v>0.01</v>
      </c>
      <c r="Z5" s="413">
        <v>0</v>
      </c>
      <c r="AA5" s="421">
        <v>0</v>
      </c>
      <c r="AB5" s="385">
        <v>0.01</v>
      </c>
      <c r="AC5" s="413">
        <v>0</v>
      </c>
      <c r="AD5" s="413">
        <v>0</v>
      </c>
      <c r="AE5" s="421">
        <v>0</v>
      </c>
      <c r="AF5" s="385">
        <v>0</v>
      </c>
      <c r="AG5" s="413">
        <v>0</v>
      </c>
      <c r="AH5" s="413">
        <v>0.01</v>
      </c>
      <c r="AI5" s="421">
        <v>0.01</v>
      </c>
      <c r="AJ5" s="414">
        <v>0.02</v>
      </c>
      <c r="AK5" s="385">
        <v>0.01</v>
      </c>
      <c r="AL5" s="413">
        <v>0.05</v>
      </c>
      <c r="AM5" s="421">
        <v>0.01</v>
      </c>
      <c r="AN5" s="385">
        <v>0.01</v>
      </c>
      <c r="AO5" s="413">
        <v>0.03</v>
      </c>
      <c r="AP5" s="421">
        <v>0.01</v>
      </c>
      <c r="AQ5" s="414">
        <v>0.04</v>
      </c>
      <c r="AR5" s="385">
        <v>0.01</v>
      </c>
      <c r="AS5" s="421">
        <v>0.01</v>
      </c>
      <c r="AT5" s="385">
        <v>0</v>
      </c>
      <c r="AU5" s="421">
        <v>0.01</v>
      </c>
      <c r="AV5" s="385">
        <v>0.01</v>
      </c>
      <c r="AW5" s="413">
        <v>0.03</v>
      </c>
      <c r="AX5" s="413">
        <v>0.03</v>
      </c>
      <c r="AY5" s="421">
        <v>0</v>
      </c>
      <c r="AZ5" s="455">
        <v>0.01</v>
      </c>
      <c r="BA5" s="385">
        <v>0.11</v>
      </c>
      <c r="BB5" s="413">
        <v>7.0000000000000007E-2</v>
      </c>
      <c r="BC5" s="421">
        <v>0.03</v>
      </c>
      <c r="BD5" s="385">
        <v>7.0000000000000007E-2</v>
      </c>
      <c r="BE5" s="413">
        <v>0.06</v>
      </c>
      <c r="BF5" s="421">
        <v>7.0000000000000007E-2</v>
      </c>
      <c r="BG5" s="414"/>
      <c r="BH5" s="414">
        <f t="shared" si="0"/>
        <v>1.0000000000000002</v>
      </c>
      <c r="BI5" s="364">
        <v>175000</v>
      </c>
      <c r="BJ5" s="400">
        <f>IF(AND(ISNUMBER(BH5),ISNUMBER(BI5)),BH5*BI5,"")</f>
        <v>175000.00000000003</v>
      </c>
      <c r="BL5" s="467"/>
    </row>
    <row r="6" spans="1:65" s="365" customFormat="1" x14ac:dyDescent="0.2">
      <c r="A6" s="465">
        <v>3</v>
      </c>
      <c r="B6" s="437" t="s">
        <v>115</v>
      </c>
      <c r="C6" s="432" t="s">
        <v>111</v>
      </c>
      <c r="D6" s="384"/>
      <c r="E6" s="409"/>
      <c r="F6" s="409"/>
      <c r="G6" s="422"/>
      <c r="H6" s="384"/>
      <c r="I6" s="409"/>
      <c r="J6" s="409"/>
      <c r="K6" s="422"/>
      <c r="L6" s="384"/>
      <c r="M6" s="409"/>
      <c r="N6" s="422">
        <v>2</v>
      </c>
      <c r="O6" s="395">
        <v>2</v>
      </c>
      <c r="P6" s="384"/>
      <c r="Q6" s="409"/>
      <c r="R6" s="409"/>
      <c r="S6" s="422"/>
      <c r="T6" s="384">
        <v>3</v>
      </c>
      <c r="U6" s="422"/>
      <c r="V6" s="384"/>
      <c r="W6" s="422">
        <v>2</v>
      </c>
      <c r="X6" s="384"/>
      <c r="Y6" s="409"/>
      <c r="Z6" s="409"/>
      <c r="AA6" s="422"/>
      <c r="AB6" s="384"/>
      <c r="AC6" s="409"/>
      <c r="AD6" s="409"/>
      <c r="AE6" s="422"/>
      <c r="AF6" s="384"/>
      <c r="AG6" s="409"/>
      <c r="AH6" s="409"/>
      <c r="AI6" s="422"/>
      <c r="AJ6" s="395">
        <v>6</v>
      </c>
      <c r="AK6" s="384">
        <v>2</v>
      </c>
      <c r="AL6" s="409">
        <v>13</v>
      </c>
      <c r="AM6" s="422">
        <v>7</v>
      </c>
      <c r="AN6" s="384"/>
      <c r="AO6" s="409"/>
      <c r="AP6" s="422">
        <v>2</v>
      </c>
      <c r="AQ6" s="395">
        <v>2</v>
      </c>
      <c r="AR6" s="384"/>
      <c r="AS6" s="422"/>
      <c r="AT6" s="384"/>
      <c r="AU6" s="422"/>
      <c r="AV6" s="384">
        <v>2</v>
      </c>
      <c r="AW6" s="409">
        <v>6</v>
      </c>
      <c r="AX6" s="409">
        <v>4</v>
      </c>
      <c r="AY6" s="422">
        <v>1</v>
      </c>
      <c r="AZ6" s="391"/>
      <c r="BA6" s="384">
        <v>15</v>
      </c>
      <c r="BB6" s="409">
        <v>6</v>
      </c>
      <c r="BC6" s="422">
        <v>2</v>
      </c>
      <c r="BD6" s="384">
        <v>3</v>
      </c>
      <c r="BE6" s="409"/>
      <c r="BF6" s="422">
        <v>2</v>
      </c>
      <c r="BG6" s="395"/>
      <c r="BH6" s="395">
        <f t="shared" si="0"/>
        <v>82</v>
      </c>
      <c r="BI6" s="364">
        <v>60</v>
      </c>
      <c r="BJ6" s="400">
        <f t="shared" ref="BJ6:BJ16" si="1">IF(AND(ISNUMBER(BH6),ISNUMBER(BI6)),BH6*BI6,"")</f>
        <v>4920</v>
      </c>
      <c r="BL6" s="467"/>
    </row>
    <row r="7" spans="1:65" s="365" customFormat="1" x14ac:dyDescent="0.2">
      <c r="A7" s="465">
        <v>4</v>
      </c>
      <c r="B7" s="437" t="s">
        <v>112</v>
      </c>
      <c r="C7" s="432" t="s">
        <v>121</v>
      </c>
      <c r="D7" s="384"/>
      <c r="E7" s="409"/>
      <c r="F7" s="409"/>
      <c r="G7" s="422"/>
      <c r="H7" s="384"/>
      <c r="I7" s="409"/>
      <c r="J7" s="409"/>
      <c r="K7" s="422"/>
      <c r="L7" s="384"/>
      <c r="M7" s="409"/>
      <c r="N7" s="422">
        <v>21</v>
      </c>
      <c r="O7" s="395">
        <v>17</v>
      </c>
      <c r="P7" s="384"/>
      <c r="Q7" s="409"/>
      <c r="R7" s="409"/>
      <c r="S7" s="422"/>
      <c r="T7" s="384">
        <v>35</v>
      </c>
      <c r="U7" s="422"/>
      <c r="V7" s="384">
        <v>13</v>
      </c>
      <c r="W7" s="422">
        <v>11</v>
      </c>
      <c r="X7" s="384"/>
      <c r="Y7" s="409"/>
      <c r="Z7" s="409"/>
      <c r="AA7" s="422"/>
      <c r="AB7" s="384"/>
      <c r="AC7" s="409"/>
      <c r="AD7" s="409"/>
      <c r="AE7" s="422"/>
      <c r="AF7" s="384"/>
      <c r="AG7" s="409"/>
      <c r="AH7" s="409"/>
      <c r="AI7" s="422"/>
      <c r="AJ7" s="395">
        <v>14</v>
      </c>
      <c r="AK7" s="384"/>
      <c r="AL7" s="409"/>
      <c r="AM7" s="422"/>
      <c r="AN7" s="384"/>
      <c r="AO7" s="409">
        <v>9</v>
      </c>
      <c r="AP7" s="422"/>
      <c r="AQ7" s="395">
        <v>19</v>
      </c>
      <c r="AR7" s="384"/>
      <c r="AS7" s="422"/>
      <c r="AT7" s="384"/>
      <c r="AU7" s="422"/>
      <c r="AV7" s="384"/>
      <c r="AW7" s="409"/>
      <c r="AX7" s="409">
        <v>13</v>
      </c>
      <c r="AY7" s="422"/>
      <c r="AZ7" s="391"/>
      <c r="BA7" s="384">
        <v>64</v>
      </c>
      <c r="BB7" s="409">
        <v>35</v>
      </c>
      <c r="BC7" s="422">
        <v>8</v>
      </c>
      <c r="BD7" s="384">
        <v>30</v>
      </c>
      <c r="BE7" s="409">
        <v>28</v>
      </c>
      <c r="BF7" s="422">
        <v>32</v>
      </c>
      <c r="BG7" s="395"/>
      <c r="BH7" s="395">
        <f t="shared" si="0"/>
        <v>349</v>
      </c>
      <c r="BI7" s="364">
        <v>20</v>
      </c>
      <c r="BJ7" s="400">
        <f t="shared" si="1"/>
        <v>6980</v>
      </c>
      <c r="BL7" s="467"/>
    </row>
    <row r="8" spans="1:65" s="365" customFormat="1" x14ac:dyDescent="0.2">
      <c r="A8" s="465">
        <v>5</v>
      </c>
      <c r="B8" s="437" t="s">
        <v>109</v>
      </c>
      <c r="C8" s="432" t="s">
        <v>110</v>
      </c>
      <c r="D8" s="384"/>
      <c r="E8" s="409"/>
      <c r="F8" s="409"/>
      <c r="G8" s="422"/>
      <c r="H8" s="384"/>
      <c r="I8" s="409"/>
      <c r="J8" s="409"/>
      <c r="K8" s="422"/>
      <c r="L8" s="384"/>
      <c r="M8" s="409"/>
      <c r="N8" s="422">
        <v>210</v>
      </c>
      <c r="O8" s="395">
        <v>170</v>
      </c>
      <c r="P8" s="384"/>
      <c r="Q8" s="409"/>
      <c r="R8" s="409"/>
      <c r="S8" s="422"/>
      <c r="T8" s="384">
        <v>350</v>
      </c>
      <c r="U8" s="422"/>
      <c r="V8" s="384">
        <v>130</v>
      </c>
      <c r="W8" s="422">
        <v>110</v>
      </c>
      <c r="X8" s="384"/>
      <c r="Y8" s="409"/>
      <c r="Z8" s="409"/>
      <c r="AA8" s="422"/>
      <c r="AB8" s="384"/>
      <c r="AC8" s="409"/>
      <c r="AD8" s="409"/>
      <c r="AE8" s="422"/>
      <c r="AF8" s="384"/>
      <c r="AG8" s="409"/>
      <c r="AH8" s="409"/>
      <c r="AI8" s="422"/>
      <c r="AJ8" s="395">
        <v>140</v>
      </c>
      <c r="AK8" s="384"/>
      <c r="AL8" s="409"/>
      <c r="AM8" s="422"/>
      <c r="AN8" s="384"/>
      <c r="AO8" s="409">
        <v>90</v>
      </c>
      <c r="AP8" s="422"/>
      <c r="AQ8" s="395">
        <v>190</v>
      </c>
      <c r="AR8" s="384"/>
      <c r="AS8" s="422"/>
      <c r="AT8" s="384"/>
      <c r="AU8" s="422"/>
      <c r="AV8" s="384"/>
      <c r="AW8" s="409"/>
      <c r="AX8" s="409">
        <v>130</v>
      </c>
      <c r="AY8" s="422"/>
      <c r="AZ8" s="391"/>
      <c r="BA8" s="384">
        <v>640</v>
      </c>
      <c r="BB8" s="409">
        <v>350</v>
      </c>
      <c r="BC8" s="422">
        <v>80</v>
      </c>
      <c r="BD8" s="384">
        <v>300</v>
      </c>
      <c r="BE8" s="409">
        <v>280</v>
      </c>
      <c r="BF8" s="422">
        <v>320</v>
      </c>
      <c r="BG8" s="395"/>
      <c r="BH8" s="395">
        <f t="shared" si="0"/>
        <v>3490</v>
      </c>
      <c r="BI8" s="364">
        <v>3</v>
      </c>
      <c r="BJ8" s="400">
        <f t="shared" si="1"/>
        <v>10470</v>
      </c>
      <c r="BL8" s="467"/>
    </row>
    <row r="9" spans="1:65" s="365" customFormat="1" x14ac:dyDescent="0.2">
      <c r="A9" s="465">
        <v>6</v>
      </c>
      <c r="B9" s="437" t="s">
        <v>116</v>
      </c>
      <c r="C9" s="432" t="s">
        <v>107</v>
      </c>
      <c r="D9" s="384"/>
      <c r="E9" s="409"/>
      <c r="F9" s="409"/>
      <c r="G9" s="422"/>
      <c r="H9" s="384"/>
      <c r="I9" s="409"/>
      <c r="J9" s="409"/>
      <c r="K9" s="422"/>
      <c r="L9" s="384"/>
      <c r="M9" s="409"/>
      <c r="N9" s="422">
        <v>21</v>
      </c>
      <c r="O9" s="395">
        <v>17</v>
      </c>
      <c r="P9" s="384"/>
      <c r="Q9" s="409"/>
      <c r="R9" s="409"/>
      <c r="S9" s="422"/>
      <c r="T9" s="384">
        <v>35</v>
      </c>
      <c r="U9" s="422"/>
      <c r="V9" s="384">
        <v>13</v>
      </c>
      <c r="W9" s="422">
        <v>11</v>
      </c>
      <c r="X9" s="384"/>
      <c r="Y9" s="409"/>
      <c r="Z9" s="409"/>
      <c r="AA9" s="422"/>
      <c r="AB9" s="384"/>
      <c r="AC9" s="409"/>
      <c r="AD9" s="409"/>
      <c r="AE9" s="422"/>
      <c r="AF9" s="384"/>
      <c r="AG9" s="409"/>
      <c r="AH9" s="409"/>
      <c r="AI9" s="422"/>
      <c r="AJ9" s="395">
        <v>14</v>
      </c>
      <c r="AK9" s="384"/>
      <c r="AL9" s="409"/>
      <c r="AM9" s="422"/>
      <c r="AN9" s="384"/>
      <c r="AO9" s="409">
        <v>9</v>
      </c>
      <c r="AP9" s="422"/>
      <c r="AQ9" s="395">
        <v>19</v>
      </c>
      <c r="AR9" s="384"/>
      <c r="AS9" s="422"/>
      <c r="AT9" s="384"/>
      <c r="AU9" s="422"/>
      <c r="AV9" s="384"/>
      <c r="AW9" s="409"/>
      <c r="AX9" s="409">
        <v>13</v>
      </c>
      <c r="AY9" s="422"/>
      <c r="AZ9" s="391"/>
      <c r="BA9" s="384">
        <v>64</v>
      </c>
      <c r="BB9" s="409">
        <v>35</v>
      </c>
      <c r="BC9" s="422">
        <v>8</v>
      </c>
      <c r="BD9" s="384">
        <v>30</v>
      </c>
      <c r="BE9" s="409">
        <v>28</v>
      </c>
      <c r="BF9" s="422">
        <v>32</v>
      </c>
      <c r="BG9" s="395"/>
      <c r="BH9" s="395">
        <f t="shared" si="0"/>
        <v>349</v>
      </c>
      <c r="BI9" s="364">
        <v>10</v>
      </c>
      <c r="BJ9" s="400">
        <f t="shared" si="1"/>
        <v>3490</v>
      </c>
      <c r="BL9" s="467"/>
    </row>
    <row r="10" spans="1:65" s="365" customFormat="1" x14ac:dyDescent="0.2">
      <c r="A10" s="465">
        <v>7</v>
      </c>
      <c r="B10" s="438" t="s">
        <v>148</v>
      </c>
      <c r="C10" s="432" t="s">
        <v>107</v>
      </c>
      <c r="D10" s="384"/>
      <c r="E10" s="409"/>
      <c r="F10" s="409"/>
      <c r="G10" s="422"/>
      <c r="H10" s="384"/>
      <c r="I10" s="409"/>
      <c r="J10" s="409"/>
      <c r="K10" s="422"/>
      <c r="L10" s="384"/>
      <c r="M10" s="409"/>
      <c r="N10" s="422"/>
      <c r="O10" s="395"/>
      <c r="P10" s="384"/>
      <c r="Q10" s="409"/>
      <c r="R10" s="409"/>
      <c r="S10" s="422"/>
      <c r="T10" s="384"/>
      <c r="U10" s="422"/>
      <c r="V10" s="384"/>
      <c r="W10" s="422"/>
      <c r="X10" s="384"/>
      <c r="Y10" s="409"/>
      <c r="Z10" s="409"/>
      <c r="AA10" s="422"/>
      <c r="AB10" s="384"/>
      <c r="AC10" s="409"/>
      <c r="AD10" s="409"/>
      <c r="AE10" s="422"/>
      <c r="AF10" s="384"/>
      <c r="AG10" s="409"/>
      <c r="AH10" s="409"/>
      <c r="AI10" s="422"/>
      <c r="AJ10" s="395"/>
      <c r="AK10" s="384"/>
      <c r="AL10" s="409"/>
      <c r="AM10" s="422"/>
      <c r="AN10" s="384"/>
      <c r="AO10" s="409"/>
      <c r="AP10" s="422"/>
      <c r="AQ10" s="395"/>
      <c r="AR10" s="384"/>
      <c r="AS10" s="422"/>
      <c r="AT10" s="384"/>
      <c r="AU10" s="422"/>
      <c r="AV10" s="384"/>
      <c r="AW10" s="409"/>
      <c r="AX10" s="409"/>
      <c r="AY10" s="422"/>
      <c r="AZ10" s="391"/>
      <c r="BA10" s="384"/>
      <c r="BB10" s="409"/>
      <c r="BC10" s="422"/>
      <c r="BD10" s="384"/>
      <c r="BE10" s="409"/>
      <c r="BF10" s="422"/>
      <c r="BG10" s="395">
        <v>500</v>
      </c>
      <c r="BH10" s="395">
        <f t="shared" si="0"/>
        <v>500</v>
      </c>
      <c r="BI10" s="364">
        <v>80</v>
      </c>
      <c r="BJ10" s="400">
        <f t="shared" si="1"/>
        <v>40000</v>
      </c>
      <c r="BL10" s="467"/>
    </row>
    <row r="11" spans="1:65" s="365" customFormat="1" x14ac:dyDescent="0.2">
      <c r="A11" s="465">
        <v>8</v>
      </c>
      <c r="B11" s="437" t="s">
        <v>137</v>
      </c>
      <c r="C11" s="432" t="s">
        <v>107</v>
      </c>
      <c r="D11" s="384"/>
      <c r="E11" s="409"/>
      <c r="F11" s="409"/>
      <c r="G11" s="422"/>
      <c r="H11" s="384"/>
      <c r="I11" s="409"/>
      <c r="J11" s="409"/>
      <c r="K11" s="422"/>
      <c r="L11" s="384"/>
      <c r="M11" s="409"/>
      <c r="N11" s="422">
        <v>275</v>
      </c>
      <c r="O11" s="395">
        <v>225</v>
      </c>
      <c r="P11" s="384"/>
      <c r="Q11" s="409"/>
      <c r="R11" s="409"/>
      <c r="S11" s="422"/>
      <c r="T11" s="384">
        <v>450</v>
      </c>
      <c r="U11" s="422"/>
      <c r="V11" s="384">
        <v>175</v>
      </c>
      <c r="W11" s="422">
        <v>150</v>
      </c>
      <c r="X11" s="384"/>
      <c r="Y11" s="409"/>
      <c r="Z11" s="409"/>
      <c r="AA11" s="422"/>
      <c r="AB11" s="384"/>
      <c r="AC11" s="409"/>
      <c r="AD11" s="409"/>
      <c r="AE11" s="422"/>
      <c r="AF11" s="384"/>
      <c r="AG11" s="409"/>
      <c r="AH11" s="409"/>
      <c r="AI11" s="422"/>
      <c r="AJ11" s="395">
        <v>175</v>
      </c>
      <c r="AK11" s="384"/>
      <c r="AL11" s="409"/>
      <c r="AM11" s="422"/>
      <c r="AN11" s="384"/>
      <c r="AO11" s="409">
        <v>125</v>
      </c>
      <c r="AP11" s="422"/>
      <c r="AQ11" s="395">
        <v>250</v>
      </c>
      <c r="AR11" s="384"/>
      <c r="AS11" s="422"/>
      <c r="AT11" s="384"/>
      <c r="AU11" s="422"/>
      <c r="AV11" s="384"/>
      <c r="AW11" s="409"/>
      <c r="AX11" s="409">
        <v>175</v>
      </c>
      <c r="AY11" s="422"/>
      <c r="AZ11" s="391"/>
      <c r="BA11" s="384">
        <v>775</v>
      </c>
      <c r="BB11" s="409">
        <v>425</v>
      </c>
      <c r="BC11" s="422">
        <v>100</v>
      </c>
      <c r="BD11" s="384">
        <v>375</v>
      </c>
      <c r="BE11" s="409">
        <v>350</v>
      </c>
      <c r="BF11" s="422">
        <v>400</v>
      </c>
      <c r="BG11" s="395">
        <v>500</v>
      </c>
      <c r="BH11" s="395">
        <f t="shared" si="0"/>
        <v>4925</v>
      </c>
      <c r="BI11" s="364">
        <v>80</v>
      </c>
      <c r="BJ11" s="400">
        <f t="shared" si="1"/>
        <v>394000</v>
      </c>
      <c r="BL11" s="467"/>
    </row>
    <row r="12" spans="1:65" s="365" customFormat="1" x14ac:dyDescent="0.2">
      <c r="A12" s="465">
        <v>9</v>
      </c>
      <c r="B12" s="437" t="s">
        <v>126</v>
      </c>
      <c r="C12" s="432" t="s">
        <v>107</v>
      </c>
      <c r="D12" s="384"/>
      <c r="E12" s="409"/>
      <c r="F12" s="409"/>
      <c r="G12" s="422"/>
      <c r="H12" s="384"/>
      <c r="I12" s="409"/>
      <c r="J12" s="409"/>
      <c r="K12" s="422"/>
      <c r="L12" s="384"/>
      <c r="M12" s="409"/>
      <c r="N12" s="422"/>
      <c r="O12" s="395"/>
      <c r="P12" s="384">
        <v>5</v>
      </c>
      <c r="Q12" s="409"/>
      <c r="R12" s="409">
        <v>3</v>
      </c>
      <c r="S12" s="422"/>
      <c r="T12" s="384"/>
      <c r="U12" s="422">
        <v>2</v>
      </c>
      <c r="V12" s="384"/>
      <c r="W12" s="422"/>
      <c r="X12" s="384">
        <v>5</v>
      </c>
      <c r="Y12" s="409"/>
      <c r="Z12" s="409"/>
      <c r="AA12" s="422"/>
      <c r="AB12" s="384"/>
      <c r="AC12" s="409"/>
      <c r="AD12" s="409"/>
      <c r="AE12" s="422"/>
      <c r="AF12" s="384"/>
      <c r="AG12" s="409"/>
      <c r="AH12" s="409"/>
      <c r="AI12" s="422"/>
      <c r="AJ12" s="395"/>
      <c r="AK12" s="384"/>
      <c r="AL12" s="409">
        <v>20</v>
      </c>
      <c r="AM12" s="422">
        <v>8</v>
      </c>
      <c r="AN12" s="384"/>
      <c r="AO12" s="409"/>
      <c r="AP12" s="422"/>
      <c r="AQ12" s="395"/>
      <c r="AR12" s="384"/>
      <c r="AS12" s="422"/>
      <c r="AT12" s="384"/>
      <c r="AU12" s="422">
        <v>3</v>
      </c>
      <c r="AV12" s="384">
        <v>3</v>
      </c>
      <c r="AW12" s="409">
        <v>5</v>
      </c>
      <c r="AX12" s="409"/>
      <c r="AY12" s="422"/>
      <c r="AZ12" s="391">
        <v>2</v>
      </c>
      <c r="BA12" s="384"/>
      <c r="BB12" s="409"/>
      <c r="BC12" s="422"/>
      <c r="BD12" s="384"/>
      <c r="BE12" s="409"/>
      <c r="BF12" s="422"/>
      <c r="BG12" s="395"/>
      <c r="BH12" s="395">
        <f t="shared" si="0"/>
        <v>56</v>
      </c>
      <c r="BI12" s="364">
        <v>300</v>
      </c>
      <c r="BJ12" s="400">
        <f t="shared" si="1"/>
        <v>16800</v>
      </c>
      <c r="BL12" s="467"/>
      <c r="BM12" s="368"/>
    </row>
    <row r="13" spans="1:65" s="365" customFormat="1" x14ac:dyDescent="0.2">
      <c r="A13" s="465">
        <v>10</v>
      </c>
      <c r="B13" s="437" t="s">
        <v>130</v>
      </c>
      <c r="C13" s="432" t="s">
        <v>121</v>
      </c>
      <c r="D13" s="384"/>
      <c r="E13" s="409"/>
      <c r="F13" s="409"/>
      <c r="G13" s="422"/>
      <c r="H13" s="384"/>
      <c r="I13" s="409"/>
      <c r="J13" s="409"/>
      <c r="K13" s="422"/>
      <c r="L13" s="384">
        <v>13</v>
      </c>
      <c r="M13" s="409"/>
      <c r="N13" s="422">
        <v>118</v>
      </c>
      <c r="O13" s="395">
        <v>62</v>
      </c>
      <c r="P13" s="384">
        <v>32</v>
      </c>
      <c r="Q13" s="409"/>
      <c r="R13" s="409"/>
      <c r="S13" s="422"/>
      <c r="T13" s="384">
        <v>234</v>
      </c>
      <c r="U13" s="422">
        <v>32</v>
      </c>
      <c r="V13" s="384">
        <v>180</v>
      </c>
      <c r="W13" s="422">
        <v>72</v>
      </c>
      <c r="X13" s="384">
        <v>43</v>
      </c>
      <c r="Y13" s="409"/>
      <c r="Z13" s="409"/>
      <c r="AA13" s="422"/>
      <c r="AB13" s="384">
        <v>16</v>
      </c>
      <c r="AC13" s="409">
        <v>16</v>
      </c>
      <c r="AD13" s="409">
        <v>18</v>
      </c>
      <c r="AE13" s="422"/>
      <c r="AF13" s="384"/>
      <c r="AG13" s="409"/>
      <c r="AH13" s="409"/>
      <c r="AI13" s="422"/>
      <c r="AJ13" s="395"/>
      <c r="AK13" s="384"/>
      <c r="AL13" s="409"/>
      <c r="AM13" s="422"/>
      <c r="AN13" s="384"/>
      <c r="AO13" s="409">
        <v>120</v>
      </c>
      <c r="AP13" s="422"/>
      <c r="AQ13" s="395">
        <v>69</v>
      </c>
      <c r="AR13" s="384"/>
      <c r="AS13" s="422">
        <v>12</v>
      </c>
      <c r="AT13" s="384"/>
      <c r="AU13" s="422"/>
      <c r="AV13" s="384"/>
      <c r="AW13" s="409">
        <v>32</v>
      </c>
      <c r="AX13" s="409">
        <v>182</v>
      </c>
      <c r="AY13" s="422"/>
      <c r="AZ13" s="391">
        <v>38</v>
      </c>
      <c r="BA13" s="384">
        <v>559</v>
      </c>
      <c r="BB13" s="409">
        <v>347</v>
      </c>
      <c r="BC13" s="422">
        <v>80</v>
      </c>
      <c r="BD13" s="384">
        <v>250</v>
      </c>
      <c r="BE13" s="409">
        <v>231</v>
      </c>
      <c r="BF13" s="422">
        <v>146</v>
      </c>
      <c r="BG13" s="395">
        <v>50</v>
      </c>
      <c r="BH13" s="395">
        <f t="shared" si="0"/>
        <v>2952</v>
      </c>
      <c r="BI13" s="364">
        <v>80</v>
      </c>
      <c r="BJ13" s="400">
        <f t="shared" si="1"/>
        <v>236160</v>
      </c>
      <c r="BL13" s="467"/>
    </row>
    <row r="14" spans="1:65" s="365" customFormat="1" x14ac:dyDescent="0.2">
      <c r="A14" s="465">
        <v>11</v>
      </c>
      <c r="B14" s="437" t="s">
        <v>132</v>
      </c>
      <c r="C14" s="432" t="s">
        <v>121</v>
      </c>
      <c r="D14" s="384"/>
      <c r="E14" s="409"/>
      <c r="F14" s="409"/>
      <c r="G14" s="422"/>
      <c r="H14" s="384"/>
      <c r="I14" s="409"/>
      <c r="J14" s="409"/>
      <c r="K14" s="422"/>
      <c r="L14" s="384"/>
      <c r="M14" s="409"/>
      <c r="N14" s="422">
        <v>4</v>
      </c>
      <c r="O14" s="395"/>
      <c r="P14" s="384"/>
      <c r="Q14" s="409"/>
      <c r="R14" s="409">
        <v>15</v>
      </c>
      <c r="S14" s="422"/>
      <c r="T14" s="384"/>
      <c r="U14" s="422"/>
      <c r="V14" s="384"/>
      <c r="W14" s="422">
        <v>28</v>
      </c>
      <c r="X14" s="384"/>
      <c r="Y14" s="409"/>
      <c r="Z14" s="409"/>
      <c r="AA14" s="422"/>
      <c r="AB14" s="384"/>
      <c r="AC14" s="409"/>
      <c r="AD14" s="409"/>
      <c r="AE14" s="422"/>
      <c r="AF14" s="384"/>
      <c r="AG14" s="409"/>
      <c r="AH14" s="409"/>
      <c r="AI14" s="422"/>
      <c r="AJ14" s="395"/>
      <c r="AK14" s="384"/>
      <c r="AL14" s="409"/>
      <c r="AM14" s="422"/>
      <c r="AN14" s="384"/>
      <c r="AO14" s="409"/>
      <c r="AP14" s="422"/>
      <c r="AQ14" s="395">
        <v>12</v>
      </c>
      <c r="AR14" s="384"/>
      <c r="AS14" s="422"/>
      <c r="AT14" s="384"/>
      <c r="AU14" s="422"/>
      <c r="AV14" s="384"/>
      <c r="AW14" s="409"/>
      <c r="AX14" s="409"/>
      <c r="AY14" s="422">
        <v>9</v>
      </c>
      <c r="AZ14" s="391"/>
      <c r="BA14" s="384"/>
      <c r="BB14" s="409"/>
      <c r="BC14" s="422"/>
      <c r="BD14" s="384">
        <v>57</v>
      </c>
      <c r="BE14" s="409"/>
      <c r="BF14" s="422"/>
      <c r="BG14" s="395">
        <v>50</v>
      </c>
      <c r="BH14" s="395">
        <f t="shared" si="0"/>
        <v>175</v>
      </c>
      <c r="BI14" s="364">
        <v>95</v>
      </c>
      <c r="BJ14" s="400">
        <f t="shared" si="1"/>
        <v>16625</v>
      </c>
      <c r="BL14" s="467"/>
    </row>
    <row r="15" spans="1:65" s="365" customFormat="1" x14ac:dyDescent="0.2">
      <c r="A15" s="465">
        <v>12</v>
      </c>
      <c r="B15" s="437" t="s">
        <v>120</v>
      </c>
      <c r="C15" s="432" t="s">
        <v>123</v>
      </c>
      <c r="D15" s="384">
        <v>500</v>
      </c>
      <c r="E15" s="409">
        <v>925</v>
      </c>
      <c r="F15" s="409">
        <v>450</v>
      </c>
      <c r="G15" s="422">
        <v>450</v>
      </c>
      <c r="H15" s="384">
        <v>850</v>
      </c>
      <c r="I15" s="409">
        <v>200</v>
      </c>
      <c r="J15" s="409">
        <v>300</v>
      </c>
      <c r="K15" s="422">
        <v>1000</v>
      </c>
      <c r="L15" s="384"/>
      <c r="M15" s="409">
        <v>150</v>
      </c>
      <c r="N15" s="422">
        <v>2225</v>
      </c>
      <c r="O15" s="395">
        <v>875</v>
      </c>
      <c r="P15" s="384">
        <v>525</v>
      </c>
      <c r="Q15" s="409">
        <v>450</v>
      </c>
      <c r="R15" s="409">
        <v>400</v>
      </c>
      <c r="S15" s="422">
        <v>175</v>
      </c>
      <c r="T15" s="384">
        <v>5175</v>
      </c>
      <c r="U15" s="422"/>
      <c r="V15" s="384">
        <v>2875</v>
      </c>
      <c r="W15" s="422">
        <v>2000</v>
      </c>
      <c r="X15" s="384">
        <v>650</v>
      </c>
      <c r="Y15" s="409">
        <v>1250</v>
      </c>
      <c r="Z15" s="409">
        <v>325</v>
      </c>
      <c r="AA15" s="422">
        <v>450</v>
      </c>
      <c r="AB15" s="384">
        <v>325</v>
      </c>
      <c r="AC15" s="409">
        <v>275</v>
      </c>
      <c r="AD15" s="409"/>
      <c r="AE15" s="422">
        <v>425</v>
      </c>
      <c r="AF15" s="384">
        <v>75</v>
      </c>
      <c r="AG15" s="409">
        <v>150</v>
      </c>
      <c r="AH15" s="409">
        <v>650</v>
      </c>
      <c r="AI15" s="422">
        <v>550</v>
      </c>
      <c r="AJ15" s="395">
        <v>1025</v>
      </c>
      <c r="AK15" s="384">
        <v>1600</v>
      </c>
      <c r="AL15" s="409">
        <v>11475</v>
      </c>
      <c r="AM15" s="422">
        <v>3300</v>
      </c>
      <c r="AN15" s="384">
        <v>1675</v>
      </c>
      <c r="AO15" s="409">
        <v>3400</v>
      </c>
      <c r="AP15" s="422">
        <v>1875</v>
      </c>
      <c r="AQ15" s="395">
        <v>3575</v>
      </c>
      <c r="AR15" s="384">
        <v>525</v>
      </c>
      <c r="AS15" s="422">
        <v>400</v>
      </c>
      <c r="AT15" s="384">
        <v>400</v>
      </c>
      <c r="AU15" s="422">
        <v>950</v>
      </c>
      <c r="AV15" s="384">
        <v>1475</v>
      </c>
      <c r="AW15" s="409">
        <v>6850</v>
      </c>
      <c r="AX15" s="409">
        <v>3300</v>
      </c>
      <c r="AY15" s="422">
        <v>500</v>
      </c>
      <c r="AZ15" s="391">
        <v>750</v>
      </c>
      <c r="BA15" s="384">
        <v>4625</v>
      </c>
      <c r="BB15" s="409">
        <v>4050</v>
      </c>
      <c r="BC15" s="422">
        <v>3150</v>
      </c>
      <c r="BD15" s="384">
        <v>6350</v>
      </c>
      <c r="BE15" s="409">
        <v>1200</v>
      </c>
      <c r="BF15" s="422">
        <v>8375</v>
      </c>
      <c r="BG15" s="395">
        <v>5000</v>
      </c>
      <c r="BH15" s="395">
        <f t="shared" si="0"/>
        <v>100475</v>
      </c>
      <c r="BI15" s="364">
        <v>9</v>
      </c>
      <c r="BJ15" s="400">
        <f t="shared" si="1"/>
        <v>904275</v>
      </c>
      <c r="BL15" s="467"/>
    </row>
    <row r="16" spans="1:65" s="365" customFormat="1" x14ac:dyDescent="0.2">
      <c r="A16" s="465">
        <v>13</v>
      </c>
      <c r="B16" s="437" t="s">
        <v>127</v>
      </c>
      <c r="C16" s="432" t="s">
        <v>123</v>
      </c>
      <c r="D16" s="384"/>
      <c r="E16" s="409"/>
      <c r="F16" s="409"/>
      <c r="G16" s="422"/>
      <c r="H16" s="384"/>
      <c r="I16" s="409"/>
      <c r="J16" s="409"/>
      <c r="K16" s="422"/>
      <c r="L16" s="384"/>
      <c r="M16" s="409"/>
      <c r="N16" s="422"/>
      <c r="O16" s="395"/>
      <c r="P16" s="384"/>
      <c r="Q16" s="409"/>
      <c r="R16" s="409"/>
      <c r="S16" s="422"/>
      <c r="T16" s="384">
        <v>20</v>
      </c>
      <c r="U16" s="422"/>
      <c r="V16" s="384">
        <v>80</v>
      </c>
      <c r="W16" s="422">
        <v>40</v>
      </c>
      <c r="X16" s="384"/>
      <c r="Y16" s="409"/>
      <c r="Z16" s="409"/>
      <c r="AA16" s="422"/>
      <c r="AB16" s="384"/>
      <c r="AC16" s="409"/>
      <c r="AD16" s="409"/>
      <c r="AE16" s="422"/>
      <c r="AF16" s="384"/>
      <c r="AG16" s="409"/>
      <c r="AH16" s="409">
        <v>20</v>
      </c>
      <c r="AI16" s="422"/>
      <c r="AJ16" s="395">
        <v>90</v>
      </c>
      <c r="AK16" s="384"/>
      <c r="AL16" s="409">
        <v>250</v>
      </c>
      <c r="AM16" s="422">
        <v>80</v>
      </c>
      <c r="AN16" s="384"/>
      <c r="AO16" s="409"/>
      <c r="AP16" s="422"/>
      <c r="AQ16" s="395"/>
      <c r="AR16" s="384"/>
      <c r="AS16" s="422"/>
      <c r="AT16" s="384"/>
      <c r="AU16" s="422">
        <v>20</v>
      </c>
      <c r="AV16" s="384">
        <v>20</v>
      </c>
      <c r="AW16" s="409">
        <v>60</v>
      </c>
      <c r="AX16" s="409">
        <v>40</v>
      </c>
      <c r="AY16" s="422"/>
      <c r="AZ16" s="391"/>
      <c r="BA16" s="384">
        <v>80</v>
      </c>
      <c r="BB16" s="409"/>
      <c r="BC16" s="422"/>
      <c r="BD16" s="384">
        <v>40</v>
      </c>
      <c r="BE16" s="409">
        <v>20</v>
      </c>
      <c r="BF16" s="422">
        <v>80</v>
      </c>
      <c r="BG16" s="395"/>
      <c r="BH16" s="395">
        <f t="shared" si="0"/>
        <v>940</v>
      </c>
      <c r="BI16" s="364">
        <v>30</v>
      </c>
      <c r="BJ16" s="400">
        <f t="shared" si="1"/>
        <v>28200</v>
      </c>
      <c r="BL16" s="467"/>
    </row>
    <row r="17" spans="1:73" s="365" customFormat="1" x14ac:dyDescent="0.2">
      <c r="A17" s="465">
        <v>14</v>
      </c>
      <c r="B17" s="437" t="s">
        <v>113</v>
      </c>
      <c r="C17" s="432" t="s">
        <v>122</v>
      </c>
      <c r="D17" s="387"/>
      <c r="E17" s="410"/>
      <c r="F17" s="410"/>
      <c r="G17" s="423">
        <v>105</v>
      </c>
      <c r="H17" s="387"/>
      <c r="I17" s="410"/>
      <c r="J17" s="410"/>
      <c r="K17" s="423"/>
      <c r="L17" s="387">
        <v>20</v>
      </c>
      <c r="M17" s="410"/>
      <c r="N17" s="423">
        <v>1200</v>
      </c>
      <c r="O17" s="404">
        <v>1010</v>
      </c>
      <c r="P17" s="387">
        <v>115</v>
      </c>
      <c r="Q17" s="410"/>
      <c r="R17" s="410">
        <v>70</v>
      </c>
      <c r="S17" s="423"/>
      <c r="T17" s="387">
        <v>1325</v>
      </c>
      <c r="U17" s="423">
        <v>70</v>
      </c>
      <c r="V17" s="387">
        <v>785</v>
      </c>
      <c r="W17" s="423">
        <v>735</v>
      </c>
      <c r="X17" s="387">
        <v>80</v>
      </c>
      <c r="Y17" s="410"/>
      <c r="Z17" s="410"/>
      <c r="AA17" s="423"/>
      <c r="AB17" s="387">
        <v>20</v>
      </c>
      <c r="AC17" s="410">
        <v>20</v>
      </c>
      <c r="AD17" s="410">
        <v>20</v>
      </c>
      <c r="AE17" s="423"/>
      <c r="AF17" s="387"/>
      <c r="AG17" s="410"/>
      <c r="AH17" s="410">
        <v>25</v>
      </c>
      <c r="AI17" s="423"/>
      <c r="AJ17" s="404">
        <v>200</v>
      </c>
      <c r="AK17" s="387"/>
      <c r="AL17" s="410">
        <v>455</v>
      </c>
      <c r="AM17" s="423">
        <v>150</v>
      </c>
      <c r="AN17" s="387"/>
      <c r="AO17" s="410">
        <v>820</v>
      </c>
      <c r="AP17" s="423"/>
      <c r="AQ17" s="404">
        <v>1150</v>
      </c>
      <c r="AR17" s="387"/>
      <c r="AS17" s="423">
        <v>25</v>
      </c>
      <c r="AT17" s="387"/>
      <c r="AU17" s="423">
        <v>35</v>
      </c>
      <c r="AV17" s="387">
        <v>35</v>
      </c>
      <c r="AW17" s="410">
        <v>115</v>
      </c>
      <c r="AX17" s="410">
        <v>765</v>
      </c>
      <c r="AY17" s="423">
        <v>25</v>
      </c>
      <c r="AZ17" s="456">
        <v>60</v>
      </c>
      <c r="BA17" s="387">
        <v>3165</v>
      </c>
      <c r="BB17" s="410">
        <v>2265</v>
      </c>
      <c r="BC17" s="423">
        <v>570</v>
      </c>
      <c r="BD17" s="387">
        <v>1930</v>
      </c>
      <c r="BE17" s="410">
        <v>1955</v>
      </c>
      <c r="BF17" s="423">
        <v>1775</v>
      </c>
      <c r="BG17" s="404">
        <v>1000</v>
      </c>
      <c r="BH17" s="395">
        <f t="shared" si="0"/>
        <v>22095</v>
      </c>
      <c r="BI17" s="364">
        <v>15</v>
      </c>
      <c r="BJ17" s="400">
        <f t="shared" ref="BJ17:BJ62" si="2">IF(AND(ISNUMBER(BH17),ISNUMBER(BI17)),BH17*BI17,"")</f>
        <v>331425</v>
      </c>
      <c r="BL17" s="467"/>
      <c r="BS17" s="397"/>
      <c r="BU17" s="397"/>
    </row>
    <row r="18" spans="1:73" s="365" customFormat="1" x14ac:dyDescent="0.2">
      <c r="A18" s="465">
        <v>15</v>
      </c>
      <c r="B18" s="437" t="s">
        <v>114</v>
      </c>
      <c r="C18" s="432" t="s">
        <v>123</v>
      </c>
      <c r="D18" s="387">
        <v>500</v>
      </c>
      <c r="E18" s="410">
        <v>925</v>
      </c>
      <c r="F18" s="410">
        <v>450</v>
      </c>
      <c r="G18" s="423">
        <v>450</v>
      </c>
      <c r="H18" s="387">
        <v>850</v>
      </c>
      <c r="I18" s="410">
        <v>200</v>
      </c>
      <c r="J18" s="410">
        <v>300</v>
      </c>
      <c r="K18" s="423">
        <v>1000</v>
      </c>
      <c r="L18" s="387"/>
      <c r="M18" s="410">
        <v>150</v>
      </c>
      <c r="N18" s="423">
        <v>2225</v>
      </c>
      <c r="O18" s="404">
        <v>875</v>
      </c>
      <c r="P18" s="387">
        <v>525</v>
      </c>
      <c r="Q18" s="410">
        <v>450</v>
      </c>
      <c r="R18" s="410">
        <v>400</v>
      </c>
      <c r="S18" s="423">
        <v>175</v>
      </c>
      <c r="T18" s="387">
        <v>5275</v>
      </c>
      <c r="U18" s="423"/>
      <c r="V18" s="387">
        <v>2875</v>
      </c>
      <c r="W18" s="423">
        <v>2000</v>
      </c>
      <c r="X18" s="387">
        <v>650</v>
      </c>
      <c r="Y18" s="410">
        <v>1250</v>
      </c>
      <c r="Z18" s="410">
        <v>325</v>
      </c>
      <c r="AA18" s="423">
        <v>450</v>
      </c>
      <c r="AB18" s="387">
        <v>325</v>
      </c>
      <c r="AC18" s="410">
        <v>275</v>
      </c>
      <c r="AD18" s="410"/>
      <c r="AE18" s="423">
        <v>425</v>
      </c>
      <c r="AF18" s="387">
        <v>75</v>
      </c>
      <c r="AG18" s="410">
        <v>150</v>
      </c>
      <c r="AH18" s="410">
        <v>650</v>
      </c>
      <c r="AI18" s="423">
        <v>550</v>
      </c>
      <c r="AJ18" s="404">
        <v>1025</v>
      </c>
      <c r="AK18" s="387">
        <v>1600</v>
      </c>
      <c r="AL18" s="410">
        <v>11575</v>
      </c>
      <c r="AM18" s="423">
        <v>3575</v>
      </c>
      <c r="AN18" s="387">
        <v>1675</v>
      </c>
      <c r="AO18" s="410">
        <v>3400</v>
      </c>
      <c r="AP18" s="423">
        <v>1875</v>
      </c>
      <c r="AQ18" s="404">
        <v>3575</v>
      </c>
      <c r="AR18" s="387">
        <v>525</v>
      </c>
      <c r="AS18" s="423">
        <v>400</v>
      </c>
      <c r="AT18" s="387">
        <v>400</v>
      </c>
      <c r="AU18" s="423">
        <v>950</v>
      </c>
      <c r="AV18" s="387">
        <v>1475</v>
      </c>
      <c r="AW18" s="410">
        <v>5250</v>
      </c>
      <c r="AX18" s="410">
        <v>3300</v>
      </c>
      <c r="AY18" s="423">
        <v>500</v>
      </c>
      <c r="AZ18" s="456">
        <v>750</v>
      </c>
      <c r="BA18" s="387">
        <v>4625</v>
      </c>
      <c r="BB18" s="410">
        <v>4100</v>
      </c>
      <c r="BC18" s="423">
        <v>3150</v>
      </c>
      <c r="BD18" s="387">
        <v>6350</v>
      </c>
      <c r="BE18" s="410">
        <v>1300</v>
      </c>
      <c r="BF18" s="423">
        <v>8375</v>
      </c>
      <c r="BG18" s="404">
        <v>5000</v>
      </c>
      <c r="BH18" s="395">
        <f t="shared" si="0"/>
        <v>99500</v>
      </c>
      <c r="BI18" s="364">
        <v>3</v>
      </c>
      <c r="BJ18" s="400">
        <f t="shared" si="2"/>
        <v>298500</v>
      </c>
      <c r="BL18" s="467"/>
      <c r="BS18" s="397"/>
      <c r="BU18" s="397"/>
    </row>
    <row r="19" spans="1:73" s="406" customFormat="1" x14ac:dyDescent="0.2">
      <c r="A19" s="466">
        <v>16</v>
      </c>
      <c r="B19" s="437" t="s">
        <v>129</v>
      </c>
      <c r="C19" s="432" t="s">
        <v>121</v>
      </c>
      <c r="D19" s="387"/>
      <c r="E19" s="410"/>
      <c r="F19" s="410"/>
      <c r="G19" s="423"/>
      <c r="H19" s="387"/>
      <c r="I19" s="410"/>
      <c r="J19" s="410"/>
      <c r="K19" s="423"/>
      <c r="L19" s="387">
        <v>13</v>
      </c>
      <c r="M19" s="410"/>
      <c r="N19" s="423">
        <v>122</v>
      </c>
      <c r="O19" s="404">
        <v>62</v>
      </c>
      <c r="P19" s="387">
        <v>32</v>
      </c>
      <c r="Q19" s="410"/>
      <c r="R19" s="410">
        <v>24</v>
      </c>
      <c r="S19" s="423"/>
      <c r="T19" s="387">
        <v>234</v>
      </c>
      <c r="U19" s="423">
        <v>32</v>
      </c>
      <c r="V19" s="387">
        <v>199</v>
      </c>
      <c r="W19" s="423">
        <v>117</v>
      </c>
      <c r="X19" s="387">
        <v>43</v>
      </c>
      <c r="Y19" s="410"/>
      <c r="Z19" s="410"/>
      <c r="AA19" s="423"/>
      <c r="AB19" s="387">
        <v>16</v>
      </c>
      <c r="AC19" s="410">
        <v>16</v>
      </c>
      <c r="AD19" s="410">
        <v>18</v>
      </c>
      <c r="AE19" s="423"/>
      <c r="AF19" s="387"/>
      <c r="AG19" s="410"/>
      <c r="AH19" s="410"/>
      <c r="AI19" s="423"/>
      <c r="AJ19" s="404"/>
      <c r="AK19" s="387"/>
      <c r="AL19" s="410"/>
      <c r="AM19" s="423">
        <v>15</v>
      </c>
      <c r="AN19" s="387"/>
      <c r="AO19" s="410">
        <v>120</v>
      </c>
      <c r="AP19" s="423"/>
      <c r="AQ19" s="404">
        <v>81</v>
      </c>
      <c r="AR19" s="387"/>
      <c r="AS19" s="423">
        <v>12</v>
      </c>
      <c r="AT19" s="387"/>
      <c r="AU19" s="423"/>
      <c r="AV19" s="387"/>
      <c r="AW19" s="410">
        <v>32</v>
      </c>
      <c r="AX19" s="410">
        <v>182</v>
      </c>
      <c r="AY19" s="423">
        <v>9</v>
      </c>
      <c r="AZ19" s="456">
        <v>38</v>
      </c>
      <c r="BA19" s="387">
        <v>559</v>
      </c>
      <c r="BB19" s="410">
        <v>347</v>
      </c>
      <c r="BC19" s="423">
        <v>80</v>
      </c>
      <c r="BD19" s="387">
        <v>307</v>
      </c>
      <c r="BE19" s="410">
        <v>231</v>
      </c>
      <c r="BF19" s="423">
        <v>146</v>
      </c>
      <c r="BG19" s="404">
        <v>100</v>
      </c>
      <c r="BH19" s="404">
        <f t="shared" si="0"/>
        <v>3187</v>
      </c>
      <c r="BI19" s="405">
        <v>25</v>
      </c>
      <c r="BJ19" s="407">
        <f t="shared" si="2"/>
        <v>79675</v>
      </c>
      <c r="BL19" s="467"/>
    </row>
    <row r="20" spans="1:73" s="406" customFormat="1" x14ac:dyDescent="0.2">
      <c r="A20" s="466">
        <v>17</v>
      </c>
      <c r="B20" s="437" t="s">
        <v>134</v>
      </c>
      <c r="C20" s="432" t="s">
        <v>121</v>
      </c>
      <c r="D20" s="387"/>
      <c r="E20" s="410"/>
      <c r="F20" s="410"/>
      <c r="G20" s="423"/>
      <c r="H20" s="387"/>
      <c r="I20" s="410"/>
      <c r="J20" s="410"/>
      <c r="K20" s="423"/>
      <c r="L20" s="387"/>
      <c r="M20" s="410"/>
      <c r="N20" s="423">
        <v>2100</v>
      </c>
      <c r="O20" s="404">
        <v>1700</v>
      </c>
      <c r="P20" s="387"/>
      <c r="Q20" s="410"/>
      <c r="R20" s="410"/>
      <c r="S20" s="423"/>
      <c r="T20" s="387">
        <v>3500</v>
      </c>
      <c r="U20" s="423"/>
      <c r="V20" s="387">
        <v>1300</v>
      </c>
      <c r="W20" s="423">
        <v>1100</v>
      </c>
      <c r="X20" s="387"/>
      <c r="Y20" s="410"/>
      <c r="Z20" s="410"/>
      <c r="AA20" s="423"/>
      <c r="AB20" s="387"/>
      <c r="AC20" s="410"/>
      <c r="AD20" s="410"/>
      <c r="AE20" s="423"/>
      <c r="AF20" s="387"/>
      <c r="AG20" s="410"/>
      <c r="AH20" s="410"/>
      <c r="AI20" s="423"/>
      <c r="AJ20" s="404">
        <v>1400</v>
      </c>
      <c r="AK20" s="387"/>
      <c r="AL20" s="410"/>
      <c r="AM20" s="423"/>
      <c r="AN20" s="387"/>
      <c r="AO20" s="410">
        <v>900</v>
      </c>
      <c r="AP20" s="423"/>
      <c r="AQ20" s="404">
        <v>1900</v>
      </c>
      <c r="AR20" s="387"/>
      <c r="AS20" s="423"/>
      <c r="AT20" s="387"/>
      <c r="AU20" s="423"/>
      <c r="AV20" s="387"/>
      <c r="AW20" s="410"/>
      <c r="AX20" s="410">
        <v>1300</v>
      </c>
      <c r="AY20" s="423"/>
      <c r="AZ20" s="456"/>
      <c r="BA20" s="387">
        <v>6400</v>
      </c>
      <c r="BB20" s="410">
        <v>3500</v>
      </c>
      <c r="BC20" s="423">
        <v>800</v>
      </c>
      <c r="BD20" s="387">
        <v>3000</v>
      </c>
      <c r="BE20" s="410">
        <v>2800</v>
      </c>
      <c r="BF20" s="423">
        <v>3200</v>
      </c>
      <c r="BG20" s="404">
        <v>1000</v>
      </c>
      <c r="BH20" s="404">
        <f t="shared" si="0"/>
        <v>35900</v>
      </c>
      <c r="BI20" s="405">
        <v>3</v>
      </c>
      <c r="BJ20" s="407">
        <f t="shared" si="2"/>
        <v>107700</v>
      </c>
      <c r="BL20" s="467"/>
    </row>
    <row r="21" spans="1:73" s="406" customFormat="1" x14ac:dyDescent="0.2">
      <c r="A21" s="466">
        <v>18</v>
      </c>
      <c r="B21" s="437" t="s">
        <v>117</v>
      </c>
      <c r="C21" s="432" t="s">
        <v>111</v>
      </c>
      <c r="D21" s="387"/>
      <c r="E21" s="410"/>
      <c r="F21" s="410"/>
      <c r="G21" s="423"/>
      <c r="H21" s="387"/>
      <c r="I21" s="410"/>
      <c r="J21" s="410"/>
      <c r="K21" s="423"/>
      <c r="L21" s="387"/>
      <c r="M21" s="410"/>
      <c r="N21" s="423"/>
      <c r="O21" s="404"/>
      <c r="P21" s="387"/>
      <c r="Q21" s="410"/>
      <c r="R21" s="410"/>
      <c r="S21" s="423"/>
      <c r="T21" s="387"/>
      <c r="U21" s="423"/>
      <c r="V21" s="387"/>
      <c r="W21" s="423"/>
      <c r="X21" s="387"/>
      <c r="Y21" s="410"/>
      <c r="Z21" s="410"/>
      <c r="AA21" s="423"/>
      <c r="AB21" s="387"/>
      <c r="AC21" s="410"/>
      <c r="AD21" s="410"/>
      <c r="AE21" s="423"/>
      <c r="AF21" s="387"/>
      <c r="AG21" s="410"/>
      <c r="AH21" s="410"/>
      <c r="AI21" s="423"/>
      <c r="AJ21" s="404"/>
      <c r="AK21" s="387"/>
      <c r="AL21" s="410"/>
      <c r="AM21" s="423"/>
      <c r="AN21" s="387"/>
      <c r="AO21" s="410"/>
      <c r="AP21" s="423"/>
      <c r="AQ21" s="404"/>
      <c r="AR21" s="387"/>
      <c r="AS21" s="423"/>
      <c r="AT21" s="387"/>
      <c r="AU21" s="423"/>
      <c r="AV21" s="387"/>
      <c r="AW21" s="410"/>
      <c r="AX21" s="410"/>
      <c r="AY21" s="423"/>
      <c r="AZ21" s="456"/>
      <c r="BA21" s="387"/>
      <c r="BB21" s="410"/>
      <c r="BC21" s="423"/>
      <c r="BD21" s="387"/>
      <c r="BE21" s="410"/>
      <c r="BF21" s="423"/>
      <c r="BG21" s="404">
        <v>1</v>
      </c>
      <c r="BH21" s="404">
        <f t="shared" si="0"/>
        <v>1</v>
      </c>
      <c r="BI21" s="405">
        <v>500</v>
      </c>
      <c r="BJ21" s="407">
        <f t="shared" si="2"/>
        <v>500</v>
      </c>
      <c r="BL21" s="467"/>
    </row>
    <row r="22" spans="1:73" s="406" customFormat="1" x14ac:dyDescent="0.2">
      <c r="A22" s="466">
        <v>19</v>
      </c>
      <c r="B22" s="437" t="s">
        <v>138</v>
      </c>
      <c r="C22" s="432" t="s">
        <v>111</v>
      </c>
      <c r="D22" s="387"/>
      <c r="E22" s="410"/>
      <c r="F22" s="410"/>
      <c r="G22" s="423"/>
      <c r="H22" s="387"/>
      <c r="I22" s="410"/>
      <c r="J22" s="410"/>
      <c r="K22" s="423"/>
      <c r="L22" s="387"/>
      <c r="M22" s="410"/>
      <c r="N22" s="423">
        <v>2</v>
      </c>
      <c r="O22" s="404">
        <v>1</v>
      </c>
      <c r="P22" s="387"/>
      <c r="Q22" s="410"/>
      <c r="R22" s="410"/>
      <c r="S22" s="423"/>
      <c r="T22" s="387">
        <v>5</v>
      </c>
      <c r="U22" s="423"/>
      <c r="V22" s="387">
        <v>3</v>
      </c>
      <c r="W22" s="423"/>
      <c r="X22" s="387"/>
      <c r="Y22" s="410"/>
      <c r="Z22" s="410"/>
      <c r="AA22" s="423"/>
      <c r="AB22" s="387"/>
      <c r="AC22" s="410"/>
      <c r="AD22" s="410"/>
      <c r="AE22" s="423"/>
      <c r="AF22" s="387"/>
      <c r="AG22" s="410"/>
      <c r="AH22" s="410"/>
      <c r="AI22" s="423"/>
      <c r="AJ22" s="404">
        <v>7</v>
      </c>
      <c r="AK22" s="387"/>
      <c r="AL22" s="410"/>
      <c r="AM22" s="423"/>
      <c r="AN22" s="387"/>
      <c r="AO22" s="410">
        <v>3</v>
      </c>
      <c r="AP22" s="423"/>
      <c r="AQ22" s="404">
        <v>1</v>
      </c>
      <c r="AR22" s="387"/>
      <c r="AS22" s="423"/>
      <c r="AT22" s="387"/>
      <c r="AU22" s="423"/>
      <c r="AV22" s="387"/>
      <c r="AW22" s="410"/>
      <c r="AX22" s="410">
        <v>4</v>
      </c>
      <c r="AY22" s="423"/>
      <c r="AZ22" s="456"/>
      <c r="BA22" s="387">
        <v>16</v>
      </c>
      <c r="BB22" s="410">
        <v>7</v>
      </c>
      <c r="BC22" s="423">
        <v>1</v>
      </c>
      <c r="BD22" s="387">
        <v>5</v>
      </c>
      <c r="BE22" s="410">
        <v>4</v>
      </c>
      <c r="BF22" s="423">
        <v>3</v>
      </c>
      <c r="BG22" s="404"/>
      <c r="BH22" s="404">
        <f t="shared" si="0"/>
        <v>62</v>
      </c>
      <c r="BI22" s="405">
        <v>800</v>
      </c>
      <c r="BJ22" s="407">
        <f t="shared" si="2"/>
        <v>49600</v>
      </c>
      <c r="BL22" s="467"/>
    </row>
    <row r="23" spans="1:73" s="406" customFormat="1" x14ac:dyDescent="0.2">
      <c r="A23" s="466">
        <v>20</v>
      </c>
      <c r="B23" s="437" t="s">
        <v>139</v>
      </c>
      <c r="C23" s="432" t="s">
        <v>111</v>
      </c>
      <c r="D23" s="387"/>
      <c r="E23" s="410"/>
      <c r="F23" s="410"/>
      <c r="G23" s="423"/>
      <c r="H23" s="387"/>
      <c r="I23" s="410"/>
      <c r="J23" s="410"/>
      <c r="K23" s="423"/>
      <c r="L23" s="387"/>
      <c r="M23" s="410"/>
      <c r="N23" s="423"/>
      <c r="O23" s="404"/>
      <c r="P23" s="387"/>
      <c r="Q23" s="410"/>
      <c r="R23" s="410"/>
      <c r="S23" s="423"/>
      <c r="T23" s="387"/>
      <c r="U23" s="423"/>
      <c r="V23" s="387"/>
      <c r="W23" s="423"/>
      <c r="X23" s="387"/>
      <c r="Y23" s="410"/>
      <c r="Z23" s="410"/>
      <c r="AA23" s="423"/>
      <c r="AB23" s="387"/>
      <c r="AC23" s="410"/>
      <c r="AD23" s="410"/>
      <c r="AE23" s="423"/>
      <c r="AF23" s="387"/>
      <c r="AG23" s="410"/>
      <c r="AH23" s="410"/>
      <c r="AI23" s="423"/>
      <c r="AJ23" s="404"/>
      <c r="AK23" s="387"/>
      <c r="AL23" s="410"/>
      <c r="AM23" s="423"/>
      <c r="AN23" s="387"/>
      <c r="AO23" s="410"/>
      <c r="AP23" s="423"/>
      <c r="AQ23" s="404"/>
      <c r="AR23" s="387"/>
      <c r="AS23" s="423"/>
      <c r="AT23" s="387"/>
      <c r="AU23" s="423"/>
      <c r="AV23" s="387"/>
      <c r="AW23" s="410"/>
      <c r="AX23" s="410"/>
      <c r="AY23" s="423"/>
      <c r="AZ23" s="456"/>
      <c r="BA23" s="387"/>
      <c r="BB23" s="410"/>
      <c r="BC23" s="423"/>
      <c r="BD23" s="387"/>
      <c r="BE23" s="410"/>
      <c r="BF23" s="423"/>
      <c r="BG23" s="404">
        <v>1</v>
      </c>
      <c r="BH23" s="404">
        <f t="shared" si="0"/>
        <v>1</v>
      </c>
      <c r="BI23" s="405">
        <v>1500</v>
      </c>
      <c r="BJ23" s="407">
        <f t="shared" si="2"/>
        <v>1500</v>
      </c>
      <c r="BL23" s="467"/>
    </row>
    <row r="24" spans="1:73" s="406" customFormat="1" x14ac:dyDescent="0.2">
      <c r="A24" s="466">
        <v>21</v>
      </c>
      <c r="B24" s="437" t="s">
        <v>145</v>
      </c>
      <c r="C24" s="432" t="s">
        <v>111</v>
      </c>
      <c r="D24" s="387"/>
      <c r="E24" s="410"/>
      <c r="F24" s="410"/>
      <c r="G24" s="423"/>
      <c r="H24" s="387"/>
      <c r="I24" s="410"/>
      <c r="J24" s="410"/>
      <c r="K24" s="423"/>
      <c r="L24" s="387"/>
      <c r="M24" s="410"/>
      <c r="N24" s="423"/>
      <c r="O24" s="404"/>
      <c r="P24" s="387"/>
      <c r="Q24" s="410"/>
      <c r="R24" s="410"/>
      <c r="S24" s="423"/>
      <c r="T24" s="387"/>
      <c r="U24" s="423"/>
      <c r="V24" s="387"/>
      <c r="W24" s="423"/>
      <c r="X24" s="387"/>
      <c r="Y24" s="410"/>
      <c r="Z24" s="410"/>
      <c r="AA24" s="423"/>
      <c r="AB24" s="387"/>
      <c r="AC24" s="410"/>
      <c r="AD24" s="410"/>
      <c r="AE24" s="423"/>
      <c r="AF24" s="387"/>
      <c r="AG24" s="410"/>
      <c r="AH24" s="410"/>
      <c r="AI24" s="423"/>
      <c r="AJ24" s="404">
        <v>2</v>
      </c>
      <c r="AK24" s="387"/>
      <c r="AL24" s="410"/>
      <c r="AM24" s="423"/>
      <c r="AN24" s="387"/>
      <c r="AO24" s="410"/>
      <c r="AP24" s="423"/>
      <c r="AQ24" s="404">
        <v>2</v>
      </c>
      <c r="AR24" s="387"/>
      <c r="AS24" s="423"/>
      <c r="AT24" s="387"/>
      <c r="AU24" s="423"/>
      <c r="AV24" s="387"/>
      <c r="AW24" s="410"/>
      <c r="AX24" s="410">
        <v>2</v>
      </c>
      <c r="AY24" s="423"/>
      <c r="AZ24" s="456"/>
      <c r="BA24" s="387">
        <v>6</v>
      </c>
      <c r="BB24" s="410">
        <v>4</v>
      </c>
      <c r="BC24" s="423"/>
      <c r="BD24" s="387">
        <v>2</v>
      </c>
      <c r="BE24" s="410"/>
      <c r="BF24" s="423"/>
      <c r="BG24" s="404"/>
      <c r="BH24" s="404">
        <f t="shared" si="0"/>
        <v>18</v>
      </c>
      <c r="BI24" s="405">
        <v>1100</v>
      </c>
      <c r="BJ24" s="407">
        <f t="shared" si="2"/>
        <v>19800</v>
      </c>
      <c r="BL24" s="467"/>
    </row>
    <row r="25" spans="1:73" s="406" customFormat="1" x14ac:dyDescent="0.2">
      <c r="A25" s="466">
        <v>22</v>
      </c>
      <c r="B25" s="437" t="s">
        <v>118</v>
      </c>
      <c r="C25" s="432" t="s">
        <v>111</v>
      </c>
      <c r="D25" s="387"/>
      <c r="E25" s="410"/>
      <c r="F25" s="410"/>
      <c r="G25" s="423"/>
      <c r="H25" s="387"/>
      <c r="I25" s="410"/>
      <c r="J25" s="410"/>
      <c r="K25" s="423"/>
      <c r="L25" s="387"/>
      <c r="M25" s="410"/>
      <c r="N25" s="423"/>
      <c r="O25" s="404"/>
      <c r="P25" s="387"/>
      <c r="Q25" s="410"/>
      <c r="R25" s="410"/>
      <c r="S25" s="423"/>
      <c r="T25" s="387"/>
      <c r="U25" s="423"/>
      <c r="V25" s="387"/>
      <c r="W25" s="423"/>
      <c r="X25" s="387"/>
      <c r="Y25" s="410"/>
      <c r="Z25" s="410"/>
      <c r="AA25" s="423"/>
      <c r="AB25" s="387"/>
      <c r="AC25" s="410"/>
      <c r="AD25" s="410"/>
      <c r="AE25" s="423"/>
      <c r="AF25" s="387"/>
      <c r="AG25" s="410"/>
      <c r="AH25" s="410"/>
      <c r="AI25" s="423"/>
      <c r="AJ25" s="404">
        <v>1</v>
      </c>
      <c r="AK25" s="387"/>
      <c r="AL25" s="410"/>
      <c r="AM25" s="423">
        <v>1</v>
      </c>
      <c r="AN25" s="387"/>
      <c r="AO25" s="410"/>
      <c r="AP25" s="423"/>
      <c r="AQ25" s="404">
        <v>1</v>
      </c>
      <c r="AR25" s="387"/>
      <c r="AS25" s="423"/>
      <c r="AT25" s="387"/>
      <c r="AU25" s="423"/>
      <c r="AV25" s="387"/>
      <c r="AW25" s="410"/>
      <c r="AX25" s="410"/>
      <c r="AY25" s="423"/>
      <c r="AZ25" s="456"/>
      <c r="BA25" s="387">
        <v>7</v>
      </c>
      <c r="BB25" s="410"/>
      <c r="BC25" s="423"/>
      <c r="BD25" s="387"/>
      <c r="BE25" s="410"/>
      <c r="BF25" s="423"/>
      <c r="BG25" s="404"/>
      <c r="BH25" s="404">
        <f t="shared" si="0"/>
        <v>10</v>
      </c>
      <c r="BI25" s="405">
        <v>1700</v>
      </c>
      <c r="BJ25" s="407">
        <f t="shared" si="2"/>
        <v>17000</v>
      </c>
      <c r="BL25" s="467"/>
    </row>
    <row r="26" spans="1:73" s="406" customFormat="1" x14ac:dyDescent="0.2">
      <c r="A26" s="466">
        <v>23</v>
      </c>
      <c r="B26" s="437" t="s">
        <v>153</v>
      </c>
      <c r="C26" s="432" t="s">
        <v>111</v>
      </c>
      <c r="D26" s="384"/>
      <c r="E26" s="409"/>
      <c r="F26" s="409"/>
      <c r="G26" s="422"/>
      <c r="H26" s="384"/>
      <c r="I26" s="409"/>
      <c r="J26" s="409"/>
      <c r="K26" s="422"/>
      <c r="L26" s="384"/>
      <c r="M26" s="409"/>
      <c r="N26" s="422"/>
      <c r="O26" s="395"/>
      <c r="P26" s="384"/>
      <c r="Q26" s="409"/>
      <c r="R26" s="409"/>
      <c r="S26" s="422"/>
      <c r="T26" s="384"/>
      <c r="U26" s="422"/>
      <c r="V26" s="384"/>
      <c r="W26" s="422"/>
      <c r="X26" s="384"/>
      <c r="Y26" s="409"/>
      <c r="Z26" s="409"/>
      <c r="AA26" s="422"/>
      <c r="AB26" s="384"/>
      <c r="AC26" s="409"/>
      <c r="AD26" s="409"/>
      <c r="AE26" s="422"/>
      <c r="AF26" s="384"/>
      <c r="AG26" s="409"/>
      <c r="AH26" s="409"/>
      <c r="AI26" s="422"/>
      <c r="AJ26" s="395"/>
      <c r="AK26" s="384"/>
      <c r="AL26" s="409"/>
      <c r="AM26" s="422"/>
      <c r="AN26" s="384"/>
      <c r="AO26" s="409"/>
      <c r="AP26" s="422"/>
      <c r="AQ26" s="395"/>
      <c r="AR26" s="384"/>
      <c r="AS26" s="422"/>
      <c r="AT26" s="384"/>
      <c r="AU26" s="422"/>
      <c r="AV26" s="384"/>
      <c r="AW26" s="409"/>
      <c r="AX26" s="409"/>
      <c r="AY26" s="422"/>
      <c r="AZ26" s="391"/>
      <c r="BA26" s="384"/>
      <c r="BB26" s="409"/>
      <c r="BC26" s="422"/>
      <c r="BD26" s="384"/>
      <c r="BE26" s="409"/>
      <c r="BF26" s="422"/>
      <c r="BG26" s="395">
        <v>1</v>
      </c>
      <c r="BH26" s="404">
        <f t="shared" si="0"/>
        <v>1</v>
      </c>
      <c r="BI26" s="405">
        <v>1800</v>
      </c>
      <c r="BJ26" s="407">
        <f t="shared" si="2"/>
        <v>1800</v>
      </c>
      <c r="BL26" s="467"/>
    </row>
    <row r="27" spans="1:73" s="406" customFormat="1" x14ac:dyDescent="0.2">
      <c r="A27" s="466">
        <v>24</v>
      </c>
      <c r="B27" s="437" t="s">
        <v>119</v>
      </c>
      <c r="C27" s="432" t="s">
        <v>111</v>
      </c>
      <c r="D27" s="384"/>
      <c r="E27" s="409"/>
      <c r="F27" s="409"/>
      <c r="G27" s="422"/>
      <c r="H27" s="384"/>
      <c r="I27" s="409"/>
      <c r="J27" s="409"/>
      <c r="K27" s="422"/>
      <c r="L27" s="384"/>
      <c r="M27" s="409"/>
      <c r="N27" s="422"/>
      <c r="O27" s="395"/>
      <c r="P27" s="384"/>
      <c r="Q27" s="409"/>
      <c r="R27" s="409"/>
      <c r="S27" s="422"/>
      <c r="T27" s="384"/>
      <c r="U27" s="422"/>
      <c r="V27" s="384"/>
      <c r="W27" s="422"/>
      <c r="X27" s="384"/>
      <c r="Y27" s="409"/>
      <c r="Z27" s="409"/>
      <c r="AA27" s="422"/>
      <c r="AB27" s="384"/>
      <c r="AC27" s="409"/>
      <c r="AD27" s="409"/>
      <c r="AE27" s="422"/>
      <c r="AF27" s="384"/>
      <c r="AG27" s="409"/>
      <c r="AH27" s="409"/>
      <c r="AI27" s="422"/>
      <c r="AJ27" s="395"/>
      <c r="AK27" s="384"/>
      <c r="AL27" s="409"/>
      <c r="AM27" s="422"/>
      <c r="AN27" s="384"/>
      <c r="AO27" s="409"/>
      <c r="AP27" s="422"/>
      <c r="AQ27" s="395"/>
      <c r="AR27" s="384"/>
      <c r="AS27" s="422"/>
      <c r="AT27" s="384"/>
      <c r="AU27" s="422"/>
      <c r="AV27" s="384"/>
      <c r="AW27" s="409"/>
      <c r="AX27" s="409"/>
      <c r="AY27" s="422"/>
      <c r="AZ27" s="391"/>
      <c r="BA27" s="384"/>
      <c r="BB27" s="409"/>
      <c r="BC27" s="422"/>
      <c r="BD27" s="384"/>
      <c r="BE27" s="409"/>
      <c r="BF27" s="422"/>
      <c r="BG27" s="395">
        <v>1</v>
      </c>
      <c r="BH27" s="404">
        <f t="shared" si="0"/>
        <v>1</v>
      </c>
      <c r="BI27" s="405">
        <v>2200</v>
      </c>
      <c r="BJ27" s="407">
        <f t="shared" si="2"/>
        <v>2200</v>
      </c>
      <c r="BL27" s="467"/>
    </row>
    <row r="28" spans="1:73" s="406" customFormat="1" x14ac:dyDescent="0.2">
      <c r="A28" s="466">
        <v>25</v>
      </c>
      <c r="B28" s="437" t="s">
        <v>140</v>
      </c>
      <c r="C28" s="432" t="s">
        <v>111</v>
      </c>
      <c r="D28" s="384"/>
      <c r="E28" s="409"/>
      <c r="F28" s="409"/>
      <c r="G28" s="422"/>
      <c r="H28" s="384"/>
      <c r="I28" s="409"/>
      <c r="J28" s="409"/>
      <c r="K28" s="422"/>
      <c r="L28" s="384"/>
      <c r="M28" s="409"/>
      <c r="N28" s="422"/>
      <c r="O28" s="395"/>
      <c r="P28" s="384"/>
      <c r="Q28" s="409"/>
      <c r="R28" s="409"/>
      <c r="S28" s="422"/>
      <c r="T28" s="384"/>
      <c r="U28" s="422"/>
      <c r="V28" s="384"/>
      <c r="W28" s="422"/>
      <c r="X28" s="384"/>
      <c r="Y28" s="409"/>
      <c r="Z28" s="409"/>
      <c r="AA28" s="422"/>
      <c r="AB28" s="384"/>
      <c r="AC28" s="409"/>
      <c r="AD28" s="409"/>
      <c r="AE28" s="422"/>
      <c r="AF28" s="384"/>
      <c r="AG28" s="409"/>
      <c r="AH28" s="409"/>
      <c r="AI28" s="422"/>
      <c r="AJ28" s="395">
        <v>1</v>
      </c>
      <c r="AK28" s="384"/>
      <c r="AL28" s="409"/>
      <c r="AM28" s="422"/>
      <c r="AN28" s="384"/>
      <c r="AO28" s="409"/>
      <c r="AP28" s="422"/>
      <c r="AQ28" s="395"/>
      <c r="AR28" s="384"/>
      <c r="AS28" s="422"/>
      <c r="AT28" s="384"/>
      <c r="AU28" s="422"/>
      <c r="AV28" s="384"/>
      <c r="AW28" s="409"/>
      <c r="AX28" s="409"/>
      <c r="AY28" s="422"/>
      <c r="AZ28" s="391"/>
      <c r="BA28" s="384">
        <v>1</v>
      </c>
      <c r="BB28" s="409"/>
      <c r="BC28" s="422"/>
      <c r="BD28" s="384"/>
      <c r="BE28" s="409">
        <v>7</v>
      </c>
      <c r="BF28" s="422"/>
      <c r="BG28" s="395">
        <v>1</v>
      </c>
      <c r="BH28" s="404">
        <f t="shared" si="0"/>
        <v>10</v>
      </c>
      <c r="BI28" s="405">
        <v>2200</v>
      </c>
      <c r="BJ28" s="407">
        <f t="shared" si="2"/>
        <v>22000</v>
      </c>
      <c r="BL28" s="467"/>
    </row>
    <row r="29" spans="1:73" s="406" customFormat="1" x14ac:dyDescent="0.2">
      <c r="A29" s="466">
        <v>26</v>
      </c>
      <c r="B29" s="439" t="s">
        <v>128</v>
      </c>
      <c r="C29" s="432" t="s">
        <v>122</v>
      </c>
      <c r="D29" s="384"/>
      <c r="E29" s="409"/>
      <c r="F29" s="409"/>
      <c r="G29" s="422">
        <v>105</v>
      </c>
      <c r="H29" s="384"/>
      <c r="I29" s="409"/>
      <c r="J29" s="409"/>
      <c r="K29" s="422"/>
      <c r="L29" s="384">
        <v>20</v>
      </c>
      <c r="M29" s="409"/>
      <c r="N29" s="422">
        <v>1200</v>
      </c>
      <c r="O29" s="395">
        <v>1010</v>
      </c>
      <c r="P29" s="384">
        <v>115</v>
      </c>
      <c r="Q29" s="409"/>
      <c r="R29" s="409">
        <v>70</v>
      </c>
      <c r="S29" s="422"/>
      <c r="T29" s="384">
        <v>1325</v>
      </c>
      <c r="U29" s="422">
        <v>70</v>
      </c>
      <c r="V29" s="384">
        <v>785</v>
      </c>
      <c r="W29" s="422">
        <v>735</v>
      </c>
      <c r="X29" s="384">
        <v>80</v>
      </c>
      <c r="Y29" s="409"/>
      <c r="Z29" s="409"/>
      <c r="AA29" s="422"/>
      <c r="AB29" s="384">
        <v>20</v>
      </c>
      <c r="AC29" s="409">
        <v>20</v>
      </c>
      <c r="AD29" s="409">
        <v>20</v>
      </c>
      <c r="AE29" s="422"/>
      <c r="AF29" s="384"/>
      <c r="AG29" s="409"/>
      <c r="AH29" s="409">
        <v>25</v>
      </c>
      <c r="AI29" s="422"/>
      <c r="AJ29" s="395">
        <v>605</v>
      </c>
      <c r="AK29" s="384"/>
      <c r="AL29" s="409">
        <v>455</v>
      </c>
      <c r="AM29" s="422">
        <v>150</v>
      </c>
      <c r="AN29" s="384"/>
      <c r="AO29" s="409">
        <v>820</v>
      </c>
      <c r="AP29" s="422"/>
      <c r="AQ29" s="395">
        <v>1150</v>
      </c>
      <c r="AR29" s="384"/>
      <c r="AS29" s="422">
        <v>25</v>
      </c>
      <c r="AT29" s="384"/>
      <c r="AU29" s="422">
        <v>35</v>
      </c>
      <c r="AV29" s="384">
        <v>35</v>
      </c>
      <c r="AW29" s="409">
        <v>115</v>
      </c>
      <c r="AX29" s="409">
        <v>765</v>
      </c>
      <c r="AY29" s="422">
        <v>25</v>
      </c>
      <c r="AZ29" s="391">
        <v>60</v>
      </c>
      <c r="BA29" s="384">
        <v>3165</v>
      </c>
      <c r="BB29" s="409">
        <v>2265</v>
      </c>
      <c r="BC29" s="422">
        <v>570</v>
      </c>
      <c r="BD29" s="384">
        <v>1930</v>
      </c>
      <c r="BE29" s="409">
        <v>1955</v>
      </c>
      <c r="BF29" s="422">
        <v>1775</v>
      </c>
      <c r="BG29" s="395">
        <v>1000</v>
      </c>
      <c r="BH29" s="404">
        <f t="shared" si="0"/>
        <v>22500</v>
      </c>
      <c r="BI29" s="405">
        <v>30</v>
      </c>
      <c r="BJ29" s="407">
        <f t="shared" si="2"/>
        <v>675000</v>
      </c>
      <c r="BL29" s="467"/>
    </row>
    <row r="30" spans="1:73" s="406" customFormat="1" x14ac:dyDescent="0.2">
      <c r="A30" s="466">
        <v>27</v>
      </c>
      <c r="B30" s="439" t="s">
        <v>136</v>
      </c>
      <c r="C30" s="432" t="s">
        <v>154</v>
      </c>
      <c r="D30" s="491">
        <v>0</v>
      </c>
      <c r="E30" s="492">
        <v>0.01</v>
      </c>
      <c r="F30" s="492">
        <v>0</v>
      </c>
      <c r="G30" s="493">
        <v>0.01</v>
      </c>
      <c r="H30" s="491">
        <v>0.01</v>
      </c>
      <c r="I30" s="492">
        <v>0</v>
      </c>
      <c r="J30" s="492">
        <v>0</v>
      </c>
      <c r="K30" s="493">
        <v>0.01</v>
      </c>
      <c r="L30" s="491">
        <v>0</v>
      </c>
      <c r="M30" s="492">
        <v>0</v>
      </c>
      <c r="N30" s="493">
        <v>0.04</v>
      </c>
      <c r="O30" s="494">
        <v>0.03</v>
      </c>
      <c r="P30" s="491">
        <v>0.01</v>
      </c>
      <c r="Q30" s="492">
        <v>0</v>
      </c>
      <c r="R30" s="492">
        <v>0.01</v>
      </c>
      <c r="S30" s="493">
        <v>0</v>
      </c>
      <c r="T30" s="491">
        <v>0.06</v>
      </c>
      <c r="U30" s="493">
        <v>0</v>
      </c>
      <c r="V30" s="491">
        <v>0.03</v>
      </c>
      <c r="W30" s="493">
        <v>0.03</v>
      </c>
      <c r="X30" s="491">
        <v>0.01</v>
      </c>
      <c r="Y30" s="492">
        <v>0.01</v>
      </c>
      <c r="Z30" s="492">
        <v>0</v>
      </c>
      <c r="AA30" s="493">
        <v>0</v>
      </c>
      <c r="AB30" s="491">
        <v>0.01</v>
      </c>
      <c r="AC30" s="492">
        <v>0</v>
      </c>
      <c r="AD30" s="492">
        <v>0</v>
      </c>
      <c r="AE30" s="493">
        <v>0</v>
      </c>
      <c r="AF30" s="491">
        <v>0</v>
      </c>
      <c r="AG30" s="492">
        <v>0</v>
      </c>
      <c r="AH30" s="492">
        <v>0.01</v>
      </c>
      <c r="AI30" s="493">
        <v>0.01</v>
      </c>
      <c r="AJ30" s="494">
        <v>0.02</v>
      </c>
      <c r="AK30" s="491">
        <v>0.01</v>
      </c>
      <c r="AL30" s="492">
        <v>0.05</v>
      </c>
      <c r="AM30" s="493">
        <v>0.01</v>
      </c>
      <c r="AN30" s="491">
        <v>0.01</v>
      </c>
      <c r="AO30" s="492">
        <v>0.03</v>
      </c>
      <c r="AP30" s="493">
        <v>0.01</v>
      </c>
      <c r="AQ30" s="494">
        <v>0.04</v>
      </c>
      <c r="AR30" s="491">
        <v>0.01</v>
      </c>
      <c r="AS30" s="493">
        <v>0.01</v>
      </c>
      <c r="AT30" s="491">
        <v>0</v>
      </c>
      <c r="AU30" s="493">
        <v>0.01</v>
      </c>
      <c r="AV30" s="491">
        <v>0.01</v>
      </c>
      <c r="AW30" s="492">
        <v>0.03</v>
      </c>
      <c r="AX30" s="492">
        <v>0.03</v>
      </c>
      <c r="AY30" s="493">
        <v>0</v>
      </c>
      <c r="AZ30" s="495">
        <v>0.01</v>
      </c>
      <c r="BA30" s="491">
        <v>0.11</v>
      </c>
      <c r="BB30" s="492">
        <v>7.0000000000000007E-2</v>
      </c>
      <c r="BC30" s="493">
        <v>0.03</v>
      </c>
      <c r="BD30" s="491">
        <v>7.0000000000000007E-2</v>
      </c>
      <c r="BE30" s="492">
        <v>0.06</v>
      </c>
      <c r="BF30" s="493">
        <v>7.0000000000000007E-2</v>
      </c>
      <c r="BG30" s="494"/>
      <c r="BH30" s="496">
        <f t="shared" si="0"/>
        <v>1.0000000000000002</v>
      </c>
      <c r="BI30" s="405">
        <v>75000</v>
      </c>
      <c r="BJ30" s="407">
        <f t="shared" si="2"/>
        <v>75000.000000000015</v>
      </c>
      <c r="BL30" s="467"/>
    </row>
    <row r="31" spans="1:73" s="406" customFormat="1" x14ac:dyDescent="0.2">
      <c r="A31" s="466">
        <v>28</v>
      </c>
      <c r="B31" s="439" t="s">
        <v>141</v>
      </c>
      <c r="C31" s="432" t="s">
        <v>122</v>
      </c>
      <c r="D31" s="384"/>
      <c r="E31" s="409"/>
      <c r="F31" s="409"/>
      <c r="G31" s="422"/>
      <c r="H31" s="384"/>
      <c r="I31" s="409"/>
      <c r="J31" s="409"/>
      <c r="K31" s="422"/>
      <c r="L31" s="384"/>
      <c r="M31" s="409"/>
      <c r="N31" s="422"/>
      <c r="O31" s="395"/>
      <c r="P31" s="384"/>
      <c r="Q31" s="409"/>
      <c r="R31" s="409"/>
      <c r="S31" s="422"/>
      <c r="T31" s="384"/>
      <c r="U31" s="422"/>
      <c r="V31" s="384"/>
      <c r="W31" s="422"/>
      <c r="X31" s="384"/>
      <c r="Y31" s="409"/>
      <c r="Z31" s="409"/>
      <c r="AA31" s="422"/>
      <c r="AB31" s="384"/>
      <c r="AC31" s="409"/>
      <c r="AD31" s="409"/>
      <c r="AE31" s="422"/>
      <c r="AF31" s="384"/>
      <c r="AG31" s="409"/>
      <c r="AH31" s="409"/>
      <c r="AI31" s="422"/>
      <c r="AJ31" s="395"/>
      <c r="AK31" s="384"/>
      <c r="AL31" s="409"/>
      <c r="AM31" s="422"/>
      <c r="AN31" s="384"/>
      <c r="AO31" s="409"/>
      <c r="AP31" s="422"/>
      <c r="AQ31" s="395"/>
      <c r="AR31" s="384"/>
      <c r="AS31" s="422"/>
      <c r="AT31" s="384"/>
      <c r="AU31" s="422"/>
      <c r="AV31" s="384"/>
      <c r="AW31" s="409"/>
      <c r="AX31" s="409"/>
      <c r="AY31" s="422"/>
      <c r="AZ31" s="391"/>
      <c r="BA31" s="384"/>
      <c r="BB31" s="409"/>
      <c r="BC31" s="422"/>
      <c r="BD31" s="384"/>
      <c r="BE31" s="409"/>
      <c r="BF31" s="422"/>
      <c r="BG31" s="411">
        <v>100</v>
      </c>
      <c r="BH31" s="404">
        <f t="shared" si="0"/>
        <v>100</v>
      </c>
      <c r="BI31" s="405">
        <v>3</v>
      </c>
      <c r="BJ31" s="407">
        <f t="shared" si="2"/>
        <v>300</v>
      </c>
      <c r="BL31" s="467"/>
    </row>
    <row r="32" spans="1:73" s="406" customFormat="1" x14ac:dyDescent="0.2">
      <c r="A32" s="466">
        <v>29</v>
      </c>
      <c r="B32" s="437" t="s">
        <v>142</v>
      </c>
      <c r="C32" s="432" t="s">
        <v>122</v>
      </c>
      <c r="D32" s="384"/>
      <c r="E32" s="409"/>
      <c r="F32" s="409"/>
      <c r="G32" s="422"/>
      <c r="H32" s="384"/>
      <c r="I32" s="409"/>
      <c r="J32" s="409"/>
      <c r="K32" s="422"/>
      <c r="L32" s="384"/>
      <c r="M32" s="409"/>
      <c r="N32" s="422"/>
      <c r="O32" s="395"/>
      <c r="P32" s="384"/>
      <c r="Q32" s="409"/>
      <c r="R32" s="409"/>
      <c r="S32" s="422"/>
      <c r="T32" s="384">
        <v>62</v>
      </c>
      <c r="U32" s="422"/>
      <c r="V32" s="384"/>
      <c r="W32" s="422"/>
      <c r="X32" s="384"/>
      <c r="Y32" s="409"/>
      <c r="Z32" s="409"/>
      <c r="AA32" s="422"/>
      <c r="AB32" s="384"/>
      <c r="AC32" s="409"/>
      <c r="AD32" s="409"/>
      <c r="AE32" s="422"/>
      <c r="AF32" s="384"/>
      <c r="AG32" s="409"/>
      <c r="AH32" s="409"/>
      <c r="AI32" s="422"/>
      <c r="AJ32" s="395"/>
      <c r="AK32" s="384"/>
      <c r="AL32" s="409"/>
      <c r="AM32" s="422"/>
      <c r="AN32" s="384"/>
      <c r="AO32" s="409"/>
      <c r="AP32" s="422"/>
      <c r="AQ32" s="395"/>
      <c r="AR32" s="384"/>
      <c r="AS32" s="422"/>
      <c r="AT32" s="384"/>
      <c r="AU32" s="422"/>
      <c r="AV32" s="384"/>
      <c r="AW32" s="409"/>
      <c r="AX32" s="409"/>
      <c r="AY32" s="422"/>
      <c r="AZ32" s="391"/>
      <c r="BA32" s="384"/>
      <c r="BB32" s="409"/>
      <c r="BC32" s="422"/>
      <c r="BD32" s="384"/>
      <c r="BE32" s="409"/>
      <c r="BF32" s="422"/>
      <c r="BG32" s="395"/>
      <c r="BH32" s="404">
        <f t="shared" si="0"/>
        <v>62</v>
      </c>
      <c r="BI32" s="405">
        <v>4</v>
      </c>
      <c r="BJ32" s="407">
        <f t="shared" si="2"/>
        <v>248</v>
      </c>
      <c r="BL32" s="467"/>
    </row>
    <row r="33" spans="1:64" s="365" customFormat="1" x14ac:dyDescent="0.2">
      <c r="A33" s="465">
        <v>30</v>
      </c>
      <c r="B33" s="437" t="s">
        <v>143</v>
      </c>
      <c r="C33" s="432" t="s">
        <v>122</v>
      </c>
      <c r="D33" s="384"/>
      <c r="E33" s="409"/>
      <c r="F33" s="409"/>
      <c r="G33" s="422"/>
      <c r="H33" s="384"/>
      <c r="I33" s="409"/>
      <c r="J33" s="409"/>
      <c r="K33" s="422"/>
      <c r="L33" s="384"/>
      <c r="M33" s="409"/>
      <c r="N33" s="422"/>
      <c r="O33" s="395">
        <v>13</v>
      </c>
      <c r="P33" s="384"/>
      <c r="Q33" s="409"/>
      <c r="R33" s="409"/>
      <c r="S33" s="422"/>
      <c r="T33" s="384">
        <v>13</v>
      </c>
      <c r="U33" s="422"/>
      <c r="V33" s="384"/>
      <c r="W33" s="422"/>
      <c r="X33" s="384"/>
      <c r="Y33" s="409"/>
      <c r="Z33" s="409"/>
      <c r="AA33" s="422"/>
      <c r="AB33" s="384"/>
      <c r="AC33" s="409"/>
      <c r="AD33" s="409"/>
      <c r="AE33" s="422"/>
      <c r="AF33" s="384"/>
      <c r="AG33" s="409"/>
      <c r="AH33" s="409"/>
      <c r="AI33" s="422"/>
      <c r="AJ33" s="395"/>
      <c r="AK33" s="384"/>
      <c r="AL33" s="409"/>
      <c r="AM33" s="422"/>
      <c r="AN33" s="384"/>
      <c r="AO33" s="409"/>
      <c r="AP33" s="422"/>
      <c r="AQ33" s="395"/>
      <c r="AR33" s="384"/>
      <c r="AS33" s="422"/>
      <c r="AT33" s="384"/>
      <c r="AU33" s="422"/>
      <c r="AV33" s="384"/>
      <c r="AW33" s="409"/>
      <c r="AX33" s="409"/>
      <c r="AY33" s="422"/>
      <c r="AZ33" s="391"/>
      <c r="BA33" s="384"/>
      <c r="BB33" s="409"/>
      <c r="BC33" s="422"/>
      <c r="BD33" s="384"/>
      <c r="BE33" s="409"/>
      <c r="BF33" s="422"/>
      <c r="BG33" s="395"/>
      <c r="BH33" s="395">
        <f t="shared" si="0"/>
        <v>26</v>
      </c>
      <c r="BI33" s="364">
        <v>12</v>
      </c>
      <c r="BJ33" s="408">
        <f t="shared" si="2"/>
        <v>312</v>
      </c>
      <c r="BL33" s="467"/>
    </row>
    <row r="34" spans="1:64" s="365" customFormat="1" x14ac:dyDescent="0.2">
      <c r="A34" s="465">
        <v>31</v>
      </c>
      <c r="B34" s="437" t="s">
        <v>147</v>
      </c>
      <c r="C34" s="432" t="s">
        <v>125</v>
      </c>
      <c r="D34" s="384"/>
      <c r="E34" s="409"/>
      <c r="F34" s="409"/>
      <c r="G34" s="422"/>
      <c r="H34" s="384"/>
      <c r="I34" s="409"/>
      <c r="J34" s="409"/>
      <c r="K34" s="422"/>
      <c r="L34" s="384"/>
      <c r="M34" s="409"/>
      <c r="N34" s="422"/>
      <c r="O34" s="395"/>
      <c r="P34" s="384"/>
      <c r="Q34" s="409"/>
      <c r="R34" s="409"/>
      <c r="S34" s="422"/>
      <c r="T34" s="384"/>
      <c r="U34" s="422"/>
      <c r="V34" s="384"/>
      <c r="W34" s="422"/>
      <c r="X34" s="384"/>
      <c r="Y34" s="409"/>
      <c r="Z34" s="409"/>
      <c r="AA34" s="422"/>
      <c r="AB34" s="384"/>
      <c r="AC34" s="409"/>
      <c r="AD34" s="409"/>
      <c r="AE34" s="422"/>
      <c r="AF34" s="384"/>
      <c r="AG34" s="409"/>
      <c r="AH34" s="409"/>
      <c r="AI34" s="422"/>
      <c r="AJ34" s="395"/>
      <c r="AK34" s="384"/>
      <c r="AL34" s="409"/>
      <c r="AM34" s="422"/>
      <c r="AN34" s="384"/>
      <c r="AO34" s="409"/>
      <c r="AP34" s="422"/>
      <c r="AQ34" s="395"/>
      <c r="AR34" s="384"/>
      <c r="AS34" s="422"/>
      <c r="AT34" s="384"/>
      <c r="AU34" s="422"/>
      <c r="AV34" s="384"/>
      <c r="AW34" s="409"/>
      <c r="AX34" s="409"/>
      <c r="AY34" s="422"/>
      <c r="AZ34" s="391"/>
      <c r="BA34" s="384"/>
      <c r="BB34" s="409"/>
      <c r="BC34" s="422"/>
      <c r="BD34" s="384"/>
      <c r="BE34" s="409"/>
      <c r="BF34" s="422"/>
      <c r="BG34" s="395">
        <v>50</v>
      </c>
      <c r="BH34" s="395">
        <f t="shared" si="0"/>
        <v>50</v>
      </c>
      <c r="BI34" s="364">
        <v>300</v>
      </c>
      <c r="BJ34" s="408">
        <f t="shared" si="2"/>
        <v>15000</v>
      </c>
      <c r="BL34" s="467"/>
    </row>
    <row r="35" spans="1:64" s="365" customFormat="1" ht="13.5" thickBot="1" x14ac:dyDescent="0.25">
      <c r="A35" s="480">
        <v>32</v>
      </c>
      <c r="B35" s="481" t="s">
        <v>161</v>
      </c>
      <c r="C35" s="482" t="s">
        <v>123</v>
      </c>
      <c r="D35" s="427"/>
      <c r="E35" s="425"/>
      <c r="F35" s="425"/>
      <c r="G35" s="426"/>
      <c r="H35" s="427"/>
      <c r="I35" s="425"/>
      <c r="J35" s="425"/>
      <c r="K35" s="426"/>
      <c r="L35" s="427"/>
      <c r="M35" s="425"/>
      <c r="N35" s="426"/>
      <c r="O35" s="428"/>
      <c r="P35" s="427"/>
      <c r="Q35" s="425"/>
      <c r="R35" s="425"/>
      <c r="S35" s="426"/>
      <c r="T35" s="427"/>
      <c r="U35" s="426"/>
      <c r="V35" s="427"/>
      <c r="W35" s="426"/>
      <c r="X35" s="427"/>
      <c r="Y35" s="425"/>
      <c r="Z35" s="425"/>
      <c r="AA35" s="426"/>
      <c r="AB35" s="427"/>
      <c r="AC35" s="425"/>
      <c r="AD35" s="425"/>
      <c r="AE35" s="426"/>
      <c r="AF35" s="427"/>
      <c r="AG35" s="425"/>
      <c r="AH35" s="425"/>
      <c r="AI35" s="426"/>
      <c r="AJ35" s="428"/>
      <c r="AK35" s="427"/>
      <c r="AL35" s="425"/>
      <c r="AM35" s="426"/>
      <c r="AN35" s="427"/>
      <c r="AO35" s="425"/>
      <c r="AP35" s="426"/>
      <c r="AQ35" s="428"/>
      <c r="AR35" s="427"/>
      <c r="AS35" s="426"/>
      <c r="AT35" s="427"/>
      <c r="AU35" s="426"/>
      <c r="AV35" s="427"/>
      <c r="AW35" s="425"/>
      <c r="AX35" s="425"/>
      <c r="AY35" s="426"/>
      <c r="AZ35" s="392"/>
      <c r="BA35" s="427"/>
      <c r="BB35" s="425"/>
      <c r="BC35" s="426"/>
      <c r="BD35" s="427"/>
      <c r="BE35" s="425">
        <v>100</v>
      </c>
      <c r="BF35" s="426"/>
      <c r="BG35" s="428"/>
      <c r="BH35" s="428">
        <f t="shared" si="0"/>
        <v>100</v>
      </c>
      <c r="BI35" s="364">
        <v>20</v>
      </c>
      <c r="BJ35" s="408">
        <f t="shared" si="2"/>
        <v>2000</v>
      </c>
      <c r="BL35" s="467"/>
    </row>
    <row r="36" spans="1:64" s="365" customFormat="1" x14ac:dyDescent="0.2">
      <c r="A36" s="476">
        <v>33</v>
      </c>
      <c r="B36" s="498"/>
      <c r="C36" s="478"/>
      <c r="D36" s="412"/>
      <c r="E36" s="448"/>
      <c r="F36" s="448"/>
      <c r="G36" s="449"/>
      <c r="H36" s="412"/>
      <c r="I36" s="448"/>
      <c r="J36" s="448"/>
      <c r="K36" s="449"/>
      <c r="L36" s="450"/>
      <c r="M36" s="412"/>
      <c r="N36" s="448"/>
      <c r="O36" s="449"/>
      <c r="P36" s="457"/>
      <c r="Q36" s="457"/>
      <c r="R36" s="457"/>
      <c r="S36" s="457"/>
      <c r="T36" s="457"/>
      <c r="U36" s="457"/>
      <c r="V36" s="412"/>
      <c r="W36" s="457"/>
      <c r="X36" s="457"/>
      <c r="Y36" s="457"/>
      <c r="Z36" s="457"/>
      <c r="AA36" s="457"/>
      <c r="AB36" s="457"/>
      <c r="AC36" s="457"/>
      <c r="AD36" s="457"/>
      <c r="AE36" s="457"/>
      <c r="AF36" s="457"/>
      <c r="AG36" s="449"/>
      <c r="AH36" s="412"/>
      <c r="AI36" s="449"/>
      <c r="AJ36" s="412"/>
      <c r="AK36" s="457"/>
      <c r="AL36" s="457"/>
      <c r="AM36" s="457"/>
      <c r="AN36" s="449"/>
      <c r="AO36" s="450"/>
      <c r="AP36" s="450"/>
      <c r="AQ36" s="390"/>
      <c r="AR36" s="390"/>
      <c r="AS36" s="412"/>
      <c r="AT36" s="449"/>
      <c r="AU36" s="412"/>
      <c r="AV36" s="449"/>
      <c r="AW36" s="450"/>
      <c r="AX36" s="412"/>
      <c r="AY36" s="449"/>
      <c r="AZ36" s="450"/>
      <c r="BA36" s="450"/>
      <c r="BB36" s="412"/>
      <c r="BC36" s="448"/>
      <c r="BD36" s="449"/>
      <c r="BE36" s="450"/>
      <c r="BF36" s="412"/>
      <c r="BG36" s="479"/>
      <c r="BH36" s="450" t="str">
        <f t="shared" ref="BH36:BH63" si="3">IF(SUM(D36:BG36)&lt;&gt;0,SUM(D36:BG36),"")</f>
        <v/>
      </c>
      <c r="BI36" s="364">
        <v>0</v>
      </c>
      <c r="BJ36" s="408" t="str">
        <f t="shared" si="2"/>
        <v/>
      </c>
      <c r="BL36" s="467"/>
    </row>
    <row r="37" spans="1:64" s="365" customFormat="1" hidden="1" x14ac:dyDescent="0.2">
      <c r="A37" s="465">
        <v>34</v>
      </c>
      <c r="B37" s="439"/>
      <c r="C37" s="432"/>
      <c r="D37" s="385"/>
      <c r="E37" s="413"/>
      <c r="F37" s="413"/>
      <c r="G37" s="421"/>
      <c r="H37" s="385"/>
      <c r="I37" s="413"/>
      <c r="J37" s="413"/>
      <c r="K37" s="421"/>
      <c r="L37" s="414"/>
      <c r="M37" s="385"/>
      <c r="N37" s="413"/>
      <c r="O37" s="421"/>
      <c r="P37" s="458"/>
      <c r="Q37" s="458"/>
      <c r="R37" s="458"/>
      <c r="S37" s="458"/>
      <c r="T37" s="458"/>
      <c r="U37" s="458"/>
      <c r="V37" s="385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21"/>
      <c r="AH37" s="385"/>
      <c r="AI37" s="421"/>
      <c r="AJ37" s="385"/>
      <c r="AK37" s="458"/>
      <c r="AL37" s="458"/>
      <c r="AM37" s="458"/>
      <c r="AN37" s="421"/>
      <c r="AO37" s="414"/>
      <c r="AP37" s="414"/>
      <c r="AQ37" s="455"/>
      <c r="AR37" s="455"/>
      <c r="AS37" s="385"/>
      <c r="AT37" s="421"/>
      <c r="AU37" s="385"/>
      <c r="AV37" s="421"/>
      <c r="AW37" s="414"/>
      <c r="AX37" s="385"/>
      <c r="AY37" s="421"/>
      <c r="AZ37" s="414"/>
      <c r="BA37" s="414"/>
      <c r="BB37" s="385"/>
      <c r="BC37" s="413"/>
      <c r="BD37" s="421"/>
      <c r="BE37" s="414"/>
      <c r="BF37" s="385"/>
      <c r="BG37" s="472"/>
      <c r="BH37" s="414" t="str">
        <f t="shared" si="3"/>
        <v/>
      </c>
      <c r="BI37" s="364">
        <v>0</v>
      </c>
      <c r="BJ37" s="408" t="str">
        <f t="shared" si="2"/>
        <v/>
      </c>
      <c r="BL37" s="467"/>
    </row>
    <row r="38" spans="1:64" s="365" customFormat="1" hidden="1" x14ac:dyDescent="0.2">
      <c r="A38" s="465">
        <v>35</v>
      </c>
      <c r="B38" s="439"/>
      <c r="C38" s="432"/>
      <c r="D38" s="384"/>
      <c r="E38" s="409"/>
      <c r="F38" s="409"/>
      <c r="G38" s="422"/>
      <c r="H38" s="384"/>
      <c r="I38" s="409"/>
      <c r="J38" s="409"/>
      <c r="K38" s="422"/>
      <c r="L38" s="395"/>
      <c r="M38" s="384"/>
      <c r="N38" s="409"/>
      <c r="O38" s="422"/>
      <c r="P38" s="459"/>
      <c r="Q38" s="459"/>
      <c r="R38" s="459"/>
      <c r="S38" s="459"/>
      <c r="T38" s="459"/>
      <c r="U38" s="459"/>
      <c r="V38" s="384"/>
      <c r="W38" s="459"/>
      <c r="X38" s="459"/>
      <c r="Y38" s="459"/>
      <c r="Z38" s="459"/>
      <c r="AA38" s="459"/>
      <c r="AB38" s="459"/>
      <c r="AC38" s="459"/>
      <c r="AD38" s="459"/>
      <c r="AE38" s="459"/>
      <c r="AF38" s="459"/>
      <c r="AG38" s="422"/>
      <c r="AH38" s="384"/>
      <c r="AI38" s="422"/>
      <c r="AJ38" s="384"/>
      <c r="AK38" s="459"/>
      <c r="AL38" s="459"/>
      <c r="AM38" s="459"/>
      <c r="AN38" s="422"/>
      <c r="AO38" s="395"/>
      <c r="AP38" s="395"/>
      <c r="AQ38" s="391"/>
      <c r="AR38" s="391"/>
      <c r="AS38" s="384"/>
      <c r="AT38" s="422"/>
      <c r="AU38" s="384"/>
      <c r="AV38" s="422"/>
      <c r="AW38" s="395"/>
      <c r="AX38" s="384"/>
      <c r="AY38" s="422"/>
      <c r="AZ38" s="395"/>
      <c r="BA38" s="395"/>
      <c r="BB38" s="384"/>
      <c r="BC38" s="409"/>
      <c r="BD38" s="422"/>
      <c r="BE38" s="395"/>
      <c r="BF38" s="384"/>
      <c r="BG38" s="484"/>
      <c r="BH38" s="411" t="str">
        <f t="shared" si="3"/>
        <v/>
      </c>
      <c r="BI38" s="364">
        <v>0</v>
      </c>
      <c r="BJ38" s="408" t="str">
        <f t="shared" si="2"/>
        <v/>
      </c>
      <c r="BL38" s="467"/>
    </row>
    <row r="39" spans="1:64" s="365" customFormat="1" ht="13.5" hidden="1" customHeight="1" x14ac:dyDescent="0.2">
      <c r="A39" s="465">
        <v>36</v>
      </c>
      <c r="B39" s="437"/>
      <c r="C39" s="432"/>
      <c r="D39" s="384"/>
      <c r="E39" s="409"/>
      <c r="F39" s="409"/>
      <c r="G39" s="422"/>
      <c r="H39" s="384"/>
      <c r="I39" s="409"/>
      <c r="J39" s="409"/>
      <c r="K39" s="422"/>
      <c r="L39" s="395"/>
      <c r="M39" s="384"/>
      <c r="N39" s="409"/>
      <c r="O39" s="422"/>
      <c r="P39" s="459"/>
      <c r="Q39" s="459"/>
      <c r="R39" s="459"/>
      <c r="S39" s="459"/>
      <c r="T39" s="459"/>
      <c r="U39" s="459"/>
      <c r="V39" s="384"/>
      <c r="W39" s="459"/>
      <c r="X39" s="459"/>
      <c r="Y39" s="459"/>
      <c r="Z39" s="459"/>
      <c r="AA39" s="459"/>
      <c r="AB39" s="459"/>
      <c r="AC39" s="459"/>
      <c r="AD39" s="459"/>
      <c r="AE39" s="459"/>
      <c r="AF39" s="459"/>
      <c r="AG39" s="422"/>
      <c r="AH39" s="384"/>
      <c r="AI39" s="422"/>
      <c r="AJ39" s="384"/>
      <c r="AK39" s="459"/>
      <c r="AL39" s="459"/>
      <c r="AM39" s="459"/>
      <c r="AN39" s="422"/>
      <c r="AO39" s="395"/>
      <c r="AP39" s="395"/>
      <c r="AQ39" s="391"/>
      <c r="AR39" s="391"/>
      <c r="AS39" s="384"/>
      <c r="AT39" s="422"/>
      <c r="AU39" s="384"/>
      <c r="AV39" s="422"/>
      <c r="AW39" s="395"/>
      <c r="AX39" s="384"/>
      <c r="AY39" s="422"/>
      <c r="AZ39" s="395"/>
      <c r="BA39" s="395"/>
      <c r="BB39" s="384"/>
      <c r="BC39" s="409"/>
      <c r="BD39" s="422"/>
      <c r="BE39" s="395"/>
      <c r="BF39" s="384"/>
      <c r="BG39" s="473"/>
      <c r="BH39" s="395" t="str">
        <f t="shared" si="3"/>
        <v/>
      </c>
      <c r="BI39" s="364">
        <v>0</v>
      </c>
      <c r="BJ39" s="408" t="str">
        <f t="shared" si="2"/>
        <v/>
      </c>
      <c r="BL39" s="467"/>
    </row>
    <row r="40" spans="1:64" s="365" customFormat="1" hidden="1" x14ac:dyDescent="0.2">
      <c r="A40" s="465">
        <v>37</v>
      </c>
      <c r="B40" s="437"/>
      <c r="C40" s="432"/>
      <c r="D40" s="384"/>
      <c r="E40" s="409"/>
      <c r="F40" s="409"/>
      <c r="G40" s="422"/>
      <c r="H40" s="384"/>
      <c r="I40" s="409"/>
      <c r="J40" s="409"/>
      <c r="K40" s="422"/>
      <c r="L40" s="395"/>
      <c r="M40" s="384"/>
      <c r="N40" s="409"/>
      <c r="O40" s="422"/>
      <c r="P40" s="459"/>
      <c r="Q40" s="459"/>
      <c r="R40" s="459"/>
      <c r="S40" s="459"/>
      <c r="T40" s="459"/>
      <c r="U40" s="459"/>
      <c r="V40" s="384"/>
      <c r="W40" s="459"/>
      <c r="X40" s="459"/>
      <c r="Y40" s="459"/>
      <c r="Z40" s="459"/>
      <c r="AA40" s="459"/>
      <c r="AB40" s="459"/>
      <c r="AC40" s="459"/>
      <c r="AD40" s="459"/>
      <c r="AE40" s="459"/>
      <c r="AF40" s="459"/>
      <c r="AG40" s="422"/>
      <c r="AH40" s="384"/>
      <c r="AI40" s="422"/>
      <c r="AJ40" s="384"/>
      <c r="AK40" s="459"/>
      <c r="AL40" s="459"/>
      <c r="AM40" s="459"/>
      <c r="AN40" s="422"/>
      <c r="AO40" s="395"/>
      <c r="AP40" s="395"/>
      <c r="AQ40" s="391"/>
      <c r="AR40" s="391"/>
      <c r="AS40" s="384"/>
      <c r="AT40" s="422"/>
      <c r="AU40" s="384"/>
      <c r="AV40" s="422"/>
      <c r="AW40" s="395"/>
      <c r="AX40" s="384"/>
      <c r="AY40" s="422"/>
      <c r="AZ40" s="395"/>
      <c r="BA40" s="395"/>
      <c r="BB40" s="384"/>
      <c r="BC40" s="409"/>
      <c r="BD40" s="422"/>
      <c r="BE40" s="395"/>
      <c r="BF40" s="384"/>
      <c r="BG40" s="473"/>
      <c r="BH40" s="395" t="str">
        <f t="shared" si="3"/>
        <v/>
      </c>
      <c r="BI40" s="364">
        <v>0</v>
      </c>
      <c r="BJ40" s="408" t="str">
        <f t="shared" si="2"/>
        <v/>
      </c>
      <c r="BL40" s="467"/>
    </row>
    <row r="41" spans="1:64" s="365" customFormat="1" ht="13.5" hidden="1" thickBot="1" x14ac:dyDescent="0.25">
      <c r="A41" s="480">
        <v>38</v>
      </c>
      <c r="B41" s="481"/>
      <c r="C41" s="482"/>
      <c r="D41" s="427"/>
      <c r="E41" s="425"/>
      <c r="F41" s="425"/>
      <c r="G41" s="426"/>
      <c r="H41" s="427"/>
      <c r="I41" s="425"/>
      <c r="J41" s="425"/>
      <c r="K41" s="426"/>
      <c r="L41" s="428"/>
      <c r="M41" s="427"/>
      <c r="N41" s="425"/>
      <c r="O41" s="426"/>
      <c r="P41" s="461"/>
      <c r="Q41" s="461"/>
      <c r="R41" s="461"/>
      <c r="S41" s="461"/>
      <c r="T41" s="461"/>
      <c r="U41" s="461"/>
      <c r="V41" s="427"/>
      <c r="W41" s="461"/>
      <c r="X41" s="461"/>
      <c r="Y41" s="461"/>
      <c r="Z41" s="461"/>
      <c r="AA41" s="461"/>
      <c r="AB41" s="461"/>
      <c r="AC41" s="461"/>
      <c r="AD41" s="461"/>
      <c r="AE41" s="461"/>
      <c r="AF41" s="461"/>
      <c r="AG41" s="426"/>
      <c r="AH41" s="427"/>
      <c r="AI41" s="426"/>
      <c r="AJ41" s="427"/>
      <c r="AK41" s="461"/>
      <c r="AL41" s="461"/>
      <c r="AM41" s="461"/>
      <c r="AN41" s="426"/>
      <c r="AO41" s="428"/>
      <c r="AP41" s="428"/>
      <c r="AQ41" s="392"/>
      <c r="AR41" s="392"/>
      <c r="AS41" s="427"/>
      <c r="AT41" s="426"/>
      <c r="AU41" s="427"/>
      <c r="AV41" s="426"/>
      <c r="AW41" s="428"/>
      <c r="AX41" s="427"/>
      <c r="AY41" s="426"/>
      <c r="AZ41" s="428"/>
      <c r="BA41" s="428"/>
      <c r="BB41" s="427"/>
      <c r="BC41" s="425"/>
      <c r="BD41" s="426"/>
      <c r="BE41" s="428"/>
      <c r="BF41" s="427"/>
      <c r="BG41" s="483"/>
      <c r="BH41" s="428" t="str">
        <f t="shared" si="3"/>
        <v/>
      </c>
      <c r="BI41" s="364">
        <v>0</v>
      </c>
      <c r="BJ41" s="408" t="str">
        <f t="shared" si="2"/>
        <v/>
      </c>
      <c r="BL41" s="467"/>
    </row>
    <row r="42" spans="1:64" s="365" customFormat="1" hidden="1" x14ac:dyDescent="0.2">
      <c r="A42" s="476">
        <v>39</v>
      </c>
      <c r="B42" s="477"/>
      <c r="C42" s="478"/>
      <c r="D42" s="412"/>
      <c r="E42" s="448"/>
      <c r="F42" s="448"/>
      <c r="G42" s="448"/>
      <c r="H42" s="449"/>
      <c r="I42" s="412"/>
      <c r="J42" s="448"/>
      <c r="K42" s="448"/>
      <c r="L42" s="449"/>
      <c r="M42" s="415"/>
      <c r="N42" s="449"/>
      <c r="O42" s="450"/>
      <c r="P42" s="450"/>
      <c r="Q42" s="450"/>
      <c r="R42" s="450"/>
      <c r="S42" s="450"/>
      <c r="T42" s="450"/>
      <c r="U42" s="450"/>
      <c r="V42" s="450"/>
      <c r="W42" s="390"/>
      <c r="X42" s="390"/>
      <c r="Y42" s="390"/>
      <c r="Z42" s="390"/>
      <c r="AA42" s="390"/>
      <c r="AB42" s="390"/>
      <c r="AC42" s="390"/>
      <c r="AD42" s="390"/>
      <c r="AE42" s="390"/>
      <c r="AF42" s="390"/>
      <c r="AG42" s="412"/>
      <c r="AH42" s="449"/>
      <c r="AI42" s="412"/>
      <c r="AJ42" s="449"/>
      <c r="AK42" s="457"/>
      <c r="AL42" s="457"/>
      <c r="AM42" s="457"/>
      <c r="AN42" s="415"/>
      <c r="AO42" s="448"/>
      <c r="AP42" s="448"/>
      <c r="AQ42" s="485"/>
      <c r="AR42" s="485"/>
      <c r="AS42" s="449"/>
      <c r="AT42" s="415"/>
      <c r="AU42" s="448"/>
      <c r="AV42" s="448"/>
      <c r="AW42" s="449"/>
      <c r="AX42" s="450"/>
      <c r="AY42" s="412"/>
      <c r="AZ42" s="449"/>
      <c r="BA42" s="450"/>
      <c r="BB42" s="450"/>
      <c r="BC42" s="412"/>
      <c r="BD42" s="449"/>
      <c r="BE42" s="479"/>
      <c r="BF42" s="479"/>
      <c r="BG42" s="450"/>
      <c r="BH42" s="450" t="str">
        <f t="shared" si="3"/>
        <v/>
      </c>
      <c r="BI42" s="364">
        <v>0</v>
      </c>
      <c r="BJ42" s="408" t="str">
        <f t="shared" si="2"/>
        <v/>
      </c>
      <c r="BL42" s="467"/>
    </row>
    <row r="43" spans="1:64" s="365" customFormat="1" hidden="1" x14ac:dyDescent="0.2">
      <c r="A43" s="465">
        <v>40</v>
      </c>
      <c r="B43" s="437"/>
      <c r="C43" s="432"/>
      <c r="D43" s="385"/>
      <c r="E43" s="413"/>
      <c r="F43" s="413"/>
      <c r="G43" s="413"/>
      <c r="H43" s="421"/>
      <c r="I43" s="385"/>
      <c r="J43" s="413"/>
      <c r="K43" s="413"/>
      <c r="L43" s="421"/>
      <c r="M43" s="386"/>
      <c r="N43" s="421"/>
      <c r="O43" s="414"/>
      <c r="P43" s="414"/>
      <c r="Q43" s="414"/>
      <c r="R43" s="414"/>
      <c r="S43" s="414"/>
      <c r="T43" s="414"/>
      <c r="U43" s="414"/>
      <c r="V43" s="414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385"/>
      <c r="AH43" s="421"/>
      <c r="AI43" s="385"/>
      <c r="AJ43" s="421"/>
      <c r="AK43" s="458"/>
      <c r="AL43" s="458"/>
      <c r="AM43" s="458"/>
      <c r="AN43" s="386"/>
      <c r="AO43" s="413"/>
      <c r="AP43" s="413"/>
      <c r="AQ43" s="486"/>
      <c r="AR43" s="486"/>
      <c r="AS43" s="421"/>
      <c r="AT43" s="386"/>
      <c r="AU43" s="413"/>
      <c r="AV43" s="413"/>
      <c r="AW43" s="421"/>
      <c r="AX43" s="414"/>
      <c r="AY43" s="385"/>
      <c r="AZ43" s="421"/>
      <c r="BA43" s="414"/>
      <c r="BB43" s="414"/>
      <c r="BC43" s="385"/>
      <c r="BD43" s="421"/>
      <c r="BE43" s="472"/>
      <c r="BF43" s="472"/>
      <c r="BG43" s="414"/>
      <c r="BH43" s="414" t="str">
        <f t="shared" si="3"/>
        <v/>
      </c>
      <c r="BI43" s="364"/>
      <c r="BJ43" s="408" t="str">
        <f t="shared" si="2"/>
        <v/>
      </c>
      <c r="BL43" s="467"/>
    </row>
    <row r="44" spans="1:64" s="365" customFormat="1" hidden="1" x14ac:dyDescent="0.2">
      <c r="A44" s="465">
        <v>41</v>
      </c>
      <c r="B44" s="437"/>
      <c r="C44" s="432"/>
      <c r="D44" s="384"/>
      <c r="E44" s="409"/>
      <c r="F44" s="409"/>
      <c r="G44" s="409"/>
      <c r="H44" s="422"/>
      <c r="I44" s="384"/>
      <c r="J44" s="409"/>
      <c r="K44" s="409"/>
      <c r="L44" s="422"/>
      <c r="M44" s="383"/>
      <c r="N44" s="422"/>
      <c r="O44" s="395"/>
      <c r="P44" s="395"/>
      <c r="Q44" s="395"/>
      <c r="R44" s="395"/>
      <c r="S44" s="395"/>
      <c r="T44" s="395"/>
      <c r="U44" s="395"/>
      <c r="V44" s="395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84"/>
      <c r="AH44" s="422"/>
      <c r="AI44" s="384"/>
      <c r="AJ44" s="422"/>
      <c r="AK44" s="459"/>
      <c r="AL44" s="459"/>
      <c r="AM44" s="459"/>
      <c r="AN44" s="383"/>
      <c r="AO44" s="409"/>
      <c r="AP44" s="409"/>
      <c r="AQ44" s="487"/>
      <c r="AR44" s="487"/>
      <c r="AS44" s="422"/>
      <c r="AT44" s="383"/>
      <c r="AU44" s="409"/>
      <c r="AV44" s="409"/>
      <c r="AW44" s="422"/>
      <c r="AX44" s="395"/>
      <c r="AY44" s="384"/>
      <c r="AZ44" s="422"/>
      <c r="BA44" s="395"/>
      <c r="BB44" s="395"/>
      <c r="BC44" s="384"/>
      <c r="BD44" s="422"/>
      <c r="BE44" s="473"/>
      <c r="BF44" s="473"/>
      <c r="BG44" s="395"/>
      <c r="BH44" s="395" t="str">
        <f t="shared" si="3"/>
        <v/>
      </c>
      <c r="BI44" s="364"/>
      <c r="BJ44" s="408" t="str">
        <f t="shared" si="2"/>
        <v/>
      </c>
      <c r="BL44" s="467"/>
    </row>
    <row r="45" spans="1:64" s="365" customFormat="1" hidden="1" x14ac:dyDescent="0.2">
      <c r="A45" s="465">
        <v>42</v>
      </c>
      <c r="B45" s="437"/>
      <c r="C45" s="432"/>
      <c r="D45" s="384"/>
      <c r="E45" s="409"/>
      <c r="F45" s="409"/>
      <c r="G45" s="409"/>
      <c r="H45" s="422"/>
      <c r="I45" s="384"/>
      <c r="J45" s="409"/>
      <c r="K45" s="409"/>
      <c r="L45" s="422"/>
      <c r="M45" s="383"/>
      <c r="N45" s="422"/>
      <c r="O45" s="395"/>
      <c r="P45" s="395"/>
      <c r="Q45" s="395"/>
      <c r="R45" s="395"/>
      <c r="S45" s="395"/>
      <c r="T45" s="395"/>
      <c r="U45" s="395"/>
      <c r="V45" s="395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84"/>
      <c r="AH45" s="422"/>
      <c r="AI45" s="384"/>
      <c r="AJ45" s="422"/>
      <c r="AK45" s="459"/>
      <c r="AL45" s="459"/>
      <c r="AM45" s="459"/>
      <c r="AN45" s="383"/>
      <c r="AO45" s="409"/>
      <c r="AP45" s="409"/>
      <c r="AQ45" s="487"/>
      <c r="AR45" s="487"/>
      <c r="AS45" s="422"/>
      <c r="AT45" s="383"/>
      <c r="AU45" s="409"/>
      <c r="AV45" s="409"/>
      <c r="AW45" s="422"/>
      <c r="AX45" s="395"/>
      <c r="AY45" s="384"/>
      <c r="AZ45" s="422"/>
      <c r="BA45" s="395"/>
      <c r="BB45" s="395"/>
      <c r="BC45" s="384"/>
      <c r="BD45" s="422"/>
      <c r="BE45" s="473"/>
      <c r="BF45" s="473"/>
      <c r="BG45" s="395"/>
      <c r="BH45" s="395" t="str">
        <f t="shared" si="3"/>
        <v/>
      </c>
      <c r="BI45" s="364"/>
      <c r="BJ45" s="408" t="str">
        <f t="shared" si="2"/>
        <v/>
      </c>
      <c r="BL45" s="467"/>
    </row>
    <row r="46" spans="1:64" hidden="1" x14ac:dyDescent="0.2">
      <c r="A46" s="377">
        <v>43</v>
      </c>
      <c r="B46" s="440"/>
      <c r="C46" s="433"/>
      <c r="D46" s="384"/>
      <c r="E46" s="409"/>
      <c r="F46" s="409"/>
      <c r="G46" s="409"/>
      <c r="H46" s="422"/>
      <c r="I46" s="384"/>
      <c r="J46" s="409"/>
      <c r="K46" s="409"/>
      <c r="L46" s="422"/>
      <c r="M46" s="383"/>
      <c r="N46" s="422"/>
      <c r="O46" s="395"/>
      <c r="P46" s="395"/>
      <c r="Q46" s="395"/>
      <c r="R46" s="395"/>
      <c r="S46" s="395"/>
      <c r="T46" s="395"/>
      <c r="U46" s="395"/>
      <c r="V46" s="395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84"/>
      <c r="AH46" s="422"/>
      <c r="AI46" s="384"/>
      <c r="AJ46" s="422"/>
      <c r="AK46" s="459"/>
      <c r="AL46" s="459"/>
      <c r="AM46" s="459"/>
      <c r="AN46" s="383"/>
      <c r="AO46" s="409"/>
      <c r="AP46" s="409"/>
      <c r="AQ46" s="487"/>
      <c r="AR46" s="487"/>
      <c r="AS46" s="422"/>
      <c r="AT46" s="383"/>
      <c r="AU46" s="409"/>
      <c r="AV46" s="409"/>
      <c r="AW46" s="422"/>
      <c r="AX46" s="395"/>
      <c r="AY46" s="384"/>
      <c r="AZ46" s="422"/>
      <c r="BA46" s="395"/>
      <c r="BB46" s="395"/>
      <c r="BC46" s="384"/>
      <c r="BD46" s="422"/>
      <c r="BE46" s="473"/>
      <c r="BF46" s="473"/>
      <c r="BG46" s="344"/>
      <c r="BH46" s="395" t="str">
        <f t="shared" si="3"/>
        <v/>
      </c>
      <c r="BI46" s="350"/>
      <c r="BJ46" s="400" t="str">
        <f t="shared" si="2"/>
        <v/>
      </c>
      <c r="BL46" s="467"/>
    </row>
    <row r="47" spans="1:64" ht="13.5" hidden="1" thickBot="1" x14ac:dyDescent="0.25">
      <c r="A47" s="378">
        <v>44</v>
      </c>
      <c r="B47" s="441"/>
      <c r="C47" s="434"/>
      <c r="D47" s="427"/>
      <c r="E47" s="425"/>
      <c r="F47" s="425"/>
      <c r="G47" s="425"/>
      <c r="H47" s="426"/>
      <c r="I47" s="427"/>
      <c r="J47" s="425"/>
      <c r="K47" s="425"/>
      <c r="L47" s="426"/>
      <c r="M47" s="446"/>
      <c r="N47" s="426"/>
      <c r="O47" s="428"/>
      <c r="P47" s="428"/>
      <c r="Q47" s="428"/>
      <c r="R47" s="428"/>
      <c r="S47" s="428"/>
      <c r="T47" s="428"/>
      <c r="U47" s="428"/>
      <c r="V47" s="428"/>
      <c r="W47" s="392"/>
      <c r="X47" s="392"/>
      <c r="Y47" s="392"/>
      <c r="Z47" s="392"/>
      <c r="AA47" s="392"/>
      <c r="AB47" s="392"/>
      <c r="AC47" s="392"/>
      <c r="AD47" s="392"/>
      <c r="AE47" s="392"/>
      <c r="AF47" s="392"/>
      <c r="AG47" s="427"/>
      <c r="AH47" s="426"/>
      <c r="AI47" s="427"/>
      <c r="AJ47" s="426"/>
      <c r="AK47" s="461"/>
      <c r="AL47" s="461"/>
      <c r="AM47" s="461"/>
      <c r="AN47" s="446"/>
      <c r="AO47" s="425"/>
      <c r="AP47" s="425"/>
      <c r="AQ47" s="489"/>
      <c r="AR47" s="489"/>
      <c r="AS47" s="426"/>
      <c r="AT47" s="446"/>
      <c r="AU47" s="425"/>
      <c r="AV47" s="425"/>
      <c r="AW47" s="426"/>
      <c r="AX47" s="428"/>
      <c r="AY47" s="427"/>
      <c r="AZ47" s="426"/>
      <c r="BA47" s="463"/>
      <c r="BB47" s="463"/>
      <c r="BC47" s="454"/>
      <c r="BD47" s="462"/>
      <c r="BE47" s="475"/>
      <c r="BF47" s="475"/>
      <c r="BG47" s="345"/>
      <c r="BH47" s="345" t="str">
        <f t="shared" si="3"/>
        <v/>
      </c>
      <c r="BI47" s="350"/>
      <c r="BJ47" s="400" t="str">
        <f t="shared" si="2"/>
        <v/>
      </c>
      <c r="BL47" s="467"/>
    </row>
    <row r="48" spans="1:64" hidden="1" x14ac:dyDescent="0.2">
      <c r="A48" s="451">
        <v>45</v>
      </c>
      <c r="B48" s="452"/>
      <c r="C48" s="453"/>
      <c r="D48" s="450"/>
      <c r="E48" s="390"/>
      <c r="F48" s="390"/>
      <c r="G48" s="412"/>
      <c r="H48" s="448"/>
      <c r="I48" s="448"/>
      <c r="J48" s="449"/>
      <c r="K48" s="457"/>
      <c r="L48" s="412"/>
      <c r="M48" s="448"/>
      <c r="N48" s="448"/>
      <c r="O48" s="448"/>
      <c r="P48" s="485"/>
      <c r="Q48" s="485"/>
      <c r="R48" s="485"/>
      <c r="S48" s="485"/>
      <c r="T48" s="485"/>
      <c r="U48" s="485"/>
      <c r="V48" s="44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50"/>
      <c r="AH48" s="412"/>
      <c r="AI48" s="450"/>
      <c r="AJ48" s="450"/>
      <c r="AK48" s="390"/>
      <c r="AL48" s="390"/>
      <c r="AM48" s="390"/>
      <c r="AN48" s="412"/>
      <c r="AO48" s="449"/>
      <c r="AP48" s="412"/>
      <c r="AQ48" s="457"/>
      <c r="AR48" s="457"/>
      <c r="AS48" s="449"/>
      <c r="AT48" s="412"/>
      <c r="AU48" s="415"/>
      <c r="AV48" s="415"/>
      <c r="AW48" s="415"/>
      <c r="AX48" s="415"/>
      <c r="AY48" s="415"/>
      <c r="AZ48" s="448"/>
      <c r="BA48" s="449"/>
      <c r="BB48" s="457"/>
      <c r="BC48" s="457"/>
      <c r="BD48" s="457"/>
      <c r="BE48" s="457"/>
      <c r="BF48" s="457"/>
      <c r="BG48" s="375"/>
      <c r="BH48" s="375" t="str">
        <f t="shared" si="3"/>
        <v/>
      </c>
      <c r="BI48" s="350"/>
      <c r="BJ48" s="400" t="str">
        <f t="shared" si="2"/>
        <v/>
      </c>
    </row>
    <row r="49" spans="1:62" hidden="1" x14ac:dyDescent="0.2">
      <c r="A49" s="443">
        <v>46</v>
      </c>
      <c r="B49" s="440"/>
      <c r="C49" s="433"/>
      <c r="D49" s="414"/>
      <c r="E49" s="455"/>
      <c r="F49" s="455"/>
      <c r="G49" s="385"/>
      <c r="H49" s="413"/>
      <c r="I49" s="413"/>
      <c r="J49" s="421"/>
      <c r="K49" s="458"/>
      <c r="L49" s="385"/>
      <c r="M49" s="413"/>
      <c r="N49" s="413"/>
      <c r="O49" s="413"/>
      <c r="P49" s="486"/>
      <c r="Q49" s="486"/>
      <c r="R49" s="486"/>
      <c r="S49" s="486"/>
      <c r="T49" s="486"/>
      <c r="U49" s="486"/>
      <c r="V49" s="421"/>
      <c r="W49" s="472"/>
      <c r="X49" s="472"/>
      <c r="Y49" s="472"/>
      <c r="Z49" s="472"/>
      <c r="AA49" s="472"/>
      <c r="AB49" s="472"/>
      <c r="AC49" s="472"/>
      <c r="AD49" s="472"/>
      <c r="AE49" s="472"/>
      <c r="AF49" s="472"/>
      <c r="AG49" s="414"/>
      <c r="AH49" s="385"/>
      <c r="AI49" s="414"/>
      <c r="AJ49" s="414"/>
      <c r="AK49" s="455"/>
      <c r="AL49" s="455"/>
      <c r="AM49" s="455"/>
      <c r="AN49" s="385"/>
      <c r="AO49" s="421"/>
      <c r="AP49" s="385"/>
      <c r="AQ49" s="458"/>
      <c r="AR49" s="458"/>
      <c r="AS49" s="421"/>
      <c r="AT49" s="385"/>
      <c r="AU49" s="386"/>
      <c r="AV49" s="386"/>
      <c r="AW49" s="386"/>
      <c r="AX49" s="386"/>
      <c r="AY49" s="386"/>
      <c r="AZ49" s="413"/>
      <c r="BA49" s="421"/>
      <c r="BB49" s="458"/>
      <c r="BC49" s="458"/>
      <c r="BD49" s="458"/>
      <c r="BE49" s="458"/>
      <c r="BF49" s="458"/>
      <c r="BG49" s="370"/>
      <c r="BH49" s="370" t="str">
        <f t="shared" si="3"/>
        <v/>
      </c>
      <c r="BI49" s="350"/>
      <c r="BJ49" s="400" t="str">
        <f t="shared" si="2"/>
        <v/>
      </c>
    </row>
    <row r="50" spans="1:62" hidden="1" x14ac:dyDescent="0.2">
      <c r="A50" s="443">
        <v>47</v>
      </c>
      <c r="B50" s="440"/>
      <c r="C50" s="433"/>
      <c r="D50" s="395"/>
      <c r="E50" s="391"/>
      <c r="F50" s="391"/>
      <c r="G50" s="384"/>
      <c r="H50" s="409"/>
      <c r="I50" s="409"/>
      <c r="J50" s="422"/>
      <c r="K50" s="459"/>
      <c r="L50" s="384"/>
      <c r="M50" s="409"/>
      <c r="N50" s="409"/>
      <c r="O50" s="409"/>
      <c r="P50" s="487"/>
      <c r="Q50" s="487"/>
      <c r="R50" s="487"/>
      <c r="S50" s="487"/>
      <c r="T50" s="487"/>
      <c r="U50" s="487"/>
      <c r="V50" s="422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395"/>
      <c r="AH50" s="384"/>
      <c r="AI50" s="395"/>
      <c r="AJ50" s="395"/>
      <c r="AK50" s="391"/>
      <c r="AL50" s="391"/>
      <c r="AM50" s="391"/>
      <c r="AN50" s="384"/>
      <c r="AO50" s="422"/>
      <c r="AP50" s="384"/>
      <c r="AQ50" s="459"/>
      <c r="AR50" s="459"/>
      <c r="AS50" s="422"/>
      <c r="AT50" s="384"/>
      <c r="AU50" s="383"/>
      <c r="AV50" s="383"/>
      <c r="AW50" s="383"/>
      <c r="AX50" s="383"/>
      <c r="AY50" s="383"/>
      <c r="AZ50" s="409"/>
      <c r="BA50" s="422"/>
      <c r="BB50" s="459"/>
      <c r="BC50" s="459"/>
      <c r="BD50" s="459"/>
      <c r="BE50" s="459"/>
      <c r="BF50" s="459"/>
      <c r="BG50" s="344"/>
      <c r="BH50" s="344" t="str">
        <f t="shared" si="3"/>
        <v/>
      </c>
      <c r="BI50" s="350"/>
      <c r="BJ50" s="400" t="str">
        <f t="shared" si="2"/>
        <v/>
      </c>
    </row>
    <row r="51" spans="1:62" hidden="1" x14ac:dyDescent="0.2">
      <c r="A51" s="443">
        <v>48</v>
      </c>
      <c r="B51" s="440"/>
      <c r="C51" s="433"/>
      <c r="D51" s="395"/>
      <c r="E51" s="391"/>
      <c r="F51" s="391"/>
      <c r="G51" s="384"/>
      <c r="H51" s="409"/>
      <c r="I51" s="409"/>
      <c r="J51" s="422"/>
      <c r="K51" s="459"/>
      <c r="L51" s="384"/>
      <c r="M51" s="409"/>
      <c r="N51" s="409"/>
      <c r="O51" s="409"/>
      <c r="P51" s="487"/>
      <c r="Q51" s="487"/>
      <c r="R51" s="487"/>
      <c r="S51" s="487"/>
      <c r="T51" s="487"/>
      <c r="U51" s="487"/>
      <c r="V51" s="422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395"/>
      <c r="AH51" s="384"/>
      <c r="AI51" s="395"/>
      <c r="AJ51" s="395"/>
      <c r="AK51" s="391"/>
      <c r="AL51" s="391"/>
      <c r="AM51" s="391"/>
      <c r="AN51" s="384"/>
      <c r="AO51" s="422"/>
      <c r="AP51" s="384"/>
      <c r="AQ51" s="459"/>
      <c r="AR51" s="459"/>
      <c r="AS51" s="422"/>
      <c r="AT51" s="384"/>
      <c r="AU51" s="383"/>
      <c r="AV51" s="383"/>
      <c r="AW51" s="383"/>
      <c r="AX51" s="383"/>
      <c r="AY51" s="383"/>
      <c r="AZ51" s="409"/>
      <c r="BA51" s="422"/>
      <c r="BB51" s="459"/>
      <c r="BC51" s="459"/>
      <c r="BD51" s="459"/>
      <c r="BE51" s="459"/>
      <c r="BF51" s="459"/>
      <c r="BG51" s="344"/>
      <c r="BH51" s="344" t="str">
        <f t="shared" si="3"/>
        <v/>
      </c>
      <c r="BI51" s="350"/>
      <c r="BJ51" s="400" t="str">
        <f t="shared" si="2"/>
        <v/>
      </c>
    </row>
    <row r="52" spans="1:62" hidden="1" x14ac:dyDescent="0.2">
      <c r="A52" s="443">
        <v>49</v>
      </c>
      <c r="B52" s="440"/>
      <c r="C52" s="433"/>
      <c r="D52" s="404"/>
      <c r="E52" s="456"/>
      <c r="F52" s="456"/>
      <c r="G52" s="387"/>
      <c r="H52" s="410"/>
      <c r="I52" s="410"/>
      <c r="J52" s="423"/>
      <c r="K52" s="460"/>
      <c r="L52" s="387"/>
      <c r="M52" s="410"/>
      <c r="N52" s="410"/>
      <c r="O52" s="410"/>
      <c r="P52" s="488"/>
      <c r="Q52" s="488"/>
      <c r="R52" s="488"/>
      <c r="S52" s="488"/>
      <c r="T52" s="488"/>
      <c r="U52" s="488"/>
      <c r="V52" s="423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04"/>
      <c r="AH52" s="387"/>
      <c r="AI52" s="404"/>
      <c r="AJ52" s="404"/>
      <c r="AK52" s="456"/>
      <c r="AL52" s="456"/>
      <c r="AM52" s="456"/>
      <c r="AN52" s="387"/>
      <c r="AO52" s="423"/>
      <c r="AP52" s="387"/>
      <c r="AQ52" s="460"/>
      <c r="AR52" s="460"/>
      <c r="AS52" s="423"/>
      <c r="AT52" s="387"/>
      <c r="AU52" s="445"/>
      <c r="AV52" s="445"/>
      <c r="AW52" s="445"/>
      <c r="AX52" s="445"/>
      <c r="AY52" s="445"/>
      <c r="AZ52" s="410"/>
      <c r="BA52" s="423"/>
      <c r="BB52" s="460"/>
      <c r="BC52" s="460"/>
      <c r="BD52" s="460"/>
      <c r="BE52" s="460"/>
      <c r="BF52" s="460"/>
      <c r="BG52" s="344"/>
      <c r="BH52" s="344" t="str">
        <f t="shared" si="3"/>
        <v/>
      </c>
      <c r="BI52" s="350"/>
      <c r="BJ52" s="400" t="str">
        <f t="shared" si="2"/>
        <v/>
      </c>
    </row>
    <row r="53" spans="1:62" hidden="1" x14ac:dyDescent="0.2">
      <c r="A53" s="443">
        <v>50</v>
      </c>
      <c r="B53" s="440"/>
      <c r="C53" s="433"/>
      <c r="D53" s="395"/>
      <c r="E53" s="391"/>
      <c r="F53" s="391"/>
      <c r="G53" s="384"/>
      <c r="H53" s="409"/>
      <c r="I53" s="409"/>
      <c r="J53" s="422"/>
      <c r="K53" s="459"/>
      <c r="L53" s="384"/>
      <c r="M53" s="409"/>
      <c r="N53" s="409"/>
      <c r="O53" s="409"/>
      <c r="P53" s="487"/>
      <c r="Q53" s="487"/>
      <c r="R53" s="487"/>
      <c r="S53" s="487"/>
      <c r="T53" s="487"/>
      <c r="U53" s="487"/>
      <c r="V53" s="422"/>
      <c r="W53" s="473"/>
      <c r="X53" s="473"/>
      <c r="Y53" s="473"/>
      <c r="Z53" s="473"/>
      <c r="AA53" s="473"/>
      <c r="AB53" s="473"/>
      <c r="AC53" s="473"/>
      <c r="AD53" s="473"/>
      <c r="AE53" s="473"/>
      <c r="AF53" s="473"/>
      <c r="AG53" s="395"/>
      <c r="AH53" s="384"/>
      <c r="AI53" s="395"/>
      <c r="AJ53" s="395"/>
      <c r="AK53" s="391"/>
      <c r="AL53" s="391"/>
      <c r="AM53" s="391"/>
      <c r="AN53" s="384"/>
      <c r="AO53" s="422"/>
      <c r="AP53" s="384"/>
      <c r="AQ53" s="459"/>
      <c r="AR53" s="459"/>
      <c r="AS53" s="422"/>
      <c r="AT53" s="384"/>
      <c r="AU53" s="383"/>
      <c r="AV53" s="383"/>
      <c r="AW53" s="383"/>
      <c r="AX53" s="383"/>
      <c r="AY53" s="383"/>
      <c r="AZ53" s="409"/>
      <c r="BA53" s="422"/>
      <c r="BB53" s="459"/>
      <c r="BC53" s="459"/>
      <c r="BD53" s="459"/>
      <c r="BE53" s="459"/>
      <c r="BF53" s="459"/>
      <c r="BG53" s="344"/>
      <c r="BH53" s="344" t="str">
        <f t="shared" si="3"/>
        <v/>
      </c>
      <c r="BI53" s="350"/>
      <c r="BJ53" s="400" t="str">
        <f t="shared" si="2"/>
        <v/>
      </c>
    </row>
    <row r="54" spans="1:62" ht="13.5" hidden="1" thickBot="1" x14ac:dyDescent="0.25">
      <c r="A54" s="444">
        <v>51</v>
      </c>
      <c r="B54" s="441"/>
      <c r="C54" s="434"/>
      <c r="D54" s="428"/>
      <c r="E54" s="392"/>
      <c r="F54" s="392"/>
      <c r="G54" s="427"/>
      <c r="H54" s="425"/>
      <c r="I54" s="425"/>
      <c r="J54" s="426"/>
      <c r="K54" s="461"/>
      <c r="L54" s="427"/>
      <c r="M54" s="425"/>
      <c r="N54" s="425"/>
      <c r="O54" s="425"/>
      <c r="P54" s="489"/>
      <c r="Q54" s="489"/>
      <c r="R54" s="489"/>
      <c r="S54" s="489"/>
      <c r="T54" s="489"/>
      <c r="U54" s="489"/>
      <c r="V54" s="426"/>
      <c r="W54" s="483"/>
      <c r="X54" s="483"/>
      <c r="Y54" s="483"/>
      <c r="Z54" s="483"/>
      <c r="AA54" s="483"/>
      <c r="AB54" s="483"/>
      <c r="AC54" s="483"/>
      <c r="AD54" s="483"/>
      <c r="AE54" s="483"/>
      <c r="AF54" s="483"/>
      <c r="AG54" s="428"/>
      <c r="AH54" s="427"/>
      <c r="AI54" s="428"/>
      <c r="AJ54" s="428"/>
      <c r="AK54" s="392"/>
      <c r="AL54" s="392"/>
      <c r="AM54" s="392"/>
      <c r="AN54" s="427"/>
      <c r="AO54" s="426"/>
      <c r="AP54" s="427"/>
      <c r="AQ54" s="461"/>
      <c r="AR54" s="461"/>
      <c r="AS54" s="426"/>
      <c r="AT54" s="427"/>
      <c r="AU54" s="446"/>
      <c r="AV54" s="446"/>
      <c r="AW54" s="446"/>
      <c r="AX54" s="446"/>
      <c r="AY54" s="446"/>
      <c r="AZ54" s="425"/>
      <c r="BA54" s="426"/>
      <c r="BB54" s="461"/>
      <c r="BC54" s="461"/>
      <c r="BD54" s="461"/>
      <c r="BE54" s="461"/>
      <c r="BF54" s="461"/>
      <c r="BG54" s="345"/>
      <c r="BH54" s="345" t="str">
        <f t="shared" si="3"/>
        <v/>
      </c>
      <c r="BI54" s="350"/>
      <c r="BJ54" s="400" t="str">
        <f t="shared" si="2"/>
        <v/>
      </c>
    </row>
    <row r="55" spans="1:62" hidden="1" x14ac:dyDescent="0.2">
      <c r="A55" s="402">
        <v>52</v>
      </c>
      <c r="B55" s="424"/>
      <c r="C55" s="403"/>
      <c r="D55" s="412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415"/>
      <c r="AJ55" s="415"/>
      <c r="AK55" s="415"/>
      <c r="AL55" s="415"/>
      <c r="AM55" s="415"/>
      <c r="AN55" s="415"/>
      <c r="AO55" s="415"/>
      <c r="AP55" s="415"/>
      <c r="AQ55" s="415"/>
      <c r="AR55" s="415"/>
      <c r="AS55" s="415"/>
      <c r="AT55" s="415"/>
      <c r="AU55" s="415"/>
      <c r="AV55" s="415"/>
      <c r="AW55" s="415"/>
      <c r="AX55" s="415"/>
      <c r="AY55" s="415"/>
      <c r="AZ55" s="415"/>
      <c r="BA55" s="415"/>
      <c r="BB55" s="415"/>
      <c r="BC55" s="415"/>
      <c r="BD55" s="415"/>
      <c r="BE55" s="415"/>
      <c r="BF55" s="415"/>
      <c r="BG55" s="416"/>
      <c r="BH55" s="375" t="str">
        <f t="shared" si="3"/>
        <v/>
      </c>
      <c r="BI55" s="350"/>
      <c r="BJ55" s="400" t="str">
        <f t="shared" si="2"/>
        <v/>
      </c>
    </row>
    <row r="56" spans="1:62" hidden="1" x14ac:dyDescent="0.2">
      <c r="A56" s="377">
        <v>53</v>
      </c>
      <c r="B56" s="380"/>
      <c r="C56" s="361"/>
      <c r="D56" s="384"/>
      <c r="E56" s="383"/>
      <c r="F56" s="383"/>
      <c r="G56" s="383"/>
      <c r="H56" s="383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383"/>
      <c r="AC56" s="383"/>
      <c r="AD56" s="383"/>
      <c r="AE56" s="383"/>
      <c r="AF56" s="383"/>
      <c r="AG56" s="383"/>
      <c r="AH56" s="383"/>
      <c r="AI56" s="383"/>
      <c r="AJ56" s="383"/>
      <c r="AK56" s="383"/>
      <c r="AL56" s="383"/>
      <c r="AM56" s="383"/>
      <c r="AN56" s="383"/>
      <c r="AO56" s="383"/>
      <c r="AP56" s="383"/>
      <c r="AQ56" s="383"/>
      <c r="AR56" s="383"/>
      <c r="AS56" s="383"/>
      <c r="AT56" s="383"/>
      <c r="AU56" s="383"/>
      <c r="AV56" s="383"/>
      <c r="AW56" s="383"/>
      <c r="AX56" s="383"/>
      <c r="AY56" s="383"/>
      <c r="AZ56" s="383"/>
      <c r="BA56" s="383"/>
      <c r="BB56" s="383"/>
      <c r="BC56" s="383"/>
      <c r="BD56" s="383"/>
      <c r="BE56" s="383"/>
      <c r="BF56" s="383"/>
      <c r="BG56" s="369"/>
      <c r="BH56" s="344" t="str">
        <f t="shared" si="3"/>
        <v/>
      </c>
      <c r="BI56" s="350"/>
      <c r="BJ56" s="400" t="str">
        <f t="shared" si="2"/>
        <v/>
      </c>
    </row>
    <row r="57" spans="1:62" hidden="1" x14ac:dyDescent="0.2">
      <c r="A57" s="377">
        <v>54</v>
      </c>
      <c r="B57" s="380"/>
      <c r="C57" s="361"/>
      <c r="D57" s="384"/>
      <c r="E57" s="383"/>
      <c r="F57" s="383"/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3"/>
      <c r="AE57" s="383"/>
      <c r="AF57" s="383"/>
      <c r="AG57" s="383"/>
      <c r="AH57" s="383"/>
      <c r="AI57" s="383"/>
      <c r="AJ57" s="383"/>
      <c r="AK57" s="383"/>
      <c r="AL57" s="383"/>
      <c r="AM57" s="383"/>
      <c r="AN57" s="383"/>
      <c r="AO57" s="383"/>
      <c r="AP57" s="383"/>
      <c r="AQ57" s="383"/>
      <c r="AR57" s="383"/>
      <c r="AS57" s="383"/>
      <c r="AT57" s="383"/>
      <c r="AU57" s="383"/>
      <c r="AV57" s="383"/>
      <c r="AW57" s="383"/>
      <c r="AX57" s="383"/>
      <c r="AY57" s="383"/>
      <c r="AZ57" s="383"/>
      <c r="BA57" s="383"/>
      <c r="BB57" s="383"/>
      <c r="BC57" s="383"/>
      <c r="BD57" s="383"/>
      <c r="BE57" s="383"/>
      <c r="BF57" s="383"/>
      <c r="BG57" s="369"/>
      <c r="BH57" s="344" t="str">
        <f t="shared" si="3"/>
        <v/>
      </c>
      <c r="BI57" s="350"/>
      <c r="BJ57" s="400" t="str">
        <f t="shared" si="2"/>
        <v/>
      </c>
    </row>
    <row r="58" spans="1:62" hidden="1" x14ac:dyDescent="0.2">
      <c r="A58" s="377">
        <v>55</v>
      </c>
      <c r="B58" s="380"/>
      <c r="C58" s="361"/>
      <c r="D58" s="384"/>
      <c r="E58" s="383"/>
      <c r="F58" s="383"/>
      <c r="G58" s="383"/>
      <c r="H58" s="383"/>
      <c r="I58" s="383"/>
      <c r="J58" s="383"/>
      <c r="K58" s="383"/>
      <c r="L58" s="383"/>
      <c r="M58" s="383"/>
      <c r="N58" s="383"/>
      <c r="O58" s="383"/>
      <c r="P58" s="383"/>
      <c r="Q58" s="383"/>
      <c r="R58" s="383"/>
      <c r="S58" s="383"/>
      <c r="T58" s="383"/>
      <c r="U58" s="383"/>
      <c r="V58" s="383"/>
      <c r="W58" s="383"/>
      <c r="X58" s="383"/>
      <c r="Y58" s="383"/>
      <c r="Z58" s="383"/>
      <c r="AA58" s="383"/>
      <c r="AB58" s="383"/>
      <c r="AC58" s="383"/>
      <c r="AD58" s="383"/>
      <c r="AE58" s="383"/>
      <c r="AF58" s="383"/>
      <c r="AG58" s="383"/>
      <c r="AH58" s="383"/>
      <c r="AI58" s="383"/>
      <c r="AJ58" s="383"/>
      <c r="AK58" s="383"/>
      <c r="AL58" s="383"/>
      <c r="AM58" s="383"/>
      <c r="AN58" s="383"/>
      <c r="AO58" s="383"/>
      <c r="AP58" s="383"/>
      <c r="AQ58" s="383"/>
      <c r="AR58" s="383"/>
      <c r="AS58" s="383"/>
      <c r="AT58" s="383"/>
      <c r="AU58" s="383"/>
      <c r="AV58" s="383"/>
      <c r="AW58" s="383"/>
      <c r="AX58" s="383"/>
      <c r="AY58" s="383"/>
      <c r="AZ58" s="383"/>
      <c r="BA58" s="383"/>
      <c r="BB58" s="383"/>
      <c r="BC58" s="383"/>
      <c r="BD58" s="383"/>
      <c r="BE58" s="383"/>
      <c r="BF58" s="383"/>
      <c r="BG58" s="369"/>
      <c r="BH58" s="344" t="str">
        <f t="shared" si="3"/>
        <v/>
      </c>
      <c r="BI58" s="350"/>
      <c r="BJ58" s="400" t="str">
        <f t="shared" si="2"/>
        <v/>
      </c>
    </row>
    <row r="59" spans="1:62" hidden="1" x14ac:dyDescent="0.2">
      <c r="A59" s="377">
        <v>56</v>
      </c>
      <c r="B59" s="380"/>
      <c r="C59" s="361"/>
      <c r="D59" s="384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  <c r="R59" s="383"/>
      <c r="S59" s="383"/>
      <c r="T59" s="383"/>
      <c r="U59" s="383"/>
      <c r="V59" s="383"/>
      <c r="W59" s="383"/>
      <c r="X59" s="383"/>
      <c r="Y59" s="383"/>
      <c r="Z59" s="383"/>
      <c r="AA59" s="383"/>
      <c r="AB59" s="383"/>
      <c r="AC59" s="383"/>
      <c r="AD59" s="383"/>
      <c r="AE59" s="383"/>
      <c r="AF59" s="383"/>
      <c r="AG59" s="383"/>
      <c r="AH59" s="383"/>
      <c r="AI59" s="383"/>
      <c r="AJ59" s="383"/>
      <c r="AK59" s="383"/>
      <c r="AL59" s="383"/>
      <c r="AM59" s="383"/>
      <c r="AN59" s="383"/>
      <c r="AO59" s="383"/>
      <c r="AP59" s="383"/>
      <c r="AQ59" s="383"/>
      <c r="AR59" s="383"/>
      <c r="AS59" s="383"/>
      <c r="AT59" s="383"/>
      <c r="AU59" s="383"/>
      <c r="AV59" s="383"/>
      <c r="AW59" s="383"/>
      <c r="AX59" s="383"/>
      <c r="AY59" s="383"/>
      <c r="AZ59" s="383"/>
      <c r="BA59" s="383"/>
      <c r="BB59" s="383"/>
      <c r="BC59" s="383"/>
      <c r="BD59" s="383"/>
      <c r="BE59" s="383"/>
      <c r="BF59" s="383"/>
      <c r="BG59" s="369"/>
      <c r="BH59" s="344" t="str">
        <f t="shared" si="3"/>
        <v/>
      </c>
      <c r="BI59" s="350"/>
      <c r="BJ59" s="400" t="str">
        <f t="shared" si="2"/>
        <v/>
      </c>
    </row>
    <row r="60" spans="1:62" hidden="1" x14ac:dyDescent="0.2">
      <c r="A60" s="377">
        <v>57</v>
      </c>
      <c r="B60" s="380"/>
      <c r="C60" s="361"/>
      <c r="D60" s="384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  <c r="R60" s="383"/>
      <c r="S60" s="383"/>
      <c r="T60" s="383"/>
      <c r="U60" s="383"/>
      <c r="V60" s="383"/>
      <c r="W60" s="383"/>
      <c r="X60" s="383"/>
      <c r="Y60" s="383"/>
      <c r="Z60" s="383"/>
      <c r="AA60" s="383"/>
      <c r="AB60" s="383"/>
      <c r="AC60" s="383"/>
      <c r="AD60" s="383"/>
      <c r="AE60" s="383"/>
      <c r="AF60" s="383"/>
      <c r="AG60" s="383"/>
      <c r="AH60" s="383"/>
      <c r="AI60" s="383"/>
      <c r="AJ60" s="383"/>
      <c r="AK60" s="383"/>
      <c r="AL60" s="383"/>
      <c r="AM60" s="383"/>
      <c r="AN60" s="383"/>
      <c r="AO60" s="383"/>
      <c r="AP60" s="383"/>
      <c r="AQ60" s="383"/>
      <c r="AR60" s="383"/>
      <c r="AS60" s="383"/>
      <c r="AT60" s="383"/>
      <c r="AU60" s="383"/>
      <c r="AV60" s="383"/>
      <c r="AW60" s="383"/>
      <c r="AX60" s="383"/>
      <c r="AY60" s="383"/>
      <c r="AZ60" s="383"/>
      <c r="BA60" s="383"/>
      <c r="BB60" s="383"/>
      <c r="BC60" s="383"/>
      <c r="BD60" s="383"/>
      <c r="BE60" s="383"/>
      <c r="BF60" s="383"/>
      <c r="BG60" s="369"/>
      <c r="BH60" s="344" t="str">
        <f t="shared" si="3"/>
        <v/>
      </c>
      <c r="BI60" s="350"/>
      <c r="BJ60" s="400" t="str">
        <f t="shared" si="2"/>
        <v/>
      </c>
    </row>
    <row r="61" spans="1:62" hidden="1" x14ac:dyDescent="0.2">
      <c r="A61" s="377">
        <v>58</v>
      </c>
      <c r="B61" s="380"/>
      <c r="C61" s="361"/>
      <c r="D61" s="384"/>
      <c r="E61" s="383"/>
      <c r="F61" s="383"/>
      <c r="G61" s="383"/>
      <c r="H61" s="383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3"/>
      <c r="AB61" s="383"/>
      <c r="AC61" s="383"/>
      <c r="AD61" s="383"/>
      <c r="AE61" s="383"/>
      <c r="AF61" s="383"/>
      <c r="AG61" s="383"/>
      <c r="AH61" s="383"/>
      <c r="AI61" s="383"/>
      <c r="AJ61" s="383"/>
      <c r="AK61" s="383"/>
      <c r="AL61" s="383"/>
      <c r="AM61" s="383"/>
      <c r="AN61" s="383"/>
      <c r="AO61" s="383"/>
      <c r="AP61" s="383"/>
      <c r="AQ61" s="383"/>
      <c r="AR61" s="383"/>
      <c r="AS61" s="383"/>
      <c r="AT61" s="383"/>
      <c r="AU61" s="383"/>
      <c r="AV61" s="383"/>
      <c r="AW61" s="383"/>
      <c r="AX61" s="383"/>
      <c r="AY61" s="383"/>
      <c r="AZ61" s="383"/>
      <c r="BA61" s="383"/>
      <c r="BB61" s="383"/>
      <c r="BC61" s="383"/>
      <c r="BD61" s="383"/>
      <c r="BE61" s="383"/>
      <c r="BF61" s="383"/>
      <c r="BG61" s="369"/>
      <c r="BH61" s="344" t="str">
        <f t="shared" si="3"/>
        <v/>
      </c>
      <c r="BI61" s="350"/>
      <c r="BJ61" s="400" t="str">
        <f t="shared" si="2"/>
        <v/>
      </c>
    </row>
    <row r="62" spans="1:62" ht="13.5" hidden="1" thickBot="1" x14ac:dyDescent="0.25">
      <c r="A62" s="378">
        <v>59</v>
      </c>
      <c r="B62" s="380"/>
      <c r="C62" s="361"/>
      <c r="D62" s="385"/>
      <c r="E62" s="386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C62" s="386"/>
      <c r="AD62" s="386"/>
      <c r="AE62" s="386"/>
      <c r="AF62" s="386"/>
      <c r="AG62" s="386"/>
      <c r="AH62" s="386"/>
      <c r="AI62" s="386"/>
      <c r="AJ62" s="386"/>
      <c r="AK62" s="386"/>
      <c r="AL62" s="386"/>
      <c r="AM62" s="386"/>
      <c r="AN62" s="386"/>
      <c r="AO62" s="386"/>
      <c r="AP62" s="386"/>
      <c r="AQ62" s="386"/>
      <c r="AR62" s="386"/>
      <c r="AS62" s="386"/>
      <c r="AT62" s="386"/>
      <c r="AU62" s="386"/>
      <c r="AV62" s="386"/>
      <c r="AW62" s="386"/>
      <c r="AX62" s="386"/>
      <c r="AY62" s="386"/>
      <c r="AZ62" s="386"/>
      <c r="BA62" s="386"/>
      <c r="BB62" s="386"/>
      <c r="BC62" s="386"/>
      <c r="BD62" s="386"/>
      <c r="BE62" s="386"/>
      <c r="BF62" s="386"/>
      <c r="BG62" s="373"/>
      <c r="BH62" s="370" t="str">
        <f t="shared" si="3"/>
        <v/>
      </c>
      <c r="BI62" s="350"/>
      <c r="BJ62" s="400" t="str">
        <f t="shared" si="2"/>
        <v/>
      </c>
    </row>
    <row r="63" spans="1:62" ht="13.5" hidden="1" thickBot="1" x14ac:dyDescent="0.25">
      <c r="A63" s="379">
        <v>60</v>
      </c>
      <c r="B63" s="381"/>
      <c r="C63" s="362"/>
      <c r="D63" s="388"/>
      <c r="E63" s="389"/>
      <c r="F63" s="389"/>
      <c r="G63" s="389"/>
      <c r="H63" s="389"/>
      <c r="I63" s="389"/>
      <c r="J63" s="389"/>
      <c r="K63" s="389"/>
      <c r="L63" s="389"/>
      <c r="M63" s="389"/>
      <c r="N63" s="389"/>
      <c r="O63" s="389"/>
      <c r="P63" s="389"/>
      <c r="Q63" s="389"/>
      <c r="R63" s="389"/>
      <c r="S63" s="389"/>
      <c r="T63" s="389"/>
      <c r="U63" s="389"/>
      <c r="V63" s="389"/>
      <c r="W63" s="389"/>
      <c r="X63" s="389"/>
      <c r="Y63" s="389"/>
      <c r="Z63" s="389"/>
      <c r="AA63" s="389"/>
      <c r="AB63" s="389"/>
      <c r="AC63" s="389"/>
      <c r="AD63" s="389"/>
      <c r="AE63" s="389"/>
      <c r="AF63" s="389"/>
      <c r="AG63" s="389"/>
      <c r="AH63" s="389"/>
      <c r="AI63" s="389"/>
      <c r="AJ63" s="389"/>
      <c r="AK63" s="389"/>
      <c r="AL63" s="389"/>
      <c r="AM63" s="389"/>
      <c r="AN63" s="389"/>
      <c r="AO63" s="389"/>
      <c r="AP63" s="389"/>
      <c r="AQ63" s="389"/>
      <c r="AR63" s="389"/>
      <c r="AS63" s="389"/>
      <c r="AT63" s="389"/>
      <c r="AU63" s="389"/>
      <c r="AV63" s="389"/>
      <c r="AW63" s="389"/>
      <c r="AX63" s="389"/>
      <c r="AY63" s="389"/>
      <c r="AZ63" s="389"/>
      <c r="BA63" s="389"/>
      <c r="BB63" s="389"/>
      <c r="BC63" s="389"/>
      <c r="BD63" s="389"/>
      <c r="BE63" s="389"/>
      <c r="BF63" s="389"/>
      <c r="BG63" s="374"/>
      <c r="BH63" s="376" t="str">
        <f t="shared" si="3"/>
        <v/>
      </c>
      <c r="BI63" s="350"/>
      <c r="BJ63" s="400" t="str">
        <f t="shared" ref="BJ63:BJ93" si="4">IF(AND(ISNUMBER(BH63),ISNUMBER(BI63)),BH63*BI63,"")</f>
        <v/>
      </c>
    </row>
    <row r="64" spans="1:62" hidden="1" x14ac:dyDescent="0.2">
      <c r="A64" s="289">
        <v>61</v>
      </c>
      <c r="B64" s="371"/>
      <c r="C64" s="372"/>
      <c r="D64" s="390"/>
      <c r="E64" s="390"/>
      <c r="F64" s="390"/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0"/>
      <c r="R64" s="390"/>
      <c r="S64" s="390"/>
      <c r="T64" s="390"/>
      <c r="U64" s="390"/>
      <c r="V64" s="390"/>
      <c r="W64" s="390"/>
      <c r="X64" s="390"/>
      <c r="Y64" s="390"/>
      <c r="Z64" s="390"/>
      <c r="AA64" s="390"/>
      <c r="AB64" s="390"/>
      <c r="AC64" s="390"/>
      <c r="AD64" s="390"/>
      <c r="AE64" s="390"/>
      <c r="AF64" s="390"/>
      <c r="AG64" s="390"/>
      <c r="AH64" s="390"/>
      <c r="AI64" s="390"/>
      <c r="AJ64" s="390"/>
      <c r="AK64" s="390"/>
      <c r="AL64" s="390"/>
      <c r="AM64" s="390"/>
      <c r="AN64" s="390"/>
      <c r="AO64" s="390"/>
      <c r="AP64" s="390"/>
      <c r="AQ64" s="390"/>
      <c r="AR64" s="390"/>
      <c r="AS64" s="390"/>
      <c r="AT64" s="390"/>
      <c r="AU64" s="390"/>
      <c r="AV64" s="390"/>
      <c r="AW64" s="390"/>
      <c r="AX64" s="390"/>
      <c r="AY64" s="390"/>
      <c r="AZ64" s="390"/>
      <c r="BA64" s="390"/>
      <c r="BB64" s="390"/>
      <c r="BC64" s="390"/>
      <c r="BD64" s="390"/>
      <c r="BE64" s="390"/>
      <c r="BF64" s="390"/>
      <c r="BG64" s="351"/>
      <c r="BH64" s="375"/>
      <c r="BI64" s="350"/>
      <c r="BJ64" s="400" t="str">
        <f t="shared" si="4"/>
        <v/>
      </c>
    </row>
    <row r="65" spans="1:62" hidden="1" x14ac:dyDescent="0.2">
      <c r="A65" s="289">
        <v>62</v>
      </c>
      <c r="B65" s="338"/>
      <c r="C65" s="347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  <c r="AI65" s="391"/>
      <c r="AJ65" s="391"/>
      <c r="AK65" s="391"/>
      <c r="AL65" s="391"/>
      <c r="AM65" s="391"/>
      <c r="AN65" s="391"/>
      <c r="AO65" s="391"/>
      <c r="AP65" s="391"/>
      <c r="AQ65" s="391"/>
      <c r="AR65" s="391"/>
      <c r="AS65" s="391"/>
      <c r="AT65" s="391"/>
      <c r="AU65" s="391"/>
      <c r="AV65" s="391"/>
      <c r="AW65" s="391"/>
      <c r="AX65" s="391"/>
      <c r="AY65" s="391"/>
      <c r="AZ65" s="391"/>
      <c r="BA65" s="391"/>
      <c r="BB65" s="391"/>
      <c r="BC65" s="391"/>
      <c r="BD65" s="391"/>
      <c r="BE65" s="391"/>
      <c r="BF65" s="391"/>
      <c r="BG65" s="342"/>
      <c r="BH65" s="344"/>
      <c r="BI65" s="350"/>
      <c r="BJ65" s="400" t="str">
        <f t="shared" si="4"/>
        <v/>
      </c>
    </row>
    <row r="66" spans="1:62" hidden="1" x14ac:dyDescent="0.2">
      <c r="A66" s="289">
        <v>69</v>
      </c>
      <c r="B66" s="339"/>
      <c r="C66" s="347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1"/>
      <c r="O66" s="391"/>
      <c r="P66" s="391"/>
      <c r="Q66" s="391"/>
      <c r="R66" s="391"/>
      <c r="S66" s="391"/>
      <c r="T66" s="391"/>
      <c r="U66" s="391"/>
      <c r="V66" s="391"/>
      <c r="W66" s="391"/>
      <c r="X66" s="391"/>
      <c r="Y66" s="391"/>
      <c r="Z66" s="391"/>
      <c r="AA66" s="391"/>
      <c r="AB66" s="391"/>
      <c r="AC66" s="391"/>
      <c r="AD66" s="391"/>
      <c r="AE66" s="391"/>
      <c r="AF66" s="391"/>
      <c r="AG66" s="391"/>
      <c r="AH66" s="391"/>
      <c r="AI66" s="391"/>
      <c r="AJ66" s="391"/>
      <c r="AK66" s="391"/>
      <c r="AL66" s="391"/>
      <c r="AM66" s="391"/>
      <c r="AN66" s="391"/>
      <c r="AO66" s="391"/>
      <c r="AP66" s="391"/>
      <c r="AQ66" s="391"/>
      <c r="AR66" s="391"/>
      <c r="AS66" s="391"/>
      <c r="AT66" s="391"/>
      <c r="AU66" s="391"/>
      <c r="AV66" s="391"/>
      <c r="AW66" s="391"/>
      <c r="AX66" s="391"/>
      <c r="AY66" s="391"/>
      <c r="AZ66" s="391"/>
      <c r="BA66" s="391"/>
      <c r="BB66" s="391"/>
      <c r="BC66" s="391"/>
      <c r="BD66" s="391"/>
      <c r="BE66" s="391"/>
      <c r="BF66" s="391"/>
      <c r="BG66" s="342"/>
      <c r="BH66" s="344"/>
      <c r="BI66" s="350"/>
      <c r="BJ66" s="400" t="str">
        <f t="shared" si="4"/>
        <v/>
      </c>
    </row>
    <row r="67" spans="1:62" hidden="1" x14ac:dyDescent="0.2">
      <c r="A67" s="289">
        <v>70</v>
      </c>
      <c r="B67" s="338"/>
      <c r="C67" s="347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1"/>
      <c r="AG67" s="391"/>
      <c r="AH67" s="391"/>
      <c r="AI67" s="391"/>
      <c r="AJ67" s="391"/>
      <c r="AK67" s="391"/>
      <c r="AL67" s="391"/>
      <c r="AM67" s="391"/>
      <c r="AN67" s="391"/>
      <c r="AO67" s="391"/>
      <c r="AP67" s="391"/>
      <c r="AQ67" s="391"/>
      <c r="AR67" s="391"/>
      <c r="AS67" s="391"/>
      <c r="AT67" s="391"/>
      <c r="AU67" s="391"/>
      <c r="AV67" s="391"/>
      <c r="AW67" s="391"/>
      <c r="AX67" s="391"/>
      <c r="AY67" s="391"/>
      <c r="AZ67" s="391"/>
      <c r="BA67" s="391"/>
      <c r="BB67" s="391"/>
      <c r="BC67" s="391"/>
      <c r="BD67" s="391"/>
      <c r="BE67" s="391"/>
      <c r="BF67" s="391"/>
      <c r="BG67" s="342"/>
      <c r="BH67" s="344"/>
      <c r="BI67" s="350"/>
      <c r="BJ67" s="400" t="str">
        <f t="shared" si="4"/>
        <v/>
      </c>
    </row>
    <row r="68" spans="1:62" hidden="1" x14ac:dyDescent="0.2">
      <c r="A68" s="289">
        <v>71</v>
      </c>
      <c r="B68" s="339"/>
      <c r="C68" s="347"/>
      <c r="D68" s="391"/>
      <c r="E68" s="391"/>
      <c r="F68" s="391"/>
      <c r="G68" s="391"/>
      <c r="H68" s="391"/>
      <c r="I68" s="391"/>
      <c r="J68" s="391"/>
      <c r="K68" s="391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  <c r="Y68" s="391"/>
      <c r="Z68" s="391"/>
      <c r="AA68" s="391"/>
      <c r="AB68" s="391"/>
      <c r="AC68" s="391"/>
      <c r="AD68" s="391"/>
      <c r="AE68" s="391"/>
      <c r="AF68" s="391"/>
      <c r="AG68" s="391"/>
      <c r="AH68" s="391"/>
      <c r="AI68" s="391"/>
      <c r="AJ68" s="391"/>
      <c r="AK68" s="391"/>
      <c r="AL68" s="391"/>
      <c r="AM68" s="391"/>
      <c r="AN68" s="391"/>
      <c r="AO68" s="391"/>
      <c r="AP68" s="391"/>
      <c r="AQ68" s="391"/>
      <c r="AR68" s="391"/>
      <c r="AS68" s="391"/>
      <c r="AT68" s="391"/>
      <c r="AU68" s="391"/>
      <c r="AV68" s="391"/>
      <c r="AW68" s="391"/>
      <c r="AX68" s="391"/>
      <c r="AY68" s="391"/>
      <c r="AZ68" s="391"/>
      <c r="BA68" s="391"/>
      <c r="BB68" s="391"/>
      <c r="BC68" s="391"/>
      <c r="BD68" s="391"/>
      <c r="BE68" s="391"/>
      <c r="BF68" s="391"/>
      <c r="BG68" s="342"/>
      <c r="BH68" s="344"/>
      <c r="BI68" s="350"/>
      <c r="BJ68" s="400" t="str">
        <f t="shared" si="4"/>
        <v/>
      </c>
    </row>
    <row r="69" spans="1:62" hidden="1" x14ac:dyDescent="0.2">
      <c r="A69" s="289">
        <v>72</v>
      </c>
      <c r="B69" s="339"/>
      <c r="C69" s="347"/>
      <c r="D69" s="391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1"/>
      <c r="R69" s="391"/>
      <c r="S69" s="391"/>
      <c r="T69" s="391"/>
      <c r="U69" s="391"/>
      <c r="V69" s="391"/>
      <c r="W69" s="391"/>
      <c r="X69" s="391"/>
      <c r="Y69" s="391"/>
      <c r="Z69" s="391"/>
      <c r="AA69" s="391"/>
      <c r="AB69" s="391"/>
      <c r="AC69" s="391"/>
      <c r="AD69" s="391"/>
      <c r="AE69" s="391"/>
      <c r="AF69" s="391"/>
      <c r="AG69" s="391"/>
      <c r="AH69" s="391"/>
      <c r="AI69" s="391"/>
      <c r="AJ69" s="391"/>
      <c r="AK69" s="391"/>
      <c r="AL69" s="391"/>
      <c r="AM69" s="391"/>
      <c r="AN69" s="391"/>
      <c r="AO69" s="391"/>
      <c r="AP69" s="391"/>
      <c r="AQ69" s="391"/>
      <c r="AR69" s="391"/>
      <c r="AS69" s="391"/>
      <c r="AT69" s="391"/>
      <c r="AU69" s="391"/>
      <c r="AV69" s="391"/>
      <c r="AW69" s="391"/>
      <c r="AX69" s="391"/>
      <c r="AY69" s="391"/>
      <c r="AZ69" s="391"/>
      <c r="BA69" s="391"/>
      <c r="BB69" s="391"/>
      <c r="BC69" s="391"/>
      <c r="BD69" s="391"/>
      <c r="BE69" s="391"/>
      <c r="BF69" s="391"/>
      <c r="BG69" s="342"/>
      <c r="BH69" s="344"/>
      <c r="BI69" s="350"/>
      <c r="BJ69" s="400" t="str">
        <f t="shared" si="4"/>
        <v/>
      </c>
    </row>
    <row r="70" spans="1:62" hidden="1" x14ac:dyDescent="0.2">
      <c r="A70" s="289">
        <v>73</v>
      </c>
      <c r="B70" s="339"/>
      <c r="C70" s="347"/>
      <c r="D70" s="391"/>
      <c r="E70" s="391"/>
      <c r="F70" s="391"/>
      <c r="G70" s="391"/>
      <c r="H70" s="391"/>
      <c r="I70" s="391"/>
      <c r="J70" s="391"/>
      <c r="K70" s="391"/>
      <c r="L70" s="391"/>
      <c r="M70" s="391"/>
      <c r="N70" s="391"/>
      <c r="O70" s="391"/>
      <c r="P70" s="391"/>
      <c r="Q70" s="391"/>
      <c r="R70" s="391"/>
      <c r="S70" s="391"/>
      <c r="T70" s="391"/>
      <c r="U70" s="391"/>
      <c r="V70" s="391"/>
      <c r="W70" s="391"/>
      <c r="X70" s="391"/>
      <c r="Y70" s="391"/>
      <c r="Z70" s="391"/>
      <c r="AA70" s="391"/>
      <c r="AB70" s="391"/>
      <c r="AC70" s="391"/>
      <c r="AD70" s="391"/>
      <c r="AE70" s="391"/>
      <c r="AF70" s="391"/>
      <c r="AG70" s="391"/>
      <c r="AH70" s="391"/>
      <c r="AI70" s="391"/>
      <c r="AJ70" s="391"/>
      <c r="AK70" s="391"/>
      <c r="AL70" s="391"/>
      <c r="AM70" s="391"/>
      <c r="AN70" s="391"/>
      <c r="AO70" s="391"/>
      <c r="AP70" s="391"/>
      <c r="AQ70" s="391"/>
      <c r="AR70" s="391"/>
      <c r="AS70" s="391"/>
      <c r="AT70" s="391"/>
      <c r="AU70" s="391"/>
      <c r="AV70" s="391"/>
      <c r="AW70" s="391"/>
      <c r="AX70" s="391"/>
      <c r="AY70" s="391"/>
      <c r="AZ70" s="391"/>
      <c r="BA70" s="391"/>
      <c r="BB70" s="391"/>
      <c r="BC70" s="391"/>
      <c r="BD70" s="391"/>
      <c r="BE70" s="391"/>
      <c r="BF70" s="391"/>
      <c r="BG70" s="342"/>
      <c r="BH70" s="344"/>
      <c r="BI70" s="350"/>
      <c r="BJ70" s="400" t="str">
        <f t="shared" si="4"/>
        <v/>
      </c>
    </row>
    <row r="71" spans="1:62" hidden="1" x14ac:dyDescent="0.2">
      <c r="A71" s="289">
        <v>74</v>
      </c>
      <c r="B71" s="339"/>
      <c r="C71" s="347"/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1"/>
      <c r="O71" s="391"/>
      <c r="P71" s="391"/>
      <c r="Q71" s="391"/>
      <c r="R71" s="391"/>
      <c r="S71" s="391"/>
      <c r="T71" s="391"/>
      <c r="U71" s="391"/>
      <c r="V71" s="391"/>
      <c r="W71" s="391"/>
      <c r="X71" s="391"/>
      <c r="Y71" s="391"/>
      <c r="Z71" s="391"/>
      <c r="AA71" s="391"/>
      <c r="AB71" s="391"/>
      <c r="AC71" s="391"/>
      <c r="AD71" s="391"/>
      <c r="AE71" s="391"/>
      <c r="AF71" s="391"/>
      <c r="AG71" s="391"/>
      <c r="AH71" s="391"/>
      <c r="AI71" s="391"/>
      <c r="AJ71" s="391"/>
      <c r="AK71" s="391"/>
      <c r="AL71" s="391"/>
      <c r="AM71" s="391"/>
      <c r="AN71" s="391"/>
      <c r="AO71" s="391"/>
      <c r="AP71" s="391"/>
      <c r="AQ71" s="391"/>
      <c r="AR71" s="391"/>
      <c r="AS71" s="391"/>
      <c r="AT71" s="391"/>
      <c r="AU71" s="391"/>
      <c r="AV71" s="391"/>
      <c r="AW71" s="391"/>
      <c r="AX71" s="391"/>
      <c r="AY71" s="391"/>
      <c r="AZ71" s="391"/>
      <c r="BA71" s="391"/>
      <c r="BB71" s="391"/>
      <c r="BC71" s="391"/>
      <c r="BD71" s="391"/>
      <c r="BE71" s="391"/>
      <c r="BF71" s="391"/>
      <c r="BG71" s="342"/>
      <c r="BH71" s="344"/>
      <c r="BI71" s="350"/>
      <c r="BJ71" s="400" t="str">
        <f t="shared" si="4"/>
        <v/>
      </c>
    </row>
    <row r="72" spans="1:62" hidden="1" x14ac:dyDescent="0.2">
      <c r="A72" s="289">
        <v>75</v>
      </c>
      <c r="B72" s="339"/>
      <c r="C72" s="347"/>
      <c r="D72" s="391"/>
      <c r="E72" s="391"/>
      <c r="F72" s="391"/>
      <c r="G72" s="391"/>
      <c r="H72" s="391"/>
      <c r="I72" s="391"/>
      <c r="J72" s="391"/>
      <c r="K72" s="391"/>
      <c r="L72" s="391"/>
      <c r="M72" s="391"/>
      <c r="N72" s="391"/>
      <c r="O72" s="391"/>
      <c r="P72" s="391"/>
      <c r="Q72" s="391"/>
      <c r="R72" s="391"/>
      <c r="S72" s="391"/>
      <c r="T72" s="391"/>
      <c r="U72" s="391"/>
      <c r="V72" s="391"/>
      <c r="W72" s="391"/>
      <c r="X72" s="391"/>
      <c r="Y72" s="391"/>
      <c r="Z72" s="391"/>
      <c r="AA72" s="391"/>
      <c r="AB72" s="391"/>
      <c r="AC72" s="391"/>
      <c r="AD72" s="391"/>
      <c r="AE72" s="391"/>
      <c r="AF72" s="391"/>
      <c r="AG72" s="391"/>
      <c r="AH72" s="391"/>
      <c r="AI72" s="391"/>
      <c r="AJ72" s="391"/>
      <c r="AK72" s="391"/>
      <c r="AL72" s="391"/>
      <c r="AM72" s="391"/>
      <c r="AN72" s="391"/>
      <c r="AO72" s="391"/>
      <c r="AP72" s="391"/>
      <c r="AQ72" s="391"/>
      <c r="AR72" s="391"/>
      <c r="AS72" s="391"/>
      <c r="AT72" s="391"/>
      <c r="AU72" s="391"/>
      <c r="AV72" s="391"/>
      <c r="AW72" s="391"/>
      <c r="AX72" s="391"/>
      <c r="AY72" s="391"/>
      <c r="AZ72" s="391"/>
      <c r="BA72" s="391"/>
      <c r="BB72" s="391"/>
      <c r="BC72" s="391"/>
      <c r="BD72" s="391"/>
      <c r="BE72" s="391"/>
      <c r="BF72" s="391"/>
      <c r="BG72" s="342"/>
      <c r="BH72" s="344"/>
      <c r="BI72" s="350"/>
      <c r="BJ72" s="400" t="str">
        <f t="shared" si="4"/>
        <v/>
      </c>
    </row>
    <row r="73" spans="1:62" hidden="1" x14ac:dyDescent="0.2">
      <c r="A73" s="289">
        <v>76</v>
      </c>
      <c r="B73" s="339"/>
      <c r="C73" s="347"/>
      <c r="D73" s="391"/>
      <c r="E73" s="391"/>
      <c r="F73" s="391"/>
      <c r="G73" s="391"/>
      <c r="H73" s="391"/>
      <c r="I73" s="391"/>
      <c r="J73" s="391"/>
      <c r="K73" s="391"/>
      <c r="L73" s="391"/>
      <c r="M73" s="391"/>
      <c r="N73" s="391"/>
      <c r="O73" s="391"/>
      <c r="P73" s="391"/>
      <c r="Q73" s="391"/>
      <c r="R73" s="391"/>
      <c r="S73" s="391"/>
      <c r="T73" s="391"/>
      <c r="U73" s="391"/>
      <c r="V73" s="391"/>
      <c r="W73" s="391"/>
      <c r="X73" s="391"/>
      <c r="Y73" s="391"/>
      <c r="Z73" s="391"/>
      <c r="AA73" s="391"/>
      <c r="AB73" s="391"/>
      <c r="AC73" s="391"/>
      <c r="AD73" s="391"/>
      <c r="AE73" s="391"/>
      <c r="AF73" s="391"/>
      <c r="AG73" s="391"/>
      <c r="AH73" s="391"/>
      <c r="AI73" s="391"/>
      <c r="AJ73" s="391"/>
      <c r="AK73" s="391"/>
      <c r="AL73" s="391"/>
      <c r="AM73" s="391"/>
      <c r="AN73" s="391"/>
      <c r="AO73" s="391"/>
      <c r="AP73" s="391"/>
      <c r="AQ73" s="391"/>
      <c r="AR73" s="391"/>
      <c r="AS73" s="391"/>
      <c r="AT73" s="391"/>
      <c r="AU73" s="391"/>
      <c r="AV73" s="391"/>
      <c r="AW73" s="391"/>
      <c r="AX73" s="391"/>
      <c r="AY73" s="391"/>
      <c r="AZ73" s="391"/>
      <c r="BA73" s="391"/>
      <c r="BB73" s="391"/>
      <c r="BC73" s="391"/>
      <c r="BD73" s="391"/>
      <c r="BE73" s="391"/>
      <c r="BF73" s="391"/>
      <c r="BG73" s="342"/>
      <c r="BH73" s="344"/>
      <c r="BI73" s="350"/>
      <c r="BJ73" s="400" t="str">
        <f t="shared" si="4"/>
        <v/>
      </c>
    </row>
    <row r="74" spans="1:62" hidden="1" x14ac:dyDescent="0.2">
      <c r="A74" s="289">
        <v>77</v>
      </c>
      <c r="B74" s="339"/>
      <c r="C74" s="347"/>
      <c r="D74" s="391"/>
      <c r="E74" s="391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  <c r="Y74" s="391"/>
      <c r="Z74" s="391"/>
      <c r="AA74" s="391"/>
      <c r="AB74" s="391"/>
      <c r="AC74" s="391"/>
      <c r="AD74" s="391"/>
      <c r="AE74" s="391"/>
      <c r="AF74" s="391"/>
      <c r="AG74" s="391"/>
      <c r="AH74" s="391"/>
      <c r="AI74" s="391"/>
      <c r="AJ74" s="391"/>
      <c r="AK74" s="391"/>
      <c r="AL74" s="391"/>
      <c r="AM74" s="391"/>
      <c r="AN74" s="391"/>
      <c r="AO74" s="391"/>
      <c r="AP74" s="391"/>
      <c r="AQ74" s="391"/>
      <c r="AR74" s="391"/>
      <c r="AS74" s="391"/>
      <c r="AT74" s="391"/>
      <c r="AU74" s="391"/>
      <c r="AV74" s="391"/>
      <c r="AW74" s="391"/>
      <c r="AX74" s="391"/>
      <c r="AY74" s="391"/>
      <c r="AZ74" s="391"/>
      <c r="BA74" s="391"/>
      <c r="BB74" s="391"/>
      <c r="BC74" s="391"/>
      <c r="BD74" s="391"/>
      <c r="BE74" s="391"/>
      <c r="BF74" s="391"/>
      <c r="BG74" s="342"/>
      <c r="BH74" s="344"/>
      <c r="BI74" s="350"/>
      <c r="BJ74" s="400" t="str">
        <f t="shared" si="4"/>
        <v/>
      </c>
    </row>
    <row r="75" spans="1:62" hidden="1" x14ac:dyDescent="0.2">
      <c r="A75" s="289">
        <v>78</v>
      </c>
      <c r="B75" s="339"/>
      <c r="C75" s="347"/>
      <c r="D75" s="391"/>
      <c r="E75" s="391"/>
      <c r="F75" s="391"/>
      <c r="G75" s="391"/>
      <c r="H75" s="391"/>
      <c r="I75" s="391"/>
      <c r="J75" s="391"/>
      <c r="K75" s="391"/>
      <c r="L75" s="391"/>
      <c r="M75" s="391"/>
      <c r="N75" s="391"/>
      <c r="O75" s="391"/>
      <c r="P75" s="391"/>
      <c r="Q75" s="391"/>
      <c r="R75" s="391"/>
      <c r="S75" s="391"/>
      <c r="T75" s="391"/>
      <c r="U75" s="391"/>
      <c r="V75" s="391"/>
      <c r="W75" s="391"/>
      <c r="X75" s="391"/>
      <c r="Y75" s="391"/>
      <c r="Z75" s="391"/>
      <c r="AA75" s="391"/>
      <c r="AB75" s="391"/>
      <c r="AC75" s="391"/>
      <c r="AD75" s="391"/>
      <c r="AE75" s="391"/>
      <c r="AF75" s="391"/>
      <c r="AG75" s="391"/>
      <c r="AH75" s="391"/>
      <c r="AI75" s="391"/>
      <c r="AJ75" s="391"/>
      <c r="AK75" s="391"/>
      <c r="AL75" s="391"/>
      <c r="AM75" s="391"/>
      <c r="AN75" s="391"/>
      <c r="AO75" s="391"/>
      <c r="AP75" s="391"/>
      <c r="AQ75" s="391"/>
      <c r="AR75" s="391"/>
      <c r="AS75" s="391"/>
      <c r="AT75" s="391"/>
      <c r="AU75" s="391"/>
      <c r="AV75" s="391"/>
      <c r="AW75" s="391"/>
      <c r="AX75" s="391"/>
      <c r="AY75" s="391"/>
      <c r="AZ75" s="391"/>
      <c r="BA75" s="391"/>
      <c r="BB75" s="391"/>
      <c r="BC75" s="391"/>
      <c r="BD75" s="391"/>
      <c r="BE75" s="391"/>
      <c r="BF75" s="391"/>
      <c r="BG75" s="342"/>
      <c r="BH75" s="344"/>
      <c r="BI75" s="350"/>
      <c r="BJ75" s="400" t="str">
        <f t="shared" si="4"/>
        <v/>
      </c>
    </row>
    <row r="76" spans="1:62" hidden="1" x14ac:dyDescent="0.2">
      <c r="A76" s="289">
        <v>79</v>
      </c>
      <c r="B76" s="339"/>
      <c r="C76" s="347"/>
      <c r="D76" s="391"/>
      <c r="E76" s="391"/>
      <c r="F76" s="391"/>
      <c r="G76" s="391"/>
      <c r="H76" s="391"/>
      <c r="I76" s="391"/>
      <c r="J76" s="391"/>
      <c r="K76" s="391"/>
      <c r="L76" s="391"/>
      <c r="M76" s="391"/>
      <c r="N76" s="391"/>
      <c r="O76" s="391"/>
      <c r="P76" s="391"/>
      <c r="Q76" s="391"/>
      <c r="R76" s="391"/>
      <c r="S76" s="391"/>
      <c r="T76" s="391"/>
      <c r="U76" s="391"/>
      <c r="V76" s="391"/>
      <c r="W76" s="391"/>
      <c r="X76" s="391"/>
      <c r="Y76" s="391"/>
      <c r="Z76" s="391"/>
      <c r="AA76" s="391"/>
      <c r="AB76" s="391"/>
      <c r="AC76" s="391"/>
      <c r="AD76" s="391"/>
      <c r="AE76" s="391"/>
      <c r="AF76" s="391"/>
      <c r="AG76" s="391"/>
      <c r="AH76" s="391"/>
      <c r="AI76" s="391"/>
      <c r="AJ76" s="391"/>
      <c r="AK76" s="391"/>
      <c r="AL76" s="391"/>
      <c r="AM76" s="391"/>
      <c r="AN76" s="391"/>
      <c r="AO76" s="391"/>
      <c r="AP76" s="391"/>
      <c r="AQ76" s="391"/>
      <c r="AR76" s="391"/>
      <c r="AS76" s="391"/>
      <c r="AT76" s="391"/>
      <c r="AU76" s="391"/>
      <c r="AV76" s="391"/>
      <c r="AW76" s="391"/>
      <c r="AX76" s="391"/>
      <c r="AY76" s="391"/>
      <c r="AZ76" s="391"/>
      <c r="BA76" s="391"/>
      <c r="BB76" s="391"/>
      <c r="BC76" s="391"/>
      <c r="BD76" s="391"/>
      <c r="BE76" s="391"/>
      <c r="BF76" s="391"/>
      <c r="BG76" s="342"/>
      <c r="BH76" s="344"/>
      <c r="BI76" s="350"/>
      <c r="BJ76" s="400" t="str">
        <f t="shared" si="4"/>
        <v/>
      </c>
    </row>
    <row r="77" spans="1:62" hidden="1" x14ac:dyDescent="0.2">
      <c r="A77" s="289">
        <v>80</v>
      </c>
      <c r="B77" s="339"/>
      <c r="C77" s="347"/>
      <c r="D77" s="391"/>
      <c r="E77" s="391"/>
      <c r="F77" s="391"/>
      <c r="G77" s="391"/>
      <c r="H77" s="391"/>
      <c r="I77" s="391"/>
      <c r="J77" s="391"/>
      <c r="K77" s="391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1"/>
      <c r="Y77" s="391"/>
      <c r="Z77" s="391"/>
      <c r="AA77" s="391"/>
      <c r="AB77" s="391"/>
      <c r="AC77" s="391"/>
      <c r="AD77" s="391"/>
      <c r="AE77" s="391"/>
      <c r="AF77" s="391"/>
      <c r="AG77" s="391"/>
      <c r="AH77" s="391"/>
      <c r="AI77" s="391"/>
      <c r="AJ77" s="391"/>
      <c r="AK77" s="391"/>
      <c r="AL77" s="391"/>
      <c r="AM77" s="391"/>
      <c r="AN77" s="391"/>
      <c r="AO77" s="391"/>
      <c r="AP77" s="391"/>
      <c r="AQ77" s="391"/>
      <c r="AR77" s="391"/>
      <c r="AS77" s="391"/>
      <c r="AT77" s="391"/>
      <c r="AU77" s="391"/>
      <c r="AV77" s="391"/>
      <c r="AW77" s="391"/>
      <c r="AX77" s="391"/>
      <c r="AY77" s="391"/>
      <c r="AZ77" s="391"/>
      <c r="BA77" s="391"/>
      <c r="BB77" s="391"/>
      <c r="BC77" s="391"/>
      <c r="BD77" s="391"/>
      <c r="BE77" s="391"/>
      <c r="BF77" s="391"/>
      <c r="BG77" s="342"/>
      <c r="BH77" s="344"/>
      <c r="BI77" s="350"/>
      <c r="BJ77" s="400" t="str">
        <f t="shared" si="4"/>
        <v/>
      </c>
    </row>
    <row r="78" spans="1:62" hidden="1" x14ac:dyDescent="0.2">
      <c r="A78" s="289">
        <v>81</v>
      </c>
      <c r="B78" s="339"/>
      <c r="C78" s="347"/>
      <c r="D78" s="391"/>
      <c r="E78" s="391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1"/>
      <c r="AH78" s="391"/>
      <c r="AI78" s="391"/>
      <c r="AJ78" s="391"/>
      <c r="AK78" s="391"/>
      <c r="AL78" s="391"/>
      <c r="AM78" s="391"/>
      <c r="AN78" s="391"/>
      <c r="AO78" s="391"/>
      <c r="AP78" s="391"/>
      <c r="AQ78" s="391"/>
      <c r="AR78" s="391"/>
      <c r="AS78" s="391"/>
      <c r="AT78" s="391"/>
      <c r="AU78" s="391"/>
      <c r="AV78" s="391"/>
      <c r="AW78" s="391"/>
      <c r="AX78" s="391"/>
      <c r="AY78" s="391"/>
      <c r="AZ78" s="391"/>
      <c r="BA78" s="391"/>
      <c r="BB78" s="391"/>
      <c r="BC78" s="391"/>
      <c r="BD78" s="391"/>
      <c r="BE78" s="391"/>
      <c r="BF78" s="391"/>
      <c r="BG78" s="342"/>
      <c r="BH78" s="344"/>
      <c r="BI78" s="350"/>
      <c r="BJ78" s="400" t="str">
        <f t="shared" si="4"/>
        <v/>
      </c>
    </row>
    <row r="79" spans="1:62" hidden="1" x14ac:dyDescent="0.2">
      <c r="A79" s="289">
        <v>82</v>
      </c>
      <c r="B79" s="339"/>
      <c r="C79" s="347"/>
      <c r="D79" s="391"/>
      <c r="E79" s="391"/>
      <c r="F79" s="391"/>
      <c r="G79" s="391"/>
      <c r="H79" s="391"/>
      <c r="I79" s="391"/>
      <c r="J79" s="391"/>
      <c r="K79" s="391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  <c r="Y79" s="391"/>
      <c r="Z79" s="391"/>
      <c r="AA79" s="391"/>
      <c r="AB79" s="391"/>
      <c r="AC79" s="391"/>
      <c r="AD79" s="391"/>
      <c r="AE79" s="391"/>
      <c r="AF79" s="391"/>
      <c r="AG79" s="391"/>
      <c r="AH79" s="391"/>
      <c r="AI79" s="391"/>
      <c r="AJ79" s="391"/>
      <c r="AK79" s="391"/>
      <c r="AL79" s="391"/>
      <c r="AM79" s="391"/>
      <c r="AN79" s="391"/>
      <c r="AO79" s="391"/>
      <c r="AP79" s="391"/>
      <c r="AQ79" s="391"/>
      <c r="AR79" s="391"/>
      <c r="AS79" s="391"/>
      <c r="AT79" s="391"/>
      <c r="AU79" s="391"/>
      <c r="AV79" s="391"/>
      <c r="AW79" s="391"/>
      <c r="AX79" s="391"/>
      <c r="AY79" s="391"/>
      <c r="AZ79" s="391"/>
      <c r="BA79" s="391"/>
      <c r="BB79" s="391"/>
      <c r="BC79" s="391"/>
      <c r="BD79" s="391"/>
      <c r="BE79" s="391"/>
      <c r="BF79" s="391"/>
      <c r="BG79" s="342"/>
      <c r="BH79" s="344"/>
      <c r="BI79" s="350"/>
      <c r="BJ79" s="400" t="str">
        <f t="shared" si="4"/>
        <v/>
      </c>
    </row>
    <row r="80" spans="1:62" hidden="1" x14ac:dyDescent="0.2">
      <c r="A80" s="289">
        <v>83</v>
      </c>
      <c r="B80" s="339"/>
      <c r="C80" s="347"/>
      <c r="D80" s="391"/>
      <c r="E80" s="391"/>
      <c r="F80" s="391"/>
      <c r="G80" s="391"/>
      <c r="H80" s="391"/>
      <c r="I80" s="391"/>
      <c r="J80" s="391"/>
      <c r="K80" s="391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1"/>
      <c r="W80" s="391"/>
      <c r="X80" s="391"/>
      <c r="Y80" s="391"/>
      <c r="Z80" s="391"/>
      <c r="AA80" s="391"/>
      <c r="AB80" s="391"/>
      <c r="AC80" s="391"/>
      <c r="AD80" s="391"/>
      <c r="AE80" s="391"/>
      <c r="AF80" s="391"/>
      <c r="AG80" s="391"/>
      <c r="AH80" s="391"/>
      <c r="AI80" s="391"/>
      <c r="AJ80" s="391"/>
      <c r="AK80" s="391"/>
      <c r="AL80" s="391"/>
      <c r="AM80" s="391"/>
      <c r="AN80" s="391"/>
      <c r="AO80" s="391"/>
      <c r="AP80" s="391"/>
      <c r="AQ80" s="391"/>
      <c r="AR80" s="391"/>
      <c r="AS80" s="391"/>
      <c r="AT80" s="391"/>
      <c r="AU80" s="391"/>
      <c r="AV80" s="391"/>
      <c r="AW80" s="391"/>
      <c r="AX80" s="391"/>
      <c r="AY80" s="391"/>
      <c r="AZ80" s="391"/>
      <c r="BA80" s="391"/>
      <c r="BB80" s="391"/>
      <c r="BC80" s="391"/>
      <c r="BD80" s="391"/>
      <c r="BE80" s="391"/>
      <c r="BF80" s="391"/>
      <c r="BG80" s="342"/>
      <c r="BH80" s="344"/>
      <c r="BI80" s="350"/>
      <c r="BJ80" s="400" t="str">
        <f t="shared" si="4"/>
        <v/>
      </c>
    </row>
    <row r="81" spans="1:62" hidden="1" x14ac:dyDescent="0.2">
      <c r="A81" s="289">
        <v>84</v>
      </c>
      <c r="B81" s="338"/>
      <c r="C81" s="347"/>
      <c r="D81" s="391"/>
      <c r="E81" s="391"/>
      <c r="F81" s="391"/>
      <c r="G81" s="391"/>
      <c r="H81" s="391"/>
      <c r="I81" s="391"/>
      <c r="J81" s="391"/>
      <c r="K81" s="391"/>
      <c r="L81" s="391"/>
      <c r="M81" s="391"/>
      <c r="N81" s="391"/>
      <c r="O81" s="391"/>
      <c r="P81" s="391"/>
      <c r="Q81" s="391"/>
      <c r="R81" s="391"/>
      <c r="S81" s="391"/>
      <c r="T81" s="391"/>
      <c r="U81" s="391"/>
      <c r="V81" s="391"/>
      <c r="W81" s="391"/>
      <c r="X81" s="391"/>
      <c r="Y81" s="391"/>
      <c r="Z81" s="391"/>
      <c r="AA81" s="391"/>
      <c r="AB81" s="391"/>
      <c r="AC81" s="391"/>
      <c r="AD81" s="391"/>
      <c r="AE81" s="391"/>
      <c r="AF81" s="391"/>
      <c r="AG81" s="391"/>
      <c r="AH81" s="391"/>
      <c r="AI81" s="391"/>
      <c r="AJ81" s="391"/>
      <c r="AK81" s="391"/>
      <c r="AL81" s="391"/>
      <c r="AM81" s="391"/>
      <c r="AN81" s="391"/>
      <c r="AO81" s="391"/>
      <c r="AP81" s="391"/>
      <c r="AQ81" s="391"/>
      <c r="AR81" s="391"/>
      <c r="AS81" s="391"/>
      <c r="AT81" s="391"/>
      <c r="AU81" s="391"/>
      <c r="AV81" s="391"/>
      <c r="AW81" s="391"/>
      <c r="AX81" s="391"/>
      <c r="AY81" s="391"/>
      <c r="AZ81" s="391"/>
      <c r="BA81" s="391"/>
      <c r="BB81" s="391"/>
      <c r="BC81" s="391"/>
      <c r="BD81" s="391"/>
      <c r="BE81" s="391"/>
      <c r="BF81" s="391"/>
      <c r="BG81" s="342"/>
      <c r="BH81" s="344"/>
      <c r="BI81" s="350"/>
      <c r="BJ81" s="400" t="str">
        <f t="shared" si="4"/>
        <v/>
      </c>
    </row>
    <row r="82" spans="1:62" hidden="1" x14ac:dyDescent="0.2">
      <c r="A82" s="289">
        <v>85</v>
      </c>
      <c r="B82" s="338"/>
      <c r="C82" s="347"/>
      <c r="D82" s="391"/>
      <c r="E82" s="391"/>
      <c r="F82" s="391"/>
      <c r="G82" s="391"/>
      <c r="H82" s="391"/>
      <c r="I82" s="391"/>
      <c r="J82" s="391"/>
      <c r="K82" s="391"/>
      <c r="L82" s="391"/>
      <c r="M82" s="391"/>
      <c r="N82" s="391"/>
      <c r="O82" s="391"/>
      <c r="P82" s="391"/>
      <c r="Q82" s="391"/>
      <c r="R82" s="391"/>
      <c r="S82" s="391"/>
      <c r="T82" s="391"/>
      <c r="U82" s="391"/>
      <c r="V82" s="391"/>
      <c r="W82" s="391"/>
      <c r="X82" s="391"/>
      <c r="Y82" s="391"/>
      <c r="Z82" s="391"/>
      <c r="AA82" s="391"/>
      <c r="AB82" s="391"/>
      <c r="AC82" s="391"/>
      <c r="AD82" s="391"/>
      <c r="AE82" s="391"/>
      <c r="AF82" s="391"/>
      <c r="AG82" s="391"/>
      <c r="AH82" s="391"/>
      <c r="AI82" s="391"/>
      <c r="AJ82" s="391"/>
      <c r="AK82" s="391"/>
      <c r="AL82" s="391"/>
      <c r="AM82" s="391"/>
      <c r="AN82" s="391"/>
      <c r="AO82" s="391"/>
      <c r="AP82" s="391"/>
      <c r="AQ82" s="391"/>
      <c r="AR82" s="391"/>
      <c r="AS82" s="391"/>
      <c r="AT82" s="391"/>
      <c r="AU82" s="391"/>
      <c r="AV82" s="391"/>
      <c r="AW82" s="391"/>
      <c r="AX82" s="391"/>
      <c r="AY82" s="391"/>
      <c r="AZ82" s="391"/>
      <c r="BA82" s="391"/>
      <c r="BB82" s="391"/>
      <c r="BC82" s="391"/>
      <c r="BD82" s="391"/>
      <c r="BE82" s="391"/>
      <c r="BF82" s="391"/>
      <c r="BG82" s="342"/>
      <c r="BH82" s="344"/>
      <c r="BI82" s="350"/>
      <c r="BJ82" s="400" t="str">
        <f t="shared" si="4"/>
        <v/>
      </c>
    </row>
    <row r="83" spans="1:62" hidden="1" x14ac:dyDescent="0.2">
      <c r="A83" s="289">
        <v>86</v>
      </c>
      <c r="B83" s="338"/>
      <c r="C83" s="347"/>
      <c r="D83" s="391"/>
      <c r="E83" s="391"/>
      <c r="F83" s="391"/>
      <c r="G83" s="391"/>
      <c r="H83" s="391"/>
      <c r="I83" s="391"/>
      <c r="J83" s="391"/>
      <c r="K83" s="391"/>
      <c r="L83" s="391"/>
      <c r="M83" s="391"/>
      <c r="N83" s="391"/>
      <c r="O83" s="391"/>
      <c r="P83" s="391"/>
      <c r="Q83" s="391"/>
      <c r="R83" s="391"/>
      <c r="S83" s="391"/>
      <c r="T83" s="391"/>
      <c r="U83" s="391"/>
      <c r="V83" s="391"/>
      <c r="W83" s="391"/>
      <c r="X83" s="391"/>
      <c r="Y83" s="391"/>
      <c r="Z83" s="391"/>
      <c r="AA83" s="391"/>
      <c r="AB83" s="391"/>
      <c r="AC83" s="391"/>
      <c r="AD83" s="391"/>
      <c r="AE83" s="391"/>
      <c r="AF83" s="391"/>
      <c r="AG83" s="391"/>
      <c r="AH83" s="391"/>
      <c r="AI83" s="391"/>
      <c r="AJ83" s="391"/>
      <c r="AK83" s="391"/>
      <c r="AL83" s="391"/>
      <c r="AM83" s="391"/>
      <c r="AN83" s="391"/>
      <c r="AO83" s="391"/>
      <c r="AP83" s="391"/>
      <c r="AQ83" s="391"/>
      <c r="AR83" s="391"/>
      <c r="AS83" s="391"/>
      <c r="AT83" s="391"/>
      <c r="AU83" s="391"/>
      <c r="AV83" s="391"/>
      <c r="AW83" s="391"/>
      <c r="AX83" s="391"/>
      <c r="AY83" s="391"/>
      <c r="AZ83" s="391"/>
      <c r="BA83" s="391"/>
      <c r="BB83" s="391"/>
      <c r="BC83" s="391"/>
      <c r="BD83" s="391"/>
      <c r="BE83" s="391"/>
      <c r="BF83" s="391"/>
      <c r="BG83" s="342"/>
      <c r="BH83" s="344"/>
      <c r="BI83" s="350"/>
      <c r="BJ83" s="400" t="str">
        <f t="shared" si="4"/>
        <v/>
      </c>
    </row>
    <row r="84" spans="1:62" hidden="1" x14ac:dyDescent="0.2">
      <c r="A84" s="289">
        <v>87</v>
      </c>
      <c r="B84" s="290"/>
      <c r="C84" s="346"/>
      <c r="D84" s="391"/>
      <c r="E84" s="391"/>
      <c r="F84" s="391"/>
      <c r="G84" s="391"/>
      <c r="H84" s="391"/>
      <c r="I84" s="391"/>
      <c r="J84" s="391"/>
      <c r="K84" s="391"/>
      <c r="L84" s="391"/>
      <c r="M84" s="391"/>
      <c r="N84" s="391"/>
      <c r="O84" s="391"/>
      <c r="P84" s="391"/>
      <c r="Q84" s="391"/>
      <c r="R84" s="391"/>
      <c r="S84" s="391"/>
      <c r="T84" s="391"/>
      <c r="U84" s="391"/>
      <c r="V84" s="391"/>
      <c r="W84" s="391"/>
      <c r="X84" s="391"/>
      <c r="Y84" s="391"/>
      <c r="Z84" s="391"/>
      <c r="AA84" s="391"/>
      <c r="AB84" s="391"/>
      <c r="AC84" s="391"/>
      <c r="AD84" s="391"/>
      <c r="AE84" s="391"/>
      <c r="AF84" s="391"/>
      <c r="AG84" s="391"/>
      <c r="AH84" s="391"/>
      <c r="AI84" s="391"/>
      <c r="AJ84" s="391"/>
      <c r="AK84" s="391"/>
      <c r="AL84" s="391"/>
      <c r="AM84" s="391"/>
      <c r="AN84" s="391"/>
      <c r="AO84" s="391"/>
      <c r="AP84" s="391"/>
      <c r="AQ84" s="391"/>
      <c r="AR84" s="391"/>
      <c r="AS84" s="391"/>
      <c r="AT84" s="391"/>
      <c r="AU84" s="391"/>
      <c r="AV84" s="391"/>
      <c r="AW84" s="391"/>
      <c r="AX84" s="391"/>
      <c r="AY84" s="391"/>
      <c r="AZ84" s="391"/>
      <c r="BA84" s="391"/>
      <c r="BB84" s="391"/>
      <c r="BC84" s="391"/>
      <c r="BD84" s="391"/>
      <c r="BE84" s="391"/>
      <c r="BF84" s="391"/>
      <c r="BG84" s="342"/>
      <c r="BH84" s="344"/>
      <c r="BI84" s="350"/>
      <c r="BJ84" s="400" t="str">
        <f t="shared" si="4"/>
        <v/>
      </c>
    </row>
    <row r="85" spans="1:62" hidden="1" x14ac:dyDescent="0.2">
      <c r="A85" s="289">
        <v>88</v>
      </c>
      <c r="B85" s="290"/>
      <c r="C85" s="346"/>
      <c r="D85" s="391"/>
      <c r="E85" s="391"/>
      <c r="F85" s="391"/>
      <c r="G85" s="391"/>
      <c r="H85" s="391"/>
      <c r="I85" s="391"/>
      <c r="J85" s="391"/>
      <c r="K85" s="391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  <c r="AC85" s="391"/>
      <c r="AD85" s="391"/>
      <c r="AE85" s="391"/>
      <c r="AF85" s="391"/>
      <c r="AG85" s="391"/>
      <c r="AH85" s="391"/>
      <c r="AI85" s="391"/>
      <c r="AJ85" s="391"/>
      <c r="AK85" s="391"/>
      <c r="AL85" s="391"/>
      <c r="AM85" s="391"/>
      <c r="AN85" s="391"/>
      <c r="AO85" s="391"/>
      <c r="AP85" s="391"/>
      <c r="AQ85" s="391"/>
      <c r="AR85" s="391"/>
      <c r="AS85" s="391"/>
      <c r="AT85" s="391"/>
      <c r="AU85" s="391"/>
      <c r="AV85" s="391"/>
      <c r="AW85" s="391"/>
      <c r="AX85" s="391"/>
      <c r="AY85" s="391"/>
      <c r="AZ85" s="391"/>
      <c r="BA85" s="391"/>
      <c r="BB85" s="391"/>
      <c r="BC85" s="391"/>
      <c r="BD85" s="391"/>
      <c r="BE85" s="391"/>
      <c r="BF85" s="391"/>
      <c r="BG85" s="342"/>
      <c r="BH85" s="344"/>
      <c r="BI85" s="350"/>
      <c r="BJ85" s="400" t="str">
        <f t="shared" si="4"/>
        <v/>
      </c>
    </row>
    <row r="86" spans="1:62" hidden="1" x14ac:dyDescent="0.2">
      <c r="A86" s="289">
        <v>89</v>
      </c>
      <c r="B86" s="290"/>
      <c r="C86" s="346"/>
      <c r="D86" s="391"/>
      <c r="E86" s="391"/>
      <c r="F86" s="391"/>
      <c r="G86" s="391"/>
      <c r="H86" s="391"/>
      <c r="I86" s="391"/>
      <c r="J86" s="391"/>
      <c r="K86" s="391"/>
      <c r="L86" s="391"/>
      <c r="M86" s="391"/>
      <c r="N86" s="391"/>
      <c r="O86" s="391"/>
      <c r="P86" s="391"/>
      <c r="Q86" s="391"/>
      <c r="R86" s="391"/>
      <c r="S86" s="391"/>
      <c r="T86" s="391"/>
      <c r="U86" s="391"/>
      <c r="V86" s="391"/>
      <c r="W86" s="391"/>
      <c r="X86" s="391"/>
      <c r="Y86" s="391"/>
      <c r="Z86" s="391"/>
      <c r="AA86" s="391"/>
      <c r="AB86" s="391"/>
      <c r="AC86" s="391"/>
      <c r="AD86" s="391"/>
      <c r="AE86" s="391"/>
      <c r="AF86" s="391"/>
      <c r="AG86" s="391"/>
      <c r="AH86" s="391"/>
      <c r="AI86" s="391"/>
      <c r="AJ86" s="391"/>
      <c r="AK86" s="391"/>
      <c r="AL86" s="391"/>
      <c r="AM86" s="391"/>
      <c r="AN86" s="391"/>
      <c r="AO86" s="391"/>
      <c r="AP86" s="391"/>
      <c r="AQ86" s="391"/>
      <c r="AR86" s="391"/>
      <c r="AS86" s="391"/>
      <c r="AT86" s="391"/>
      <c r="AU86" s="391"/>
      <c r="AV86" s="391"/>
      <c r="AW86" s="391"/>
      <c r="AX86" s="391"/>
      <c r="AY86" s="391"/>
      <c r="AZ86" s="391"/>
      <c r="BA86" s="391"/>
      <c r="BB86" s="391"/>
      <c r="BC86" s="391"/>
      <c r="BD86" s="391"/>
      <c r="BE86" s="391"/>
      <c r="BF86" s="391"/>
      <c r="BG86" s="342"/>
      <c r="BH86" s="344"/>
      <c r="BI86" s="350"/>
      <c r="BJ86" s="400" t="str">
        <f t="shared" si="4"/>
        <v/>
      </c>
    </row>
    <row r="87" spans="1:62" hidden="1" x14ac:dyDescent="0.2">
      <c r="A87" s="289">
        <v>90</v>
      </c>
      <c r="B87" s="290"/>
      <c r="C87" s="346"/>
      <c r="D87" s="391"/>
      <c r="E87" s="391"/>
      <c r="F87" s="391"/>
      <c r="G87" s="391"/>
      <c r="H87" s="391"/>
      <c r="I87" s="391"/>
      <c r="J87" s="391"/>
      <c r="K87" s="391"/>
      <c r="L87" s="391"/>
      <c r="M87" s="391"/>
      <c r="N87" s="391"/>
      <c r="O87" s="391"/>
      <c r="P87" s="391"/>
      <c r="Q87" s="391"/>
      <c r="R87" s="391"/>
      <c r="S87" s="391"/>
      <c r="T87" s="391"/>
      <c r="U87" s="391"/>
      <c r="V87" s="391"/>
      <c r="W87" s="391"/>
      <c r="X87" s="391"/>
      <c r="Y87" s="391"/>
      <c r="Z87" s="391"/>
      <c r="AA87" s="391"/>
      <c r="AB87" s="391"/>
      <c r="AC87" s="391"/>
      <c r="AD87" s="391"/>
      <c r="AE87" s="391"/>
      <c r="AF87" s="391"/>
      <c r="AG87" s="391"/>
      <c r="AH87" s="391"/>
      <c r="AI87" s="391"/>
      <c r="AJ87" s="391"/>
      <c r="AK87" s="391"/>
      <c r="AL87" s="391"/>
      <c r="AM87" s="391"/>
      <c r="AN87" s="391"/>
      <c r="AO87" s="391"/>
      <c r="AP87" s="391"/>
      <c r="AQ87" s="391"/>
      <c r="AR87" s="391"/>
      <c r="AS87" s="391"/>
      <c r="AT87" s="391"/>
      <c r="AU87" s="391"/>
      <c r="AV87" s="391"/>
      <c r="AW87" s="391"/>
      <c r="AX87" s="391"/>
      <c r="AY87" s="391"/>
      <c r="AZ87" s="391"/>
      <c r="BA87" s="391"/>
      <c r="BB87" s="391"/>
      <c r="BC87" s="391"/>
      <c r="BD87" s="391"/>
      <c r="BE87" s="391"/>
      <c r="BF87" s="391"/>
      <c r="BG87" s="342"/>
      <c r="BH87" s="344"/>
      <c r="BI87" s="350"/>
      <c r="BJ87" s="400" t="str">
        <f t="shared" si="4"/>
        <v/>
      </c>
    </row>
    <row r="88" spans="1:62" hidden="1" x14ac:dyDescent="0.2">
      <c r="A88" s="289">
        <v>91</v>
      </c>
      <c r="B88" s="290"/>
      <c r="C88" s="346"/>
      <c r="D88" s="391"/>
      <c r="E88" s="391"/>
      <c r="F88" s="391"/>
      <c r="G88" s="391"/>
      <c r="H88" s="391"/>
      <c r="I88" s="391"/>
      <c r="J88" s="391"/>
      <c r="K88" s="391"/>
      <c r="L88" s="391"/>
      <c r="M88" s="391"/>
      <c r="N88" s="391"/>
      <c r="O88" s="391"/>
      <c r="P88" s="391"/>
      <c r="Q88" s="391"/>
      <c r="R88" s="391"/>
      <c r="S88" s="391"/>
      <c r="T88" s="391"/>
      <c r="U88" s="391"/>
      <c r="V88" s="391"/>
      <c r="W88" s="391"/>
      <c r="X88" s="391"/>
      <c r="Y88" s="391"/>
      <c r="Z88" s="391"/>
      <c r="AA88" s="391"/>
      <c r="AB88" s="391"/>
      <c r="AC88" s="391"/>
      <c r="AD88" s="391"/>
      <c r="AE88" s="391"/>
      <c r="AF88" s="391"/>
      <c r="AG88" s="391"/>
      <c r="AH88" s="391"/>
      <c r="AI88" s="391"/>
      <c r="AJ88" s="391"/>
      <c r="AK88" s="391"/>
      <c r="AL88" s="391"/>
      <c r="AM88" s="391"/>
      <c r="AN88" s="391"/>
      <c r="AO88" s="391"/>
      <c r="AP88" s="391"/>
      <c r="AQ88" s="391"/>
      <c r="AR88" s="391"/>
      <c r="AS88" s="391"/>
      <c r="AT88" s="391"/>
      <c r="AU88" s="391"/>
      <c r="AV88" s="391"/>
      <c r="AW88" s="391"/>
      <c r="AX88" s="391"/>
      <c r="AY88" s="391"/>
      <c r="AZ88" s="391"/>
      <c r="BA88" s="391"/>
      <c r="BB88" s="391"/>
      <c r="BC88" s="391"/>
      <c r="BD88" s="391"/>
      <c r="BE88" s="391"/>
      <c r="BF88" s="391"/>
      <c r="BG88" s="342"/>
      <c r="BH88" s="344"/>
      <c r="BI88" s="350"/>
      <c r="BJ88" s="400" t="str">
        <f t="shared" si="4"/>
        <v/>
      </c>
    </row>
    <row r="89" spans="1:62" hidden="1" x14ac:dyDescent="0.2">
      <c r="A89" s="289">
        <v>92</v>
      </c>
      <c r="B89" s="290"/>
      <c r="C89" s="346"/>
      <c r="D89" s="391"/>
      <c r="E89" s="391"/>
      <c r="F89" s="391"/>
      <c r="G89" s="391"/>
      <c r="H89" s="391"/>
      <c r="I89" s="391"/>
      <c r="J89" s="391"/>
      <c r="K89" s="391"/>
      <c r="L89" s="391"/>
      <c r="M89" s="391"/>
      <c r="N89" s="391"/>
      <c r="O89" s="391"/>
      <c r="P89" s="391"/>
      <c r="Q89" s="391"/>
      <c r="R89" s="391"/>
      <c r="S89" s="391"/>
      <c r="T89" s="391"/>
      <c r="U89" s="391"/>
      <c r="V89" s="391"/>
      <c r="W89" s="391"/>
      <c r="X89" s="391"/>
      <c r="Y89" s="391"/>
      <c r="Z89" s="391"/>
      <c r="AA89" s="391"/>
      <c r="AB89" s="391"/>
      <c r="AC89" s="391"/>
      <c r="AD89" s="391"/>
      <c r="AE89" s="391"/>
      <c r="AF89" s="391"/>
      <c r="AG89" s="391"/>
      <c r="AH89" s="391"/>
      <c r="AI89" s="391"/>
      <c r="AJ89" s="391"/>
      <c r="AK89" s="391"/>
      <c r="AL89" s="391"/>
      <c r="AM89" s="391"/>
      <c r="AN89" s="391"/>
      <c r="AO89" s="391"/>
      <c r="AP89" s="391"/>
      <c r="AQ89" s="391"/>
      <c r="AR89" s="391"/>
      <c r="AS89" s="391"/>
      <c r="AT89" s="391"/>
      <c r="AU89" s="391"/>
      <c r="AV89" s="391"/>
      <c r="AW89" s="391"/>
      <c r="AX89" s="391"/>
      <c r="AY89" s="391"/>
      <c r="AZ89" s="391"/>
      <c r="BA89" s="391"/>
      <c r="BB89" s="391"/>
      <c r="BC89" s="391"/>
      <c r="BD89" s="391"/>
      <c r="BE89" s="391"/>
      <c r="BF89" s="391"/>
      <c r="BG89" s="342"/>
      <c r="BH89" s="344"/>
      <c r="BI89" s="350"/>
      <c r="BJ89" s="400" t="str">
        <f t="shared" si="4"/>
        <v/>
      </c>
    </row>
    <row r="90" spans="1:62" hidden="1" x14ac:dyDescent="0.2">
      <c r="A90" s="289">
        <v>93</v>
      </c>
      <c r="B90" s="290"/>
      <c r="C90" s="346"/>
      <c r="D90" s="391"/>
      <c r="E90" s="391"/>
      <c r="F90" s="391"/>
      <c r="G90" s="391"/>
      <c r="H90" s="391"/>
      <c r="I90" s="391"/>
      <c r="J90" s="391"/>
      <c r="K90" s="391"/>
      <c r="L90" s="391"/>
      <c r="M90" s="391"/>
      <c r="N90" s="391"/>
      <c r="O90" s="391"/>
      <c r="P90" s="391"/>
      <c r="Q90" s="391"/>
      <c r="R90" s="391"/>
      <c r="S90" s="391"/>
      <c r="T90" s="391"/>
      <c r="U90" s="391"/>
      <c r="V90" s="391"/>
      <c r="W90" s="391"/>
      <c r="X90" s="391"/>
      <c r="Y90" s="391"/>
      <c r="Z90" s="391"/>
      <c r="AA90" s="391"/>
      <c r="AB90" s="391"/>
      <c r="AC90" s="391"/>
      <c r="AD90" s="391"/>
      <c r="AE90" s="391"/>
      <c r="AF90" s="391"/>
      <c r="AG90" s="391"/>
      <c r="AH90" s="391"/>
      <c r="AI90" s="391"/>
      <c r="AJ90" s="391"/>
      <c r="AK90" s="391"/>
      <c r="AL90" s="391"/>
      <c r="AM90" s="391"/>
      <c r="AN90" s="391"/>
      <c r="AO90" s="391"/>
      <c r="AP90" s="391"/>
      <c r="AQ90" s="391"/>
      <c r="AR90" s="391"/>
      <c r="AS90" s="391"/>
      <c r="AT90" s="391"/>
      <c r="AU90" s="391"/>
      <c r="AV90" s="391"/>
      <c r="AW90" s="391"/>
      <c r="AX90" s="391"/>
      <c r="AY90" s="391"/>
      <c r="AZ90" s="391"/>
      <c r="BA90" s="391"/>
      <c r="BB90" s="391"/>
      <c r="BC90" s="391"/>
      <c r="BD90" s="391"/>
      <c r="BE90" s="391"/>
      <c r="BF90" s="391"/>
      <c r="BG90" s="342"/>
      <c r="BH90" s="344"/>
      <c r="BI90" s="350"/>
      <c r="BJ90" s="400" t="str">
        <f t="shared" si="4"/>
        <v/>
      </c>
    </row>
    <row r="91" spans="1:62" hidden="1" x14ac:dyDescent="0.2">
      <c r="A91" s="289">
        <v>94</v>
      </c>
      <c r="B91" s="290"/>
      <c r="C91" s="346"/>
      <c r="D91" s="391"/>
      <c r="E91" s="391"/>
      <c r="F91" s="391"/>
      <c r="G91" s="391"/>
      <c r="H91" s="391"/>
      <c r="I91" s="391"/>
      <c r="J91" s="391"/>
      <c r="K91" s="391"/>
      <c r="L91" s="391"/>
      <c r="M91" s="391"/>
      <c r="N91" s="391"/>
      <c r="O91" s="391"/>
      <c r="P91" s="391"/>
      <c r="Q91" s="391"/>
      <c r="R91" s="391"/>
      <c r="S91" s="391"/>
      <c r="T91" s="391"/>
      <c r="U91" s="391"/>
      <c r="V91" s="391"/>
      <c r="W91" s="391"/>
      <c r="X91" s="391"/>
      <c r="Y91" s="391"/>
      <c r="Z91" s="391"/>
      <c r="AA91" s="391"/>
      <c r="AB91" s="391"/>
      <c r="AC91" s="391"/>
      <c r="AD91" s="391"/>
      <c r="AE91" s="391"/>
      <c r="AF91" s="391"/>
      <c r="AG91" s="391"/>
      <c r="AH91" s="391"/>
      <c r="AI91" s="391"/>
      <c r="AJ91" s="391"/>
      <c r="AK91" s="391"/>
      <c r="AL91" s="391"/>
      <c r="AM91" s="391"/>
      <c r="AN91" s="391"/>
      <c r="AO91" s="391"/>
      <c r="AP91" s="391"/>
      <c r="AQ91" s="391"/>
      <c r="AR91" s="391"/>
      <c r="AS91" s="391"/>
      <c r="AT91" s="391"/>
      <c r="AU91" s="391"/>
      <c r="AV91" s="391"/>
      <c r="AW91" s="391"/>
      <c r="AX91" s="391"/>
      <c r="AY91" s="391"/>
      <c r="AZ91" s="391"/>
      <c r="BA91" s="391"/>
      <c r="BB91" s="391"/>
      <c r="BC91" s="391"/>
      <c r="BD91" s="391"/>
      <c r="BE91" s="391"/>
      <c r="BF91" s="391"/>
      <c r="BG91" s="342"/>
      <c r="BH91" s="344"/>
      <c r="BI91" s="350"/>
      <c r="BJ91" s="400" t="str">
        <f t="shared" si="4"/>
        <v/>
      </c>
    </row>
    <row r="92" spans="1:62" hidden="1" x14ac:dyDescent="0.2">
      <c r="A92" s="289">
        <v>95</v>
      </c>
      <c r="B92" s="290"/>
      <c r="C92" s="346"/>
      <c r="D92" s="391"/>
      <c r="E92" s="391"/>
      <c r="F92" s="391"/>
      <c r="G92" s="391"/>
      <c r="H92" s="391"/>
      <c r="I92" s="391"/>
      <c r="J92" s="391"/>
      <c r="K92" s="391"/>
      <c r="L92" s="391"/>
      <c r="M92" s="391"/>
      <c r="N92" s="391"/>
      <c r="O92" s="391"/>
      <c r="P92" s="391"/>
      <c r="Q92" s="391"/>
      <c r="R92" s="391"/>
      <c r="S92" s="391"/>
      <c r="T92" s="391"/>
      <c r="U92" s="391"/>
      <c r="V92" s="391"/>
      <c r="W92" s="391"/>
      <c r="X92" s="391"/>
      <c r="Y92" s="391"/>
      <c r="Z92" s="391"/>
      <c r="AA92" s="391"/>
      <c r="AB92" s="391"/>
      <c r="AC92" s="391"/>
      <c r="AD92" s="391"/>
      <c r="AE92" s="391"/>
      <c r="AF92" s="391"/>
      <c r="AG92" s="391"/>
      <c r="AH92" s="391"/>
      <c r="AI92" s="391"/>
      <c r="AJ92" s="391"/>
      <c r="AK92" s="391"/>
      <c r="AL92" s="391"/>
      <c r="AM92" s="391"/>
      <c r="AN92" s="391"/>
      <c r="AO92" s="391"/>
      <c r="AP92" s="391"/>
      <c r="AQ92" s="391"/>
      <c r="AR92" s="391"/>
      <c r="AS92" s="391"/>
      <c r="AT92" s="391"/>
      <c r="AU92" s="391"/>
      <c r="AV92" s="391"/>
      <c r="AW92" s="391"/>
      <c r="AX92" s="391"/>
      <c r="AY92" s="391"/>
      <c r="AZ92" s="391"/>
      <c r="BA92" s="391"/>
      <c r="BB92" s="391"/>
      <c r="BC92" s="391"/>
      <c r="BD92" s="391"/>
      <c r="BE92" s="391"/>
      <c r="BF92" s="391"/>
      <c r="BG92" s="342"/>
      <c r="BH92" s="344"/>
      <c r="BI92" s="350"/>
      <c r="BJ92" s="400" t="str">
        <f t="shared" si="4"/>
        <v/>
      </c>
    </row>
    <row r="93" spans="1:62" ht="13.5" thickBot="1" x14ac:dyDescent="0.25">
      <c r="A93" s="289">
        <v>96</v>
      </c>
      <c r="B93" s="290"/>
      <c r="C93" s="346"/>
      <c r="D93" s="392"/>
      <c r="E93" s="392"/>
      <c r="F93" s="392"/>
      <c r="G93" s="392"/>
      <c r="H93" s="392"/>
      <c r="I93" s="392"/>
      <c r="J93" s="392"/>
      <c r="K93" s="392"/>
      <c r="L93" s="392"/>
      <c r="M93" s="392"/>
      <c r="N93" s="392"/>
      <c r="O93" s="392"/>
      <c r="P93" s="392"/>
      <c r="Q93" s="392"/>
      <c r="R93" s="392"/>
      <c r="S93" s="392"/>
      <c r="T93" s="392"/>
      <c r="U93" s="392"/>
      <c r="V93" s="392"/>
      <c r="W93" s="392"/>
      <c r="X93" s="392"/>
      <c r="Y93" s="392"/>
      <c r="Z93" s="392"/>
      <c r="AA93" s="392"/>
      <c r="AB93" s="392"/>
      <c r="AC93" s="392"/>
      <c r="AD93" s="392"/>
      <c r="AE93" s="392"/>
      <c r="AF93" s="392"/>
      <c r="AG93" s="392"/>
      <c r="AH93" s="392"/>
      <c r="AI93" s="392"/>
      <c r="AJ93" s="392"/>
      <c r="AK93" s="392"/>
      <c r="AL93" s="392"/>
      <c r="AM93" s="392"/>
      <c r="AN93" s="392"/>
      <c r="AO93" s="392"/>
      <c r="AP93" s="392"/>
      <c r="AQ93" s="392"/>
      <c r="AR93" s="392"/>
      <c r="AS93" s="392"/>
      <c r="AT93" s="392"/>
      <c r="AU93" s="392"/>
      <c r="AV93" s="392"/>
      <c r="AW93" s="392"/>
      <c r="AX93" s="392"/>
      <c r="AY93" s="392"/>
      <c r="AZ93" s="392"/>
      <c r="BA93" s="392"/>
      <c r="BB93" s="392"/>
      <c r="BC93" s="392"/>
      <c r="BD93" s="392"/>
      <c r="BE93" s="392"/>
      <c r="BF93" s="392"/>
      <c r="BG93" s="343"/>
      <c r="BH93" s="345"/>
      <c r="BI93" s="350"/>
      <c r="BJ93" s="400" t="str">
        <f t="shared" si="4"/>
        <v/>
      </c>
    </row>
    <row r="94" spans="1:62" x14ac:dyDescent="0.2">
      <c r="D94" s="393">
        <f t="shared" ref="D94:AI94" si="5">SUM(D4*$BI$4+D5*$BI$5+D6*$BI$6+D7*$BI$7+D8*$BI$8+D9*$BI$9+D10*$BI$10+D11*$BI$11+D12*$BI$12+D13*$BI$13+D14*$BI$14+D15*$BI$15+D16*$BI$16+D17*$BI$17+D18*$BI$18+D19*$BI$19+D20*$BI$20+D21*$BI$21+D22*$BI$22+D23*$BI$23+D24*$BI$24+D25*$BI$25+D26*$BI$26+D27*$BI$27+D28*$BI$28+D29*$BI$29+D30*$BI$30+D31*$BI$31+D32*$BI$32+D33*$BI$33+D34*$BI$34+D35*$BI$35+D36*$BI$36+D37*$BI$37+D38*$BI$38+D39*$BI$39+D40*$BI$40+D41*$BI$41+D42*$BI$42+D43*$BI$43+D44*$BI$44+D45*$BI$45+D46*$BI$46+D47*$BI$47+D48*$BI$48+D49*$BI$49+D50*$BI$50+D51*$BI$51+D52*$BI$52+D53*$BI$53+D54*$BI$54+D55*$BI$55+D56*$BI$56+D57*$BI$57+D58*$BI$58+D59*$BI$59+D60*$BI$60+D61*$BI$61+D62*$BI$62+D63*$BI$63+D64*$BI$64+D65*$BI$65+D66*$BI$66+D67*$BI$67+D68*$BI$68+D69*$BI$69+D70*$BI$70+D71*$BI$71+D72*$BI$72+D73*$BI$73+D74*$BI$74+D75*$BI$75+D76*$BI$76+D77*$BI$77+D78*$BI$78+D79*$BI$79+D80*$BI$80+D81*$BI$81+D82*$BI$82+D83*$BI$83+D84*$BI$84+D85*$BI$85+D86*$BI$86+D87*$BI$87+D88*$BI$88+D89*$BI$89+D90*$BI$90+D91*$BI$91+D92*$BI$92+D93*$BI$93)</f>
        <v>6000</v>
      </c>
      <c r="E94" s="393">
        <f t="shared" si="5"/>
        <v>13600</v>
      </c>
      <c r="F94" s="393">
        <f t="shared" si="5"/>
        <v>5400</v>
      </c>
      <c r="G94" s="393">
        <f t="shared" si="5"/>
        <v>12625</v>
      </c>
      <c r="H94" s="393">
        <f t="shared" si="5"/>
        <v>12700</v>
      </c>
      <c r="I94" s="393">
        <f t="shared" si="5"/>
        <v>2400</v>
      </c>
      <c r="J94" s="393">
        <f t="shared" si="5"/>
        <v>3600</v>
      </c>
      <c r="K94" s="393">
        <f t="shared" si="5"/>
        <v>14500</v>
      </c>
      <c r="L94" s="393">
        <f t="shared" si="5"/>
        <v>2265</v>
      </c>
      <c r="M94" s="393">
        <f t="shared" si="5"/>
        <v>1800</v>
      </c>
      <c r="N94" s="393">
        <f t="shared" si="5"/>
        <v>134850</v>
      </c>
      <c r="O94" s="393">
        <f t="shared" si="5"/>
        <v>95156</v>
      </c>
      <c r="P94" s="393">
        <f t="shared" si="5"/>
        <v>18835</v>
      </c>
      <c r="Q94" s="393">
        <f t="shared" si="5"/>
        <v>5400</v>
      </c>
      <c r="R94" s="393">
        <f t="shared" si="5"/>
        <v>13375</v>
      </c>
      <c r="S94" s="393">
        <f t="shared" si="5"/>
        <v>2100</v>
      </c>
      <c r="T94" s="393">
        <f t="shared" si="5"/>
        <v>215379</v>
      </c>
      <c r="U94" s="393">
        <f t="shared" si="5"/>
        <v>7110</v>
      </c>
      <c r="V94" s="393">
        <f t="shared" si="5"/>
        <v>120180</v>
      </c>
      <c r="W94" s="393">
        <f t="shared" si="5"/>
        <v>93200</v>
      </c>
      <c r="X94" s="393">
        <f t="shared" si="5"/>
        <v>19915</v>
      </c>
      <c r="Y94" s="393">
        <f t="shared" si="5"/>
        <v>17500</v>
      </c>
      <c r="Z94" s="393">
        <f t="shared" si="5"/>
        <v>3900</v>
      </c>
      <c r="AA94" s="393">
        <f t="shared" si="5"/>
        <v>5400</v>
      </c>
      <c r="AB94" s="393">
        <f t="shared" si="5"/>
        <v>8980</v>
      </c>
      <c r="AC94" s="393">
        <f t="shared" si="5"/>
        <v>5880</v>
      </c>
      <c r="AD94" s="393">
        <f t="shared" si="5"/>
        <v>2790</v>
      </c>
      <c r="AE94" s="393">
        <f t="shared" si="5"/>
        <v>5100</v>
      </c>
      <c r="AF94" s="393">
        <f t="shared" si="5"/>
        <v>900</v>
      </c>
      <c r="AG94" s="393">
        <f t="shared" si="5"/>
        <v>1800</v>
      </c>
      <c r="AH94" s="393">
        <f t="shared" si="5"/>
        <v>12025</v>
      </c>
      <c r="AI94" s="393">
        <f t="shared" si="5"/>
        <v>9100</v>
      </c>
      <c r="AJ94" s="393">
        <f t="shared" ref="AJ94:BH94" si="6">SUM(AJ4*$BI$4+AJ5*$BI$5+AJ6*$BI$6+AJ7*$BI$7+AJ8*$BI$8+AJ9*$BI$9+AJ10*$BI$10+AJ11*$BI$11+AJ12*$BI$12+AJ13*$BI$13+AJ14*$BI$14+AJ15*$BI$15+AJ16*$BI$16+AJ17*$BI$17+AJ18*$BI$18+AJ19*$BI$19+AJ20*$BI$20+AJ21*$BI$21+AJ22*$BI$22+AJ23*$BI$23+AJ24*$BI$24+AJ25*$BI$25+AJ26*$BI$26+AJ27*$BI$27+AJ28*$BI$28+AJ29*$BI$29+AJ30*$BI$30+AJ31*$BI$31+AJ32*$BI$32+AJ33*$BI$33+AJ34*$BI$34+AJ35*$BI$35+AJ36*$BI$36+AJ37*$BI$37+AJ38*$BI$38+AJ39*$BI$39+AJ40*$BI$40+AJ41*$BI$41+AJ42*$BI$42+AJ43*$BI$43+AJ44*$BI$44+AJ45*$BI$45+AJ46*$BI$46+AJ47*$BI$47+AJ48*$BI$48+AJ49*$BI$49+AJ50*$BI$50+AJ51*$BI$51+AJ52*$BI$52+AJ53*$BI$53+AJ54*$BI$54+AJ55*$BI$55+AJ56*$BI$56+AJ57*$BI$57+AJ58*$BI$58+AJ59*$BI$59+AJ60*$BI$60+AJ61*$BI$61+AJ62*$BI$62+AJ63*$BI$63+AJ64*$BI$64+AJ65*$BI$65+AJ66*$BI$66+AJ67*$BI$67+AJ68*$BI$68+AJ69*$BI$69+AJ70*$BI$70+AJ71*$BI$71+AJ72*$BI$72+AJ73*$BI$73+AJ74*$BI$74+AJ75*$BI$75+AJ76*$BI$76+AJ77*$BI$77+AJ78*$BI$78+AJ79*$BI$79+AJ80*$BI$80+AJ81*$BI$81+AJ82*$BI$82+AJ83*$BI$83+AJ84*$BI$84+AJ85*$BI$85+AJ86*$BI$86+AJ87*$BI$87+AJ88*$BI$88+AJ89*$BI$89+AJ90*$BI$90+AJ91*$BI$91+AJ92*$BI$92+AJ93*$BI$93)</f>
        <v>73600</v>
      </c>
      <c r="AK94" s="393">
        <f t="shared" si="6"/>
        <v>21820</v>
      </c>
      <c r="AL94" s="393">
        <f t="shared" si="6"/>
        <v>185255</v>
      </c>
      <c r="AM94" s="393">
        <f t="shared" si="6"/>
        <v>56970</v>
      </c>
      <c r="AN94" s="393">
        <f t="shared" si="6"/>
        <v>22600</v>
      </c>
      <c r="AO94" s="393">
        <f t="shared" si="6"/>
        <v>113440</v>
      </c>
      <c r="AP94" s="393">
        <f t="shared" si="6"/>
        <v>25120</v>
      </c>
      <c r="AQ94" s="393">
        <f t="shared" si="6"/>
        <v>144995</v>
      </c>
      <c r="AR94" s="393">
        <f t="shared" si="6"/>
        <v>8800</v>
      </c>
      <c r="AS94" s="393">
        <f t="shared" si="6"/>
        <v>9685</v>
      </c>
      <c r="AT94" s="393">
        <f t="shared" si="6"/>
        <v>4800</v>
      </c>
      <c r="AU94" s="393">
        <f t="shared" si="6"/>
        <v>16975</v>
      </c>
      <c r="AV94" s="393">
        <f t="shared" si="6"/>
        <v>23395</v>
      </c>
      <c r="AW94" s="393">
        <f t="shared" si="6"/>
        <v>98145</v>
      </c>
      <c r="AX94" s="393">
        <f t="shared" si="6"/>
        <v>126155</v>
      </c>
      <c r="AY94" s="393">
        <f t="shared" si="6"/>
        <v>8265</v>
      </c>
      <c r="AZ94" s="393">
        <f t="shared" si="6"/>
        <v>18790</v>
      </c>
      <c r="BA94" s="393">
        <f t="shared" si="6"/>
        <v>405960</v>
      </c>
      <c r="BB94" s="393">
        <f t="shared" si="6"/>
        <v>261570</v>
      </c>
      <c r="BC94" s="393">
        <f t="shared" si="6"/>
        <v>91150</v>
      </c>
      <c r="BD94" s="393">
        <f t="shared" si="6"/>
        <v>262020</v>
      </c>
      <c r="BE94" s="393">
        <f t="shared" si="6"/>
        <v>201210</v>
      </c>
      <c r="BF94" s="393">
        <f t="shared" si="6"/>
        <v>261645</v>
      </c>
      <c r="BG94" s="393">
        <f t="shared" si="6"/>
        <v>224250</v>
      </c>
      <c r="BH94" s="340" t="e">
        <f t="shared" si="6"/>
        <v>#VALUE!</v>
      </c>
    </row>
    <row r="95" spans="1:62" x14ac:dyDescent="0.2">
      <c r="D95" s="447">
        <f t="shared" ref="D95:AI95" si="7">D99*$BG94</f>
        <v>687.21359835032649</v>
      </c>
      <c r="E95" s="447">
        <f t="shared" si="7"/>
        <v>887.91850441058534</v>
      </c>
      <c r="F95" s="447">
        <f t="shared" si="7"/>
        <v>656.70645262916719</v>
      </c>
      <c r="G95" s="447">
        <f t="shared" si="7"/>
        <v>928.05948562263723</v>
      </c>
      <c r="H95" s="447">
        <f t="shared" si="7"/>
        <v>812.45345973192809</v>
      </c>
      <c r="I95" s="447">
        <f t="shared" si="7"/>
        <v>208.73310230266927</v>
      </c>
      <c r="J95" s="447">
        <f t="shared" si="7"/>
        <v>316.31093195096804</v>
      </c>
      <c r="K95" s="447">
        <f t="shared" si="7"/>
        <v>895.94670065299567</v>
      </c>
      <c r="L95" s="447">
        <f t="shared" si="7"/>
        <v>451.18462882346205</v>
      </c>
      <c r="M95" s="447">
        <f t="shared" si="7"/>
        <v>234.42333027838239</v>
      </c>
      <c r="N95" s="447">
        <f t="shared" si="7"/>
        <v>8885.6076010997822</v>
      </c>
      <c r="O95" s="447">
        <f t="shared" si="7"/>
        <v>7111.3762315270942</v>
      </c>
      <c r="P95" s="447">
        <f t="shared" si="7"/>
        <v>1657.0197044334975</v>
      </c>
      <c r="Q95" s="447">
        <f t="shared" si="7"/>
        <v>451.18462882346205</v>
      </c>
      <c r="R95" s="447">
        <f t="shared" si="7"/>
        <v>902.3692576469241</v>
      </c>
      <c r="S95" s="447">
        <f t="shared" si="7"/>
        <v>166.98648184213542</v>
      </c>
      <c r="T95" s="447">
        <f t="shared" si="7"/>
        <v>13354.101629625387</v>
      </c>
      <c r="U95" s="447">
        <f t="shared" si="7"/>
        <v>671.15720586550572</v>
      </c>
      <c r="V95" s="447">
        <f t="shared" si="7"/>
        <v>7785.7447158895629</v>
      </c>
      <c r="W95" s="447">
        <f t="shared" si="7"/>
        <v>6483.5712853706036</v>
      </c>
      <c r="X95" s="447">
        <f t="shared" si="7"/>
        <v>998.70761255584841</v>
      </c>
      <c r="Y95" s="447">
        <f t="shared" si="7"/>
        <v>1315.0185445068164</v>
      </c>
      <c r="Z95" s="447">
        <f t="shared" si="7"/>
        <v>362.87447015694812</v>
      </c>
      <c r="AA95" s="447">
        <f t="shared" si="7"/>
        <v>446.36771107801576</v>
      </c>
      <c r="AB95" s="447">
        <f t="shared" si="7"/>
        <v>656.70645262916719</v>
      </c>
      <c r="AC95" s="447">
        <f t="shared" si="7"/>
        <v>578.03012945354567</v>
      </c>
      <c r="AD95" s="447">
        <f t="shared" si="7"/>
        <v>332.36732443578876</v>
      </c>
      <c r="AE95" s="447">
        <f t="shared" si="7"/>
        <v>446.36771107801576</v>
      </c>
      <c r="AF95" s="447">
        <f t="shared" si="7"/>
        <v>136.47933612097606</v>
      </c>
      <c r="AG95" s="447">
        <f t="shared" si="7"/>
        <v>199.09926681177683</v>
      </c>
      <c r="AH95" s="447">
        <f t="shared" si="7"/>
        <v>796.39706724710732</v>
      </c>
      <c r="AI95" s="447">
        <f t="shared" si="7"/>
        <v>570.00193321113522</v>
      </c>
      <c r="AJ95" s="447">
        <f t="shared" ref="AJ95:BF95" si="8">AJ99*$BG94</f>
        <v>5321.0884694695842</v>
      </c>
      <c r="AK95" s="447">
        <f t="shared" si="8"/>
        <v>1350.342607973422</v>
      </c>
      <c r="AL95" s="447">
        <f t="shared" si="8"/>
        <v>12313.647396609003</v>
      </c>
      <c r="AM95" s="447">
        <f t="shared" si="8"/>
        <v>3049.1089328674534</v>
      </c>
      <c r="AN95" s="447">
        <f t="shared" si="8"/>
        <v>1454.7091591247565</v>
      </c>
      <c r="AO95" s="447">
        <f t="shared" si="8"/>
        <v>7445.3491952113645</v>
      </c>
      <c r="AP95" s="447">
        <f t="shared" si="8"/>
        <v>1557.4700710276093</v>
      </c>
      <c r="AQ95" s="447">
        <f t="shared" si="8"/>
        <v>9779.9486625042955</v>
      </c>
      <c r="AR95" s="447">
        <f t="shared" si="8"/>
        <v>682.3966806048802</v>
      </c>
      <c r="AS95" s="447">
        <f t="shared" si="8"/>
        <v>725.74894031389624</v>
      </c>
      <c r="AT95" s="447">
        <f t="shared" si="8"/>
        <v>409.43800836292814</v>
      </c>
      <c r="AU95" s="447">
        <f t="shared" si="8"/>
        <v>1006.7358087982587</v>
      </c>
      <c r="AV95" s="447">
        <f t="shared" si="8"/>
        <v>1473.9768301065415</v>
      </c>
      <c r="AW95" s="447">
        <f t="shared" si="8"/>
        <v>7193.2638331996795</v>
      </c>
      <c r="AX95" s="447">
        <f t="shared" si="8"/>
        <v>7649.2653797685871</v>
      </c>
      <c r="AY95" s="447">
        <f t="shared" si="8"/>
        <v>677.57976285943414</v>
      </c>
      <c r="AZ95" s="447">
        <f t="shared" si="8"/>
        <v>618.17111066559744</v>
      </c>
      <c r="BA95" s="447">
        <f t="shared" si="8"/>
        <v>27295.867224195208</v>
      </c>
      <c r="BB95" s="447">
        <f t="shared" si="8"/>
        <v>17662.031733302785</v>
      </c>
      <c r="BC95" s="447">
        <f t="shared" si="8"/>
        <v>6422.556993928285</v>
      </c>
      <c r="BD95" s="447">
        <f t="shared" si="8"/>
        <v>17662.031733302785</v>
      </c>
      <c r="BE95" s="447">
        <f t="shared" si="8"/>
        <v>14450.753236338642</v>
      </c>
      <c r="BF95" s="447">
        <f t="shared" si="8"/>
        <v>17662.031733302785</v>
      </c>
      <c r="BH95" s="341">
        <f>BJ1</f>
        <v>3540380</v>
      </c>
    </row>
    <row r="96" spans="1:62" ht="18" x14ac:dyDescent="0.25">
      <c r="D96" s="429">
        <f>D94+D95</f>
        <v>6687.2135983503267</v>
      </c>
      <c r="E96" s="429">
        <f>E94+E95</f>
        <v>14487.918504410585</v>
      </c>
      <c r="F96" s="429">
        <f>F94+F95</f>
        <v>6056.706452629167</v>
      </c>
      <c r="G96" s="429">
        <f t="shared" ref="G96:BF96" si="9">G94+G95</f>
        <v>13553.059485622638</v>
      </c>
      <c r="H96" s="429">
        <f t="shared" si="9"/>
        <v>13512.453459731929</v>
      </c>
      <c r="I96" s="429">
        <f t="shared" si="9"/>
        <v>2608.7331023026691</v>
      </c>
      <c r="J96" s="429">
        <f t="shared" si="9"/>
        <v>3916.3109319509681</v>
      </c>
      <c r="K96" s="429">
        <f t="shared" si="9"/>
        <v>15395.946700652996</v>
      </c>
      <c r="L96" s="429">
        <f t="shared" si="9"/>
        <v>2716.1846288234619</v>
      </c>
      <c r="M96" s="429">
        <f t="shared" si="9"/>
        <v>2034.4233302783823</v>
      </c>
      <c r="N96" s="429">
        <f t="shared" si="9"/>
        <v>143735.60760109979</v>
      </c>
      <c r="O96" s="429">
        <f t="shared" si="9"/>
        <v>102267.3762315271</v>
      </c>
      <c r="P96" s="429">
        <f t="shared" si="9"/>
        <v>20492.019704433496</v>
      </c>
      <c r="Q96" s="429">
        <f t="shared" si="9"/>
        <v>5851.1846288234619</v>
      </c>
      <c r="R96" s="429">
        <f t="shared" si="9"/>
        <v>14277.369257646924</v>
      </c>
      <c r="S96" s="429">
        <f t="shared" si="9"/>
        <v>2266.9864818421356</v>
      </c>
      <c r="T96" s="429">
        <f t="shared" si="9"/>
        <v>228733.10162962539</v>
      </c>
      <c r="U96" s="429">
        <f t="shared" si="9"/>
        <v>7781.1572058655056</v>
      </c>
      <c r="V96" s="429">
        <f t="shared" si="9"/>
        <v>127965.74471588957</v>
      </c>
      <c r="W96" s="429">
        <f t="shared" si="9"/>
        <v>99683.571285370606</v>
      </c>
      <c r="X96" s="429">
        <f t="shared" si="9"/>
        <v>20913.707612555849</v>
      </c>
      <c r="Y96" s="429">
        <f t="shared" si="9"/>
        <v>18815.018544506816</v>
      </c>
      <c r="Z96" s="429">
        <f t="shared" si="9"/>
        <v>4262.8744701569485</v>
      </c>
      <c r="AA96" s="429">
        <f t="shared" si="9"/>
        <v>5846.3677110780154</v>
      </c>
      <c r="AB96" s="429">
        <f t="shared" si="9"/>
        <v>9636.706452629167</v>
      </c>
      <c r="AC96" s="429">
        <f t="shared" si="9"/>
        <v>6458.0301294535457</v>
      </c>
      <c r="AD96" s="429">
        <f t="shared" si="9"/>
        <v>3122.3673244357888</v>
      </c>
      <c r="AE96" s="429">
        <f t="shared" si="9"/>
        <v>5546.3677110780154</v>
      </c>
      <c r="AF96" s="429">
        <f t="shared" si="9"/>
        <v>1036.4793361209761</v>
      </c>
      <c r="AG96" s="429">
        <f t="shared" si="9"/>
        <v>1999.0992668117769</v>
      </c>
      <c r="AH96" s="429">
        <f t="shared" si="9"/>
        <v>12821.397067247108</v>
      </c>
      <c r="AI96" s="429">
        <f t="shared" si="9"/>
        <v>9670.0019332111351</v>
      </c>
      <c r="AJ96" s="429">
        <f t="shared" si="9"/>
        <v>78921.088469469585</v>
      </c>
      <c r="AK96" s="429">
        <f t="shared" si="9"/>
        <v>23170.342607973424</v>
      </c>
      <c r="AL96" s="429">
        <f t="shared" si="9"/>
        <v>197568.64739660901</v>
      </c>
      <c r="AM96" s="429">
        <f t="shared" si="9"/>
        <v>60019.108932867457</v>
      </c>
      <c r="AN96" s="429">
        <f t="shared" si="9"/>
        <v>24054.709159124755</v>
      </c>
      <c r="AO96" s="429">
        <f t="shared" si="9"/>
        <v>120885.34919521137</v>
      </c>
      <c r="AP96" s="429">
        <f t="shared" si="9"/>
        <v>26677.470071027608</v>
      </c>
      <c r="AQ96" s="429">
        <f t="shared" si="9"/>
        <v>154774.94866250429</v>
      </c>
      <c r="AR96" s="429">
        <f t="shared" si="9"/>
        <v>9482.3966806048811</v>
      </c>
      <c r="AS96" s="429">
        <f t="shared" si="9"/>
        <v>10410.748940313897</v>
      </c>
      <c r="AT96" s="429">
        <f t="shared" si="9"/>
        <v>5209.4380083629285</v>
      </c>
      <c r="AU96" s="429">
        <f t="shared" si="9"/>
        <v>17981.735808798257</v>
      </c>
      <c r="AV96" s="429">
        <f t="shared" si="9"/>
        <v>24868.976830106541</v>
      </c>
      <c r="AW96" s="429">
        <f t="shared" si="9"/>
        <v>105338.26383319969</v>
      </c>
      <c r="AX96" s="429">
        <f t="shared" si="9"/>
        <v>133804.26537976859</v>
      </c>
      <c r="AY96" s="429">
        <f t="shared" si="9"/>
        <v>8942.5797628594337</v>
      </c>
      <c r="AZ96" s="429">
        <f t="shared" si="9"/>
        <v>19408.171110665597</v>
      </c>
      <c r="BA96" s="429">
        <f t="shared" si="9"/>
        <v>433255.86722419522</v>
      </c>
      <c r="BB96" s="429">
        <f t="shared" si="9"/>
        <v>279232.03173330281</v>
      </c>
      <c r="BC96" s="429">
        <f t="shared" si="9"/>
        <v>97572.556993928287</v>
      </c>
      <c r="BD96" s="429">
        <f t="shared" si="9"/>
        <v>279682.03173330281</v>
      </c>
      <c r="BE96" s="429">
        <f t="shared" si="9"/>
        <v>215660.75323633864</v>
      </c>
      <c r="BF96" s="429">
        <f t="shared" si="9"/>
        <v>279307.03173330281</v>
      </c>
      <c r="BH96" s="341">
        <f>SUM(D94:BG94)</f>
        <v>3540380</v>
      </c>
    </row>
    <row r="97" spans="4:62" x14ac:dyDescent="0.2">
      <c r="D97" s="394">
        <v>10700</v>
      </c>
      <c r="E97" s="394">
        <v>13825</v>
      </c>
      <c r="F97" s="394">
        <v>10225</v>
      </c>
      <c r="G97" s="394">
        <v>14450</v>
      </c>
      <c r="H97" s="394">
        <v>12650</v>
      </c>
      <c r="I97" s="394">
        <v>3250</v>
      </c>
      <c r="J97" s="394">
        <v>4925</v>
      </c>
      <c r="K97" s="394">
        <v>13950</v>
      </c>
      <c r="L97" s="394">
        <v>7025</v>
      </c>
      <c r="M97" s="394">
        <v>3650</v>
      </c>
      <c r="N97" s="394">
        <v>138350</v>
      </c>
      <c r="O97" s="394">
        <v>110725</v>
      </c>
      <c r="P97" s="394">
        <v>25800</v>
      </c>
      <c r="Q97" s="394">
        <v>7025</v>
      </c>
      <c r="R97" s="394">
        <v>14050</v>
      </c>
      <c r="S97" s="394">
        <v>2600</v>
      </c>
      <c r="T97" s="394">
        <v>207925</v>
      </c>
      <c r="U97" s="394">
        <v>10450</v>
      </c>
      <c r="V97" s="394">
        <v>121225</v>
      </c>
      <c r="W97" s="394">
        <v>100950</v>
      </c>
      <c r="X97" s="394">
        <v>15550</v>
      </c>
      <c r="Y97" s="394">
        <v>20475</v>
      </c>
      <c r="Z97" s="394">
        <v>5650</v>
      </c>
      <c r="AA97" s="394">
        <v>6950</v>
      </c>
      <c r="AB97" s="394">
        <v>10225</v>
      </c>
      <c r="AC97" s="394">
        <v>9000</v>
      </c>
      <c r="AD97" s="394">
        <v>5175</v>
      </c>
      <c r="AE97" s="394">
        <v>6950</v>
      </c>
      <c r="AF97" s="394">
        <v>2125</v>
      </c>
      <c r="AG97" s="394">
        <v>3100</v>
      </c>
      <c r="AH97" s="394">
        <v>12400</v>
      </c>
      <c r="AI97" s="394">
        <v>8875</v>
      </c>
      <c r="AJ97" s="394">
        <v>82850</v>
      </c>
      <c r="AK97" s="394">
        <v>21025</v>
      </c>
      <c r="AL97" s="394">
        <v>191725</v>
      </c>
      <c r="AM97" s="394">
        <v>47475</v>
      </c>
      <c r="AN97" s="394">
        <v>22650</v>
      </c>
      <c r="AO97" s="394">
        <v>115925</v>
      </c>
      <c r="AP97" s="394">
        <v>24250</v>
      </c>
      <c r="AQ97" s="394">
        <v>152275</v>
      </c>
      <c r="AR97" s="394">
        <v>10625</v>
      </c>
      <c r="AS97" s="394">
        <v>11300</v>
      </c>
      <c r="AT97" s="394">
        <v>6375</v>
      </c>
      <c r="AU97" s="394">
        <v>15675</v>
      </c>
      <c r="AV97" s="394">
        <v>22950</v>
      </c>
      <c r="AW97" s="394">
        <v>112000</v>
      </c>
      <c r="AX97" s="394">
        <v>119100</v>
      </c>
      <c r="AY97" s="394">
        <v>10550</v>
      </c>
      <c r="AZ97" s="394">
        <v>9625</v>
      </c>
      <c r="BA97" s="394">
        <v>425000</v>
      </c>
      <c r="BB97" s="394">
        <v>275000</v>
      </c>
      <c r="BC97" s="394">
        <v>100000</v>
      </c>
      <c r="BD97" s="394">
        <v>275000</v>
      </c>
      <c r="BE97" s="394">
        <v>225000</v>
      </c>
      <c r="BF97" s="394">
        <v>275000</v>
      </c>
      <c r="BG97" s="348">
        <v>0</v>
      </c>
      <c r="BH97" s="348">
        <f>SUM(D97:BG97)</f>
        <v>3491600</v>
      </c>
      <c r="BJ97" s="276"/>
    </row>
    <row r="98" spans="4:62" x14ac:dyDescent="0.2">
      <c r="BH98" s="340" t="e">
        <f>SUM(D94,BG94,#REF!)</f>
        <v>#REF!</v>
      </c>
    </row>
    <row r="99" spans="4:62" x14ac:dyDescent="0.2">
      <c r="D99" s="366">
        <f t="shared" ref="D99:AI99" si="10">D97/$BH97</f>
        <v>3.0644976515064727E-3</v>
      </c>
      <c r="E99" s="366">
        <f t="shared" si="10"/>
        <v>3.9595028067361667E-3</v>
      </c>
      <c r="F99" s="366">
        <f t="shared" si="10"/>
        <v>2.9284568679115593E-3</v>
      </c>
      <c r="G99" s="366">
        <f t="shared" si="10"/>
        <v>4.1385038377821058E-3</v>
      </c>
      <c r="H99" s="366">
        <f t="shared" si="10"/>
        <v>3.6229808683698019E-3</v>
      </c>
      <c r="I99" s="366">
        <f t="shared" si="10"/>
        <v>9.3080536143888191E-4</v>
      </c>
      <c r="J99" s="366">
        <f t="shared" si="10"/>
        <v>1.410528124641998E-3</v>
      </c>
      <c r="K99" s="366">
        <f t="shared" si="10"/>
        <v>3.9953030129453544E-3</v>
      </c>
      <c r="L99" s="366">
        <f t="shared" si="10"/>
        <v>2.0119715889563524E-3</v>
      </c>
      <c r="M99" s="366">
        <f t="shared" si="10"/>
        <v>1.0453660213082827E-3</v>
      </c>
      <c r="N99" s="366">
        <f t="shared" si="10"/>
        <v>3.9623668232329018E-2</v>
      </c>
      <c r="O99" s="366">
        <f t="shared" si="10"/>
        <v>3.1711822660098525E-2</v>
      </c>
      <c r="P99" s="366">
        <f t="shared" si="10"/>
        <v>7.3891625615763543E-3</v>
      </c>
      <c r="Q99" s="366">
        <f t="shared" si="10"/>
        <v>2.0119715889563524E-3</v>
      </c>
      <c r="R99" s="366">
        <f t="shared" si="10"/>
        <v>4.0239431779127048E-3</v>
      </c>
      <c r="S99" s="366">
        <f t="shared" si="10"/>
        <v>7.4464428915110555E-4</v>
      </c>
      <c r="T99" s="366">
        <f t="shared" si="10"/>
        <v>5.9550063008362929E-2</v>
      </c>
      <c r="U99" s="366">
        <f t="shared" si="10"/>
        <v>2.992897239088097E-3</v>
      </c>
      <c r="V99" s="366">
        <f t="shared" si="10"/>
        <v>3.4719039981670294E-2</v>
      </c>
      <c r="W99" s="366">
        <f t="shared" si="10"/>
        <v>2.891224653454004E-2</v>
      </c>
      <c r="X99" s="366">
        <f t="shared" si="10"/>
        <v>4.4535456524229583E-3</v>
      </c>
      <c r="Y99" s="366">
        <f t="shared" si="10"/>
        <v>5.8640737770649558E-3</v>
      </c>
      <c r="Z99" s="366">
        <f t="shared" si="10"/>
        <v>1.6181693206552871E-3</v>
      </c>
      <c r="AA99" s="366">
        <f t="shared" si="10"/>
        <v>1.9904914652308396E-3</v>
      </c>
      <c r="AB99" s="366">
        <f t="shared" si="10"/>
        <v>2.9284568679115593E-3</v>
      </c>
      <c r="AC99" s="366">
        <f t="shared" si="10"/>
        <v>2.5776148470615192E-3</v>
      </c>
      <c r="AD99" s="366">
        <f t="shared" si="10"/>
        <v>1.4821285370603735E-3</v>
      </c>
      <c r="AE99" s="366">
        <f t="shared" si="10"/>
        <v>1.9904914652308396E-3</v>
      </c>
      <c r="AF99" s="366">
        <f t="shared" si="10"/>
        <v>6.0860350555619206E-4</v>
      </c>
      <c r="AG99" s="366">
        <f t="shared" si="10"/>
        <v>8.8784511398785654E-4</v>
      </c>
      <c r="AH99" s="366">
        <f t="shared" si="10"/>
        <v>3.5513804559514262E-3</v>
      </c>
      <c r="AI99" s="366">
        <f t="shared" si="10"/>
        <v>2.5418146408523312E-3</v>
      </c>
      <c r="AJ99" s="366">
        <f t="shared" ref="AJ99:BG99" si="11">AJ97/$BH97</f>
        <v>2.372837667544965E-2</v>
      </c>
      <c r="AK99" s="366">
        <f t="shared" si="11"/>
        <v>6.0215946843853825E-3</v>
      </c>
      <c r="AL99" s="366">
        <f t="shared" si="11"/>
        <v>5.4910356283652192E-2</v>
      </c>
      <c r="AM99" s="366">
        <f t="shared" si="11"/>
        <v>1.3596918318249513E-2</v>
      </c>
      <c r="AN99" s="366">
        <f t="shared" si="11"/>
        <v>6.4869973651048227E-3</v>
      </c>
      <c r="AO99" s="366">
        <f t="shared" si="11"/>
        <v>3.3201111238400735E-2</v>
      </c>
      <c r="AP99" s="366">
        <f t="shared" si="11"/>
        <v>6.9452400045824265E-3</v>
      </c>
      <c r="AQ99" s="366">
        <f t="shared" si="11"/>
        <v>4.3611811204032534E-2</v>
      </c>
      <c r="AR99" s="366">
        <f t="shared" si="11"/>
        <v>3.0430175277809599E-3</v>
      </c>
      <c r="AS99" s="366">
        <f t="shared" si="11"/>
        <v>3.2363386413105742E-3</v>
      </c>
      <c r="AT99" s="366">
        <f t="shared" si="11"/>
        <v>1.825810516668576E-3</v>
      </c>
      <c r="AU99" s="366">
        <f t="shared" si="11"/>
        <v>4.4893458586321459E-3</v>
      </c>
      <c r="AV99" s="366">
        <f t="shared" si="11"/>
        <v>6.572917860006874E-3</v>
      </c>
      <c r="AW99" s="366">
        <f t="shared" si="11"/>
        <v>3.2076984763432237E-2</v>
      </c>
      <c r="AX99" s="366">
        <f t="shared" si="11"/>
        <v>3.41104364761141E-2</v>
      </c>
      <c r="AY99" s="366">
        <f t="shared" si="11"/>
        <v>3.0215374040554474E-3</v>
      </c>
      <c r="AZ99" s="366">
        <f t="shared" si="11"/>
        <v>2.7566158781074579E-3</v>
      </c>
      <c r="BA99" s="366">
        <f t="shared" si="11"/>
        <v>0.12172070111123839</v>
      </c>
      <c r="BB99" s="366">
        <f t="shared" si="11"/>
        <v>7.8760453660213087E-2</v>
      </c>
      <c r="BC99" s="366">
        <f t="shared" si="11"/>
        <v>2.8640164967350213E-2</v>
      </c>
      <c r="BD99" s="366">
        <f t="shared" si="11"/>
        <v>7.8760453660213087E-2</v>
      </c>
      <c r="BE99" s="366">
        <f t="shared" si="11"/>
        <v>6.4440371176537975E-2</v>
      </c>
      <c r="BF99" s="366">
        <f t="shared" si="11"/>
        <v>7.8760453660213087E-2</v>
      </c>
      <c r="BG99" s="366">
        <f t="shared" si="11"/>
        <v>0</v>
      </c>
    </row>
    <row r="101" spans="4:62" x14ac:dyDescent="0.2">
      <c r="D101" s="394"/>
      <c r="E101" s="394"/>
      <c r="F101" s="394"/>
      <c r="G101" s="394"/>
      <c r="H101" s="394"/>
      <c r="I101" s="394"/>
      <c r="J101" s="394"/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  <c r="AU101" s="394"/>
      <c r="AV101" s="394"/>
      <c r="AW101" s="394"/>
      <c r="AX101" s="394"/>
      <c r="AY101" s="394"/>
      <c r="AZ101" s="394"/>
      <c r="BA101" s="394"/>
      <c r="BB101" s="394"/>
      <c r="BC101" s="394"/>
      <c r="BD101" s="394"/>
      <c r="BE101" s="394"/>
      <c r="BF101" s="394"/>
    </row>
  </sheetData>
  <mergeCells count="17">
    <mergeCell ref="AN2:AP2"/>
    <mergeCell ref="AK2:AM2"/>
    <mergeCell ref="AF2:AI2"/>
    <mergeCell ref="BD2:BF2"/>
    <mergeCell ref="BA2:BC2"/>
    <mergeCell ref="AV2:AY2"/>
    <mergeCell ref="AT2:AU2"/>
    <mergeCell ref="AR2:AS2"/>
    <mergeCell ref="AB2:AE2"/>
    <mergeCell ref="X2:AA2"/>
    <mergeCell ref="A2:C2"/>
    <mergeCell ref="H2:K2"/>
    <mergeCell ref="D2:G2"/>
    <mergeCell ref="V2:W2"/>
    <mergeCell ref="T2:U2"/>
    <mergeCell ref="P2:S2"/>
    <mergeCell ref="L2:N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  <rowBreaks count="1" manualBreakCount="1">
    <brk id="47" max="45" man="1"/>
  </rowBreaks>
  <colBreaks count="8" manualBreakCount="8">
    <brk id="7" max="34" man="1"/>
    <brk id="11" max="34" man="1"/>
    <brk id="19" max="34" man="1"/>
    <brk id="35" max="34" man="1"/>
    <brk id="43" max="34" man="1"/>
    <brk id="47" max="34" man="1"/>
    <brk id="51" max="34" man="1"/>
    <brk id="55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AV57" sqref="AV57"/>
    </sheetView>
  </sheetViews>
  <sheetFormatPr defaultColWidth="9.140625" defaultRowHeight="11.25" x14ac:dyDescent="0.2"/>
  <cols>
    <col min="1" max="1" width="3.5703125" style="223" customWidth="1"/>
    <col min="2" max="2" width="36.140625" style="224" customWidth="1"/>
    <col min="3" max="3" width="6.42578125" style="225" customWidth="1"/>
    <col min="4" max="4" width="6.85546875" style="223" customWidth="1"/>
    <col min="5" max="5" width="11.42578125" style="226" customWidth="1"/>
    <col min="6" max="6" width="11.42578125" style="227" customWidth="1"/>
    <col min="7" max="9" width="11.42578125" style="219" hidden="1" customWidth="1"/>
    <col min="10" max="10" width="15" style="219" hidden="1" customWidth="1"/>
    <col min="11" max="16" width="11.42578125" style="219" hidden="1" customWidth="1"/>
    <col min="17" max="17" width="3.5703125" style="223" hidden="1" customWidth="1"/>
    <col min="18" max="18" width="30.85546875" style="224" hidden="1" customWidth="1"/>
    <col min="19" max="19" width="6.42578125" style="225" hidden="1" customWidth="1"/>
    <col min="20" max="20" width="6.85546875" style="223" hidden="1" customWidth="1"/>
    <col min="21" max="21" width="11.42578125" style="226" hidden="1" customWidth="1"/>
    <col min="22" max="22" width="11.42578125" style="227" hidden="1" customWidth="1"/>
    <col min="23" max="30" width="11.42578125" style="219" hidden="1" customWidth="1"/>
    <col min="31" max="31" width="3.5703125" style="223" hidden="1" customWidth="1"/>
    <col min="32" max="32" width="30.5703125" style="224" hidden="1" customWidth="1"/>
    <col min="33" max="33" width="6.42578125" style="225" hidden="1" customWidth="1"/>
    <col min="34" max="34" width="6.85546875" style="223" hidden="1" customWidth="1"/>
    <col min="35" max="35" width="11.42578125" style="226" hidden="1" customWidth="1"/>
    <col min="36" max="36" width="11.42578125" style="227" hidden="1" customWidth="1"/>
    <col min="37" max="48" width="11.42578125" style="219" customWidth="1"/>
    <col min="49" max="16384" width="9.140625" style="219"/>
  </cols>
  <sheetData>
    <row r="1" spans="1:48" ht="12" customHeight="1" thickTop="1" x14ac:dyDescent="0.2">
      <c r="A1" s="499" t="s">
        <v>0</v>
      </c>
      <c r="B1" s="500"/>
      <c r="C1" s="500"/>
      <c r="D1" s="501"/>
      <c r="E1" s="539" t="s">
        <v>98</v>
      </c>
      <c r="F1" s="540"/>
      <c r="G1" s="547"/>
      <c r="H1" s="548"/>
      <c r="I1" s="543"/>
      <c r="J1" s="544"/>
      <c r="K1" s="543"/>
      <c r="L1" s="544"/>
      <c r="M1" s="330"/>
      <c r="N1" s="331"/>
      <c r="O1" s="330"/>
      <c r="P1" s="331"/>
      <c r="Q1" s="352" t="s">
        <v>0</v>
      </c>
      <c r="R1" s="279"/>
      <c r="S1" s="279"/>
      <c r="T1" s="280"/>
      <c r="U1" s="531" t="s">
        <v>98</v>
      </c>
      <c r="V1" s="532"/>
      <c r="W1" s="330" t="s">
        <v>1</v>
      </c>
      <c r="X1" s="331"/>
      <c r="Y1" s="330" t="s">
        <v>1</v>
      </c>
      <c r="Z1" s="331"/>
      <c r="AA1" s="330" t="s">
        <v>1</v>
      </c>
      <c r="AB1" s="331"/>
      <c r="AC1" s="330" t="s">
        <v>1</v>
      </c>
      <c r="AD1" s="331"/>
      <c r="AE1" s="334" t="s">
        <v>0</v>
      </c>
      <c r="AF1" s="279"/>
      <c r="AG1" s="279"/>
      <c r="AH1" s="280"/>
      <c r="AI1" s="531" t="s">
        <v>98</v>
      </c>
      <c r="AJ1" s="532"/>
      <c r="AK1" s="543" t="s">
        <v>224</v>
      </c>
      <c r="AL1" s="544"/>
      <c r="AM1" s="543" t="s">
        <v>227</v>
      </c>
      <c r="AN1" s="544"/>
      <c r="AO1" s="543" t="s">
        <v>229</v>
      </c>
      <c r="AP1" s="544"/>
      <c r="AQ1" s="543" t="s">
        <v>231</v>
      </c>
      <c r="AR1" s="544"/>
      <c r="AS1" s="579" t="s">
        <v>233</v>
      </c>
      <c r="AT1" s="580"/>
      <c r="AU1" s="582" t="s">
        <v>235</v>
      </c>
      <c r="AV1" s="580"/>
    </row>
    <row r="2" spans="1:48" x14ac:dyDescent="0.2">
      <c r="A2" s="502" t="s">
        <v>12</v>
      </c>
      <c r="B2" s="503"/>
      <c r="C2" s="503"/>
      <c r="D2" s="504"/>
      <c r="E2" s="541"/>
      <c r="F2" s="542"/>
      <c r="G2" s="549"/>
      <c r="H2" s="550"/>
      <c r="I2" s="545"/>
      <c r="J2" s="546"/>
      <c r="K2" s="545"/>
      <c r="L2" s="552"/>
      <c r="M2" s="363"/>
      <c r="N2" s="333"/>
      <c r="O2" s="363"/>
      <c r="P2" s="333"/>
      <c r="Q2" s="192" t="s">
        <v>12</v>
      </c>
      <c r="R2" s="281"/>
      <c r="S2" s="281"/>
      <c r="T2" s="282"/>
      <c r="U2" s="533"/>
      <c r="V2" s="534"/>
      <c r="W2" s="332" t="s">
        <v>1</v>
      </c>
      <c r="X2" s="333"/>
      <c r="Y2" s="332" t="s">
        <v>1</v>
      </c>
      <c r="Z2" s="333"/>
      <c r="AA2" s="332" t="s">
        <v>1</v>
      </c>
      <c r="AB2" s="333"/>
      <c r="AC2" s="332" t="s">
        <v>1</v>
      </c>
      <c r="AD2" s="333"/>
      <c r="AE2" s="335" t="s">
        <v>12</v>
      </c>
      <c r="AF2" s="281"/>
      <c r="AG2" s="281"/>
      <c r="AH2" s="282"/>
      <c r="AI2" s="533"/>
      <c r="AJ2" s="534"/>
      <c r="AK2" s="545" t="s">
        <v>225</v>
      </c>
      <c r="AL2" s="546"/>
      <c r="AM2" s="545" t="s">
        <v>228</v>
      </c>
      <c r="AN2" s="546"/>
      <c r="AO2" s="545" t="s">
        <v>230</v>
      </c>
      <c r="AP2" s="546"/>
      <c r="AQ2" s="545" t="s">
        <v>232</v>
      </c>
      <c r="AR2" s="546"/>
      <c r="AS2" s="545" t="s">
        <v>234</v>
      </c>
      <c r="AT2" s="581"/>
      <c r="AU2" s="583" t="s">
        <v>234</v>
      </c>
      <c r="AV2" s="581"/>
    </row>
    <row r="3" spans="1:48" x14ac:dyDescent="0.2">
      <c r="A3" s="502" t="s">
        <v>212</v>
      </c>
      <c r="B3" s="503"/>
      <c r="C3" s="503"/>
      <c r="D3" s="504"/>
      <c r="E3" s="541"/>
      <c r="F3" s="542"/>
      <c r="G3" s="549"/>
      <c r="H3" s="551"/>
      <c r="I3" s="545"/>
      <c r="J3" s="546"/>
      <c r="K3" s="545"/>
      <c r="L3" s="546"/>
      <c r="M3" s="363"/>
      <c r="N3" s="333"/>
      <c r="O3" s="363"/>
      <c r="P3" s="333"/>
      <c r="Q3" s="192" t="s">
        <v>131</v>
      </c>
      <c r="R3" s="281"/>
      <c r="S3" s="281"/>
      <c r="T3" s="282"/>
      <c r="U3" s="533"/>
      <c r="V3" s="534"/>
      <c r="W3" s="332"/>
      <c r="X3" s="333"/>
      <c r="Y3" s="332"/>
      <c r="Z3" s="333"/>
      <c r="AA3" s="332"/>
      <c r="AB3" s="333"/>
      <c r="AC3" s="332"/>
      <c r="AD3" s="333"/>
      <c r="AE3" s="192" t="s">
        <v>106</v>
      </c>
      <c r="AF3" s="281"/>
      <c r="AG3" s="281"/>
      <c r="AH3" s="282"/>
      <c r="AI3" s="533"/>
      <c r="AJ3" s="534"/>
      <c r="AK3" s="545" t="s">
        <v>226</v>
      </c>
      <c r="AL3" s="546"/>
      <c r="AM3" s="545" t="s">
        <v>226</v>
      </c>
      <c r="AN3" s="546"/>
      <c r="AO3" s="545" t="s">
        <v>226</v>
      </c>
      <c r="AP3" s="546"/>
      <c r="AQ3" s="545" t="s">
        <v>226</v>
      </c>
      <c r="AR3" s="546"/>
      <c r="AS3" s="545" t="s">
        <v>226</v>
      </c>
      <c r="AT3" s="581"/>
      <c r="AU3" s="583" t="s">
        <v>226</v>
      </c>
      <c r="AV3" s="581"/>
    </row>
    <row r="4" spans="1:48" ht="12" thickBot="1" x14ac:dyDescent="0.25">
      <c r="A4" s="502" t="s">
        <v>223</v>
      </c>
      <c r="B4" s="503"/>
      <c r="C4" s="503"/>
      <c r="D4" s="504"/>
      <c r="E4" s="505"/>
      <c r="F4" s="506"/>
      <c r="G4" s="537"/>
      <c r="H4" s="538"/>
      <c r="I4" s="535"/>
      <c r="J4" s="536"/>
      <c r="K4" s="535"/>
      <c r="L4" s="553"/>
      <c r="M4" s="363"/>
      <c r="N4" s="333"/>
      <c r="O4" s="363"/>
      <c r="P4" s="333"/>
      <c r="Q4" s="192" t="s">
        <v>133</v>
      </c>
      <c r="R4" s="281"/>
      <c r="S4" s="281"/>
      <c r="T4" s="282"/>
      <c r="U4" s="283"/>
      <c r="V4" s="284"/>
      <c r="W4" s="332" t="s">
        <v>1</v>
      </c>
      <c r="X4" s="333"/>
      <c r="Y4" s="332" t="s">
        <v>1</v>
      </c>
      <c r="Z4" s="333"/>
      <c r="AA4" s="332" t="s">
        <v>1</v>
      </c>
      <c r="AB4" s="333"/>
      <c r="AC4" s="332" t="s">
        <v>1</v>
      </c>
      <c r="AD4" s="333"/>
      <c r="AE4" s="335"/>
      <c r="AF4" s="281"/>
      <c r="AG4" s="281"/>
      <c r="AH4" s="282"/>
      <c r="AI4" s="283"/>
      <c r="AJ4" s="284"/>
      <c r="AK4" s="577" t="s">
        <v>1</v>
      </c>
      <c r="AL4" s="578"/>
      <c r="AM4" s="332" t="s">
        <v>1</v>
      </c>
      <c r="AN4" s="333"/>
      <c r="AO4" s="332" t="s">
        <v>1</v>
      </c>
      <c r="AP4" s="333"/>
      <c r="AQ4" s="332" t="s">
        <v>1</v>
      </c>
      <c r="AR4" s="333"/>
      <c r="AS4" s="329" t="s">
        <v>1</v>
      </c>
      <c r="AT4" s="221"/>
      <c r="AU4" s="220" t="s">
        <v>1</v>
      </c>
      <c r="AV4" s="221"/>
    </row>
    <row r="5" spans="1:48" s="230" customFormat="1" ht="35.25" customHeight="1" thickBot="1" x14ac:dyDescent="0.25">
      <c r="A5" s="507" t="s">
        <v>2</v>
      </c>
      <c r="B5" s="507" t="s">
        <v>3</v>
      </c>
      <c r="C5" s="507" t="s">
        <v>4</v>
      </c>
      <c r="D5" s="508" t="s">
        <v>5</v>
      </c>
      <c r="E5" s="509" t="s">
        <v>99</v>
      </c>
      <c r="F5" s="510" t="s">
        <v>100</v>
      </c>
      <c r="G5" s="328" t="s">
        <v>6</v>
      </c>
      <c r="H5" s="288" t="s">
        <v>7</v>
      </c>
      <c r="I5" s="328" t="s">
        <v>6</v>
      </c>
      <c r="J5" s="288" t="s">
        <v>7</v>
      </c>
      <c r="K5" s="328" t="s">
        <v>6</v>
      </c>
      <c r="L5" s="288" t="s">
        <v>7</v>
      </c>
      <c r="M5" s="328" t="s">
        <v>6</v>
      </c>
      <c r="N5" s="288" t="s">
        <v>7</v>
      </c>
      <c r="O5" s="328" t="s">
        <v>6</v>
      </c>
      <c r="P5" s="288" t="s">
        <v>7</v>
      </c>
      <c r="Q5" s="336" t="s">
        <v>2</v>
      </c>
      <c r="R5" s="141" t="s">
        <v>3</v>
      </c>
      <c r="S5" s="141" t="s">
        <v>4</v>
      </c>
      <c r="T5" s="142" t="s">
        <v>5</v>
      </c>
      <c r="U5" s="229" t="s">
        <v>99</v>
      </c>
      <c r="V5" s="231" t="s">
        <v>100</v>
      </c>
      <c r="W5" s="328" t="s">
        <v>6</v>
      </c>
      <c r="X5" s="288" t="s">
        <v>7</v>
      </c>
      <c r="Y5" s="328" t="s">
        <v>6</v>
      </c>
      <c r="Z5" s="288" t="s">
        <v>7</v>
      </c>
      <c r="AA5" s="328" t="s">
        <v>6</v>
      </c>
      <c r="AB5" s="288" t="s">
        <v>7</v>
      </c>
      <c r="AC5" s="328" t="s">
        <v>6</v>
      </c>
      <c r="AD5" s="288" t="s">
        <v>7</v>
      </c>
      <c r="AE5" s="336" t="s">
        <v>2</v>
      </c>
      <c r="AF5" s="141" t="s">
        <v>3</v>
      </c>
      <c r="AG5" s="141" t="s">
        <v>4</v>
      </c>
      <c r="AH5" s="142" t="s">
        <v>5</v>
      </c>
      <c r="AI5" s="229" t="s">
        <v>99</v>
      </c>
      <c r="AJ5" s="231" t="s">
        <v>100</v>
      </c>
      <c r="AK5" s="328" t="s">
        <v>6</v>
      </c>
      <c r="AL5" s="288" t="s">
        <v>7</v>
      </c>
      <c r="AM5" s="328" t="s">
        <v>6</v>
      </c>
      <c r="AN5" s="288" t="s">
        <v>7</v>
      </c>
      <c r="AO5" s="328" t="s">
        <v>6</v>
      </c>
      <c r="AP5" s="288" t="s">
        <v>7</v>
      </c>
      <c r="AQ5" s="328" t="s">
        <v>6</v>
      </c>
      <c r="AR5" s="288" t="s">
        <v>7</v>
      </c>
      <c r="AS5" s="288" t="s">
        <v>6</v>
      </c>
      <c r="AT5" s="288" t="s">
        <v>7</v>
      </c>
      <c r="AU5" s="288" t="s">
        <v>6</v>
      </c>
      <c r="AV5" s="288" t="s">
        <v>7</v>
      </c>
    </row>
    <row r="6" spans="1:48" s="222" customFormat="1" ht="24" customHeight="1" x14ac:dyDescent="0.2">
      <c r="A6" s="511">
        <f>IF(B7="","",1)</f>
        <v>1</v>
      </c>
      <c r="B6" s="512" t="str">
        <f>IF(ISBLANK('Item List'!B4),"",'Item List'!B4)</f>
        <v>Earth Excavation</v>
      </c>
      <c r="C6" s="512" t="str">
        <f>IF(ISBLANK('Item List'!C4),"",'Item List'!C4)</f>
        <v>C.Y.</v>
      </c>
      <c r="D6" s="513">
        <f>IF(ISBLANK('Item List'!BH4),0,'Item List'!BH4)</f>
        <v>130</v>
      </c>
      <c r="E6" s="514">
        <f>IF(ISBLANK('Item List'!BI4),0,'Item List'!BI4)</f>
        <v>30</v>
      </c>
      <c r="F6" s="514">
        <f>IF(AND(ISNUMBER($D6),ISNUMBER(E6)),$D6*E6,0)</f>
        <v>3900</v>
      </c>
      <c r="G6" s="167"/>
      <c r="H6" s="102">
        <f>IF(AND(ISNUMBER($D6),ISNUMBER(G6)),$D6*G6,0)</f>
        <v>0</v>
      </c>
      <c r="I6" s="168"/>
      <c r="J6" s="102">
        <f t="shared" ref="J6:J29" si="0">IF(AND(ISNUMBER($D6),ISNUMBER(I6)),$D6*I6,0)</f>
        <v>0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5" t="str">
        <f>IF(ISBLANK('Item List'!B4),"",'Item List'!B4)</f>
        <v>Earth Excavation</v>
      </c>
      <c r="S6" s="285" t="str">
        <f>IF(ISBLANK('Item List'!C4),"",'Item List'!C4)</f>
        <v>C.Y.</v>
      </c>
      <c r="T6" s="286">
        <f>IF(ISBLANK('Item List'!BH4),0,'Item List'!BH4)</f>
        <v>130</v>
      </c>
      <c r="U6" s="145">
        <f>IF(ISBLANK('Item List'!BI4),0,'Item List'!BI4)</f>
        <v>30</v>
      </c>
      <c r="V6" s="145">
        <f t="shared" ref="V6:V29" si="4">IF(AND(ISNUMBER($D6),ISNUMBER(U6)),$D6*U6,0)</f>
        <v>3900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5" t="str">
        <f>IF(ISBLANK('Item List'!B4),"",'Item List'!B4)</f>
        <v>Earth Excavation</v>
      </c>
      <c r="AG6" s="285" t="str">
        <f>IF(ISBLANK('Item List'!C4),"",'Item List'!C4)</f>
        <v>C.Y.</v>
      </c>
      <c r="AH6" s="286">
        <f>IF(ISBLANK('Item List'!BH4),0,'Item List'!BH4)</f>
        <v>130</v>
      </c>
      <c r="AI6" s="145">
        <f>IF(ISBLANK('Item List'!BI4),0,'Item List'!BI4)</f>
        <v>30</v>
      </c>
      <c r="AJ6" s="145">
        <f>IF(AND(ISNUMBER($D6),ISNUMBER(AI6)),$D6*AI6,0)</f>
        <v>3900</v>
      </c>
      <c r="AK6" s="573">
        <v>425</v>
      </c>
      <c r="AL6" s="102">
        <f t="shared" ref="AL6:AL29" si="8">IF(AND(ISNUMBER($D6),ISNUMBER(AK6)),$D6*AK6,0)</f>
        <v>55250</v>
      </c>
      <c r="AM6" s="168">
        <v>40</v>
      </c>
      <c r="AN6" s="102">
        <f t="shared" ref="AN6:AN29" si="9">IF(AND(ISNUMBER($D6),ISNUMBER(AM6)),$D6*AM6,0)</f>
        <v>5200</v>
      </c>
      <c r="AO6" s="168">
        <v>74.16</v>
      </c>
      <c r="AP6" s="102">
        <f t="shared" ref="AP6:AP29" si="10">IF(AND(ISNUMBER($D6),ISNUMBER(AO6)),$D6*AO6,0)</f>
        <v>9640.7999999999993</v>
      </c>
      <c r="AQ6" s="168">
        <v>1</v>
      </c>
      <c r="AR6" s="102">
        <f t="shared" ref="AR6:AR29" si="11">IF(AND(ISNUMBER($D6),ISNUMBER(AQ6)),$D6*AQ6,0)</f>
        <v>130</v>
      </c>
      <c r="AS6" s="168">
        <v>154</v>
      </c>
      <c r="AT6" s="102">
        <f t="shared" ref="AT6:AT29" si="12">IF(AND(ISNUMBER($D6),ISNUMBER(AS6)),$D6*AS6,0)</f>
        <v>20020</v>
      </c>
      <c r="AU6" s="168">
        <v>75</v>
      </c>
      <c r="AV6" s="102">
        <f t="shared" ref="AV6:AV29" si="13">IF(AND(ISNUMBER($D6),ISNUMBER(AU6)),$D6*AU6,0)</f>
        <v>9750</v>
      </c>
    </row>
    <row r="7" spans="1:48" s="222" customFormat="1" ht="24" customHeight="1" x14ac:dyDescent="0.2">
      <c r="A7" s="511">
        <f>IF(B7="","",A6+1)</f>
        <v>2</v>
      </c>
      <c r="B7" s="512" t="str">
        <f>IF(ISBLANK('Item List'!B5),"",'Item List'!B5)</f>
        <v>Parkway Restoration</v>
      </c>
      <c r="C7" s="512" t="str">
        <f>IF(ISBLANK('Item List'!C5),"",'Item List'!C5)</f>
        <v>Lsum</v>
      </c>
      <c r="D7" s="513">
        <f>IF(ISBLANK('Item List'!BH5),0,'Item List'!BH5)</f>
        <v>1.0000000000000002</v>
      </c>
      <c r="E7" s="514">
        <f>IF(ISBLANK('Item List'!BI5),0,'Item List'!BI5)</f>
        <v>175000</v>
      </c>
      <c r="F7" s="514">
        <f t="shared" ref="F7:F29" si="14">IF(AND(ISNUMBER($D7),ISNUMBER(E7)),$D7*E7,0)</f>
        <v>175000.00000000003</v>
      </c>
      <c r="G7" s="167"/>
      <c r="H7" s="102">
        <f t="shared" ref="H7:H29" si="15">IF(AND(ISNUMBER($D7),ISNUMBER(G7)),$D7*G7,0)</f>
        <v>0</v>
      </c>
      <c r="I7" s="168"/>
      <c r="J7" s="102">
        <f t="shared" si="0"/>
        <v>0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5" t="str">
        <f>IF(ISBLANK('Item List'!B5),"",'Item List'!B5)</f>
        <v>Parkway Restoration</v>
      </c>
      <c r="S7" s="285" t="str">
        <f>IF(ISBLANK('Item List'!C5),"",'Item List'!C5)</f>
        <v>Lsum</v>
      </c>
      <c r="T7" s="286">
        <f>IF(ISBLANK('Item List'!BH5),0,'Item List'!BH5)</f>
        <v>1.0000000000000002</v>
      </c>
      <c r="U7" s="145">
        <f>IF(ISBLANK('Item List'!BI5),0,'Item List'!BI5)</f>
        <v>175000</v>
      </c>
      <c r="V7" s="145">
        <f t="shared" si="4"/>
        <v>175000.00000000003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5" t="str">
        <f>IF(ISBLANK('Item List'!B5),"",'Item List'!B5)</f>
        <v>Parkway Restoration</v>
      </c>
      <c r="AG7" s="285" t="str">
        <f>IF(ISBLANK('Item List'!C5),"",'Item List'!C5)</f>
        <v>Lsum</v>
      </c>
      <c r="AH7" s="286">
        <f>IF(ISBLANK('Item List'!BH5),0,'Item List'!BH5)</f>
        <v>1.0000000000000002</v>
      </c>
      <c r="AI7" s="145">
        <f>IF(ISBLANK('Item List'!BI5),0,'Item List'!BI5)</f>
        <v>175000</v>
      </c>
      <c r="AJ7" s="145">
        <f t="shared" ref="AJ7:AJ29" si="16">IF(AND(ISNUMBER($D7),ISNUMBER(AI7)),$D7*AI7,0)</f>
        <v>175000.00000000003</v>
      </c>
      <c r="AK7" s="573">
        <v>10000</v>
      </c>
      <c r="AL7" s="102">
        <f t="shared" si="8"/>
        <v>10000.000000000002</v>
      </c>
      <c r="AM7" s="168">
        <v>97313.19</v>
      </c>
      <c r="AN7" s="102">
        <f t="shared" si="9"/>
        <v>97313.190000000017</v>
      </c>
      <c r="AO7" s="168">
        <v>18182.2</v>
      </c>
      <c r="AP7" s="102">
        <f t="shared" si="10"/>
        <v>18182.200000000004</v>
      </c>
      <c r="AQ7" s="168">
        <v>250000</v>
      </c>
      <c r="AR7" s="102">
        <f t="shared" si="11"/>
        <v>250000.00000000006</v>
      </c>
      <c r="AS7" s="168">
        <v>226784</v>
      </c>
      <c r="AT7" s="102">
        <f t="shared" si="12"/>
        <v>226784.00000000006</v>
      </c>
      <c r="AU7" s="168">
        <v>122000</v>
      </c>
      <c r="AV7" s="102">
        <f t="shared" si="13"/>
        <v>122000.00000000003</v>
      </c>
    </row>
    <row r="8" spans="1:48" s="222" customFormat="1" ht="24" customHeight="1" x14ac:dyDescent="0.2">
      <c r="A8" s="511">
        <f t="shared" ref="A8:A29" si="17">IF(B8="","",A7+1)</f>
        <v>3</v>
      </c>
      <c r="B8" s="512" t="str">
        <f>IF(ISBLANK('Item List'!B6),"",'Item List'!B6)</f>
        <v>Inlet and Pipe Protection</v>
      </c>
      <c r="C8" s="512" t="str">
        <f>IF(ISBLANK('Item List'!C6),"",'Item List'!C6)</f>
        <v>Each</v>
      </c>
      <c r="D8" s="513">
        <f>IF(ISBLANK('Item List'!BH6),0,'Item List'!BH6)</f>
        <v>82</v>
      </c>
      <c r="E8" s="514">
        <f>IF(ISBLANK('Item List'!BI6),0,'Item List'!BI6)</f>
        <v>60</v>
      </c>
      <c r="F8" s="514">
        <f t="shared" si="14"/>
        <v>4920</v>
      </c>
      <c r="G8" s="167"/>
      <c r="H8" s="102">
        <f t="shared" si="15"/>
        <v>0</v>
      </c>
      <c r="I8" s="168"/>
      <c r="J8" s="102">
        <f t="shared" si="0"/>
        <v>0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5" t="str">
        <f>IF(ISBLANK('Item List'!B6),"",'Item List'!B6)</f>
        <v>Inlet and Pipe Protection</v>
      </c>
      <c r="S8" s="285" t="str">
        <f>IF(ISBLANK('Item List'!C6),"",'Item List'!C6)</f>
        <v>Each</v>
      </c>
      <c r="T8" s="286">
        <f>IF(ISBLANK('Item List'!BH6),0,'Item List'!BH6)</f>
        <v>82</v>
      </c>
      <c r="U8" s="145">
        <f>IF(ISBLANK('Item List'!BI6),0,'Item List'!BI6)</f>
        <v>60</v>
      </c>
      <c r="V8" s="145">
        <f t="shared" si="4"/>
        <v>4920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5" t="str">
        <f>IF(ISBLANK('Item List'!B6),"",'Item List'!B6)</f>
        <v>Inlet and Pipe Protection</v>
      </c>
      <c r="AG8" s="285" t="str">
        <f>IF(ISBLANK('Item List'!C6),"",'Item List'!C6)</f>
        <v>Each</v>
      </c>
      <c r="AH8" s="286">
        <f>IF(ISBLANK('Item List'!BH6),0,'Item List'!BH6)</f>
        <v>82</v>
      </c>
      <c r="AI8" s="145">
        <f>IF(ISBLANK('Item List'!BI6),0,'Item List'!BI6)</f>
        <v>60</v>
      </c>
      <c r="AJ8" s="145">
        <f t="shared" si="16"/>
        <v>4920</v>
      </c>
      <c r="AK8" s="573">
        <v>0.01</v>
      </c>
      <c r="AL8" s="102">
        <f t="shared" si="8"/>
        <v>0.82000000000000006</v>
      </c>
      <c r="AM8" s="168">
        <v>30</v>
      </c>
      <c r="AN8" s="102">
        <f t="shared" si="9"/>
        <v>2460</v>
      </c>
      <c r="AO8" s="168">
        <v>453.2</v>
      </c>
      <c r="AP8" s="102">
        <f t="shared" si="10"/>
        <v>37162.400000000001</v>
      </c>
      <c r="AQ8" s="168">
        <v>75</v>
      </c>
      <c r="AR8" s="102">
        <f t="shared" si="11"/>
        <v>6150</v>
      </c>
      <c r="AS8" s="168">
        <v>262</v>
      </c>
      <c r="AT8" s="102">
        <f t="shared" si="12"/>
        <v>21484</v>
      </c>
      <c r="AU8" s="168">
        <v>230</v>
      </c>
      <c r="AV8" s="102">
        <f t="shared" si="13"/>
        <v>18860</v>
      </c>
    </row>
    <row r="9" spans="1:48" s="222" customFormat="1" ht="24" customHeight="1" x14ac:dyDescent="0.2">
      <c r="A9" s="511">
        <f t="shared" si="17"/>
        <v>4</v>
      </c>
      <c r="B9" s="512" t="str">
        <f>IF(ISBLANK('Item List'!B7),"",'Item List'!B7)</f>
        <v>Aggregate Base Repair, 10"</v>
      </c>
      <c r="C9" s="512" t="str">
        <f>IF(ISBLANK('Item List'!C7),"",'Item List'!C7)</f>
        <v>S.Y.</v>
      </c>
      <c r="D9" s="513">
        <f>IF(ISBLANK('Item List'!BH7),0,'Item List'!BH7)</f>
        <v>349</v>
      </c>
      <c r="E9" s="514">
        <f>IF(ISBLANK('Item List'!BI7),0,'Item List'!BI7)</f>
        <v>20</v>
      </c>
      <c r="F9" s="514">
        <f t="shared" si="14"/>
        <v>6980</v>
      </c>
      <c r="G9" s="167"/>
      <c r="H9" s="102">
        <f t="shared" si="15"/>
        <v>0</v>
      </c>
      <c r="I9" s="168"/>
      <c r="J9" s="102">
        <f t="shared" si="0"/>
        <v>0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5" t="str">
        <f>IF(ISBLANK('Item List'!B7),"",'Item List'!B7)</f>
        <v>Aggregate Base Repair, 10"</v>
      </c>
      <c r="S9" s="285" t="str">
        <f>IF(ISBLANK('Item List'!C7),"",'Item List'!C7)</f>
        <v>S.Y.</v>
      </c>
      <c r="T9" s="286">
        <f>IF(ISBLANK('Item List'!BH7),0,'Item List'!BH7)</f>
        <v>349</v>
      </c>
      <c r="U9" s="145">
        <f>IF(ISBLANK('Item List'!BI7),0,'Item List'!BI7)</f>
        <v>20</v>
      </c>
      <c r="V9" s="145">
        <f t="shared" si="4"/>
        <v>6980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5" t="str">
        <f>IF(ISBLANK('Item List'!B7),"",'Item List'!B7)</f>
        <v>Aggregate Base Repair, 10"</v>
      </c>
      <c r="AG9" s="285" t="str">
        <f>IF(ISBLANK('Item List'!C7),"",'Item List'!C7)</f>
        <v>S.Y.</v>
      </c>
      <c r="AH9" s="286">
        <f>IF(ISBLANK('Item List'!BH7),0,'Item List'!BH7)</f>
        <v>349</v>
      </c>
      <c r="AI9" s="145">
        <f>IF(ISBLANK('Item List'!BI7),0,'Item List'!BI7)</f>
        <v>20</v>
      </c>
      <c r="AJ9" s="145">
        <f t="shared" si="16"/>
        <v>6980</v>
      </c>
      <c r="AK9" s="573">
        <v>20</v>
      </c>
      <c r="AL9" s="102">
        <f t="shared" si="8"/>
        <v>6980</v>
      </c>
      <c r="AM9" s="168">
        <v>17.8</v>
      </c>
      <c r="AN9" s="102">
        <f t="shared" si="9"/>
        <v>6212.2</v>
      </c>
      <c r="AO9" s="168">
        <v>36.049999999999997</v>
      </c>
      <c r="AP9" s="102">
        <f t="shared" si="10"/>
        <v>12581.449999999999</v>
      </c>
      <c r="AQ9" s="168">
        <v>23</v>
      </c>
      <c r="AR9" s="102">
        <f t="shared" si="11"/>
        <v>8027</v>
      </c>
      <c r="AS9" s="168">
        <v>65.5</v>
      </c>
      <c r="AT9" s="102">
        <f t="shared" si="12"/>
        <v>22859.5</v>
      </c>
      <c r="AU9" s="168">
        <v>15</v>
      </c>
      <c r="AV9" s="102">
        <v>5235</v>
      </c>
    </row>
    <row r="10" spans="1:48" s="222" customFormat="1" ht="24" customHeight="1" x14ac:dyDescent="0.2">
      <c r="A10" s="511">
        <v>5</v>
      </c>
      <c r="B10" s="512" t="str">
        <f>IF(ISBLANK('Item List'!B8),"",'Item List'!B8)</f>
        <v>Bituminous Materials (Prime Coat)</v>
      </c>
      <c r="C10" s="512" t="str">
        <f>IF(ISBLANK('Item List'!C8),"",'Item List'!C8)</f>
        <v>Gal</v>
      </c>
      <c r="D10" s="513">
        <f>IF(ISBLANK('Item List'!BH8),0,'Item List'!BH8)</f>
        <v>3490</v>
      </c>
      <c r="E10" s="514">
        <f>IF(ISBLANK('Item List'!BI8),0,'Item List'!BI8)</f>
        <v>3</v>
      </c>
      <c r="F10" s="514">
        <f t="shared" si="14"/>
        <v>10470</v>
      </c>
      <c r="G10" s="167"/>
      <c r="H10" s="102">
        <f t="shared" si="15"/>
        <v>0</v>
      </c>
      <c r="I10" s="168"/>
      <c r="J10" s="102">
        <f t="shared" si="0"/>
        <v>0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5" t="str">
        <f>IF(ISBLANK('Item List'!B8),"",'Item List'!B8)</f>
        <v>Bituminous Materials (Prime Coat)</v>
      </c>
      <c r="S10" s="285" t="str">
        <f>IF(ISBLANK('Item List'!C8),"",'Item List'!C8)</f>
        <v>Gal</v>
      </c>
      <c r="T10" s="286">
        <f>IF(ISBLANK('Item List'!BH8),0,'Item List'!BH8)</f>
        <v>3490</v>
      </c>
      <c r="U10" s="145">
        <f>IF(ISBLANK('Item List'!BI8),0,'Item List'!BI8)</f>
        <v>3</v>
      </c>
      <c r="V10" s="145">
        <f t="shared" si="4"/>
        <v>10470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5" t="str">
        <f>IF(ISBLANK('Item List'!B8),"",'Item List'!B8)</f>
        <v>Bituminous Materials (Prime Coat)</v>
      </c>
      <c r="AG10" s="285" t="str">
        <f>IF(ISBLANK('Item List'!C8),"",'Item List'!C8)</f>
        <v>Gal</v>
      </c>
      <c r="AH10" s="286">
        <f>IF(ISBLANK('Item List'!BH8),0,'Item List'!BH8)</f>
        <v>3490</v>
      </c>
      <c r="AI10" s="145">
        <f>IF(ISBLANK('Item List'!BI8),0,'Item List'!BI8)</f>
        <v>3</v>
      </c>
      <c r="AJ10" s="145">
        <f t="shared" si="16"/>
        <v>10470</v>
      </c>
      <c r="AK10" s="573">
        <v>3.49</v>
      </c>
      <c r="AL10" s="102">
        <f t="shared" si="8"/>
        <v>12180.1</v>
      </c>
      <c r="AM10" s="168">
        <v>0.01</v>
      </c>
      <c r="AN10" s="102">
        <f t="shared" si="9"/>
        <v>34.9</v>
      </c>
      <c r="AO10" s="168">
        <v>3.56</v>
      </c>
      <c r="AP10" s="102">
        <f t="shared" si="10"/>
        <v>12424.4</v>
      </c>
      <c r="AQ10" s="168">
        <v>3.49</v>
      </c>
      <c r="AR10" s="102">
        <f t="shared" si="11"/>
        <v>12180.1</v>
      </c>
      <c r="AS10" s="168">
        <v>3.75</v>
      </c>
      <c r="AT10" s="102">
        <f t="shared" si="12"/>
        <v>13087.5</v>
      </c>
      <c r="AU10" s="168">
        <v>4</v>
      </c>
      <c r="AV10" s="102">
        <v>13960</v>
      </c>
    </row>
    <row r="11" spans="1:48" s="222" customFormat="1" ht="24" customHeight="1" x14ac:dyDescent="0.2">
      <c r="A11" s="511">
        <f t="shared" si="17"/>
        <v>6</v>
      </c>
      <c r="B11" s="512" t="str">
        <f>IF(ISBLANK('Item List'!B9),"",'Item List'!B9)</f>
        <v>Aggregate (Prime Coat)</v>
      </c>
      <c r="C11" s="512" t="str">
        <f>IF(ISBLANK('Item List'!C9),"",'Item List'!C9)</f>
        <v>Tons</v>
      </c>
      <c r="D11" s="513">
        <f>IF(ISBLANK('Item List'!BH9),0,'Item List'!BH9)</f>
        <v>349</v>
      </c>
      <c r="E11" s="514">
        <f>IF(ISBLANK('Item List'!BI9),0,'Item List'!BI9)</f>
        <v>10</v>
      </c>
      <c r="F11" s="514">
        <f t="shared" si="14"/>
        <v>3490</v>
      </c>
      <c r="G11" s="167"/>
      <c r="H11" s="102">
        <f t="shared" si="15"/>
        <v>0</v>
      </c>
      <c r="I11" s="168"/>
      <c r="J11" s="102">
        <f t="shared" si="0"/>
        <v>0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5" t="str">
        <f>IF(ISBLANK('Item List'!B9),"",'Item List'!B9)</f>
        <v>Aggregate (Prime Coat)</v>
      </c>
      <c r="S11" s="285" t="str">
        <f>IF(ISBLANK('Item List'!C9),"",'Item List'!C9)</f>
        <v>Tons</v>
      </c>
      <c r="T11" s="286">
        <f>IF(ISBLANK('Item List'!BH9),0,'Item List'!BH9)</f>
        <v>349</v>
      </c>
      <c r="U11" s="145">
        <f>IF(ISBLANK('Item List'!BI9),0,'Item List'!BI9)</f>
        <v>10</v>
      </c>
      <c r="V11" s="145">
        <f t="shared" si="4"/>
        <v>3490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5" t="str">
        <f>IF(ISBLANK('Item List'!B9),"",'Item List'!B9)</f>
        <v>Aggregate (Prime Coat)</v>
      </c>
      <c r="AG11" s="285" t="str">
        <f>IF(ISBLANK('Item List'!C9),"",'Item List'!C9)</f>
        <v>Tons</v>
      </c>
      <c r="AH11" s="286">
        <f>IF(ISBLANK('Item List'!BH9),0,'Item List'!BH9)</f>
        <v>349</v>
      </c>
      <c r="AI11" s="145">
        <f>IF(ISBLANK('Item List'!BI9),0,'Item List'!BI9)</f>
        <v>10</v>
      </c>
      <c r="AJ11" s="145">
        <f t="shared" si="16"/>
        <v>3490</v>
      </c>
      <c r="AK11" s="573">
        <v>0.01</v>
      </c>
      <c r="AL11" s="102">
        <f t="shared" si="8"/>
        <v>3.49</v>
      </c>
      <c r="AM11" s="168">
        <v>0.01</v>
      </c>
      <c r="AN11" s="102">
        <f t="shared" si="9"/>
        <v>3.49</v>
      </c>
      <c r="AO11" s="168">
        <v>0.01</v>
      </c>
      <c r="AP11" s="102">
        <f t="shared" si="10"/>
        <v>3.49</v>
      </c>
      <c r="AQ11" s="168">
        <v>0.01</v>
      </c>
      <c r="AR11" s="102">
        <f t="shared" si="11"/>
        <v>3.49</v>
      </c>
      <c r="AS11" s="168">
        <v>0.01</v>
      </c>
      <c r="AT11" s="102">
        <f t="shared" si="12"/>
        <v>3.49</v>
      </c>
      <c r="AU11" s="168">
        <v>0.01</v>
      </c>
      <c r="AV11" s="102">
        <f t="shared" si="13"/>
        <v>3.49</v>
      </c>
    </row>
    <row r="12" spans="1:48" s="222" customFormat="1" ht="24" customHeight="1" x14ac:dyDescent="0.2">
      <c r="A12" s="511">
        <f t="shared" si="17"/>
        <v>7</v>
      </c>
      <c r="B12" s="512" t="str">
        <f>IF(ISBLANK('Item List'!B10),"",'Item List'!B10)</f>
        <v>Hot-Mix Asphalt Binder Course, IL-9.5, N50, 1.25"</v>
      </c>
      <c r="C12" s="512" t="str">
        <f>IF(ISBLANK('Item List'!C10),"",'Item List'!C10)</f>
        <v>Tons</v>
      </c>
      <c r="D12" s="513">
        <f>IF(ISBLANK('Item List'!BH10),0,'Item List'!BH10)</f>
        <v>500</v>
      </c>
      <c r="E12" s="514">
        <f>IF(ISBLANK('Item List'!BI10),0,'Item List'!BI10)</f>
        <v>80</v>
      </c>
      <c r="F12" s="514">
        <f t="shared" si="14"/>
        <v>40000</v>
      </c>
      <c r="G12" s="167"/>
      <c r="H12" s="102">
        <f t="shared" si="15"/>
        <v>0</v>
      </c>
      <c r="I12" s="168"/>
      <c r="J12" s="102">
        <f t="shared" si="0"/>
        <v>0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5" t="str">
        <f>IF(ISBLANK('Item List'!B10),"",'Item List'!B10)</f>
        <v>Hot-Mix Asphalt Binder Course, IL-9.5, N50, 1.25"</v>
      </c>
      <c r="S12" s="285" t="str">
        <f>IF(ISBLANK('Item List'!C10),"",'Item List'!C10)</f>
        <v>Tons</v>
      </c>
      <c r="T12" s="286">
        <f>IF(ISBLANK('Item List'!BH10),0,'Item List'!BH10)</f>
        <v>500</v>
      </c>
      <c r="U12" s="145">
        <f>IF(ISBLANK('Item List'!BI10),0,'Item List'!BI10)</f>
        <v>80</v>
      </c>
      <c r="V12" s="145">
        <f t="shared" si="4"/>
        <v>40000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5" t="str">
        <f>IF(ISBLANK('Item List'!B10),"",'Item List'!B10)</f>
        <v>Hot-Mix Asphalt Binder Course, IL-9.5, N50, 1.25"</v>
      </c>
      <c r="AG12" s="285" t="str">
        <f>IF(ISBLANK('Item List'!C10),"",'Item List'!C10)</f>
        <v>Tons</v>
      </c>
      <c r="AH12" s="286">
        <f>IF(ISBLANK('Item List'!BH10),0,'Item List'!BH10)</f>
        <v>500</v>
      </c>
      <c r="AI12" s="145">
        <f>IF(ISBLANK('Item List'!BI10),0,'Item List'!BI10)</f>
        <v>80</v>
      </c>
      <c r="AJ12" s="145">
        <f t="shared" si="16"/>
        <v>40000</v>
      </c>
      <c r="AK12" s="573">
        <v>87.85</v>
      </c>
      <c r="AL12" s="102">
        <f t="shared" si="8"/>
        <v>43925</v>
      </c>
      <c r="AM12" s="168">
        <v>108</v>
      </c>
      <c r="AN12" s="102">
        <f t="shared" si="9"/>
        <v>54000</v>
      </c>
      <c r="AO12" s="168">
        <v>89.61</v>
      </c>
      <c r="AP12" s="102">
        <f t="shared" si="10"/>
        <v>44805</v>
      </c>
      <c r="AQ12" s="168">
        <v>88</v>
      </c>
      <c r="AR12" s="102">
        <f t="shared" si="11"/>
        <v>44000</v>
      </c>
      <c r="AS12" s="168">
        <v>92</v>
      </c>
      <c r="AT12" s="102">
        <f t="shared" si="12"/>
        <v>46000</v>
      </c>
      <c r="AU12" s="168">
        <v>102.3</v>
      </c>
      <c r="AV12" s="102">
        <f t="shared" si="13"/>
        <v>51150</v>
      </c>
    </row>
    <row r="13" spans="1:48" s="222" customFormat="1" ht="24" customHeight="1" x14ac:dyDescent="0.2">
      <c r="A13" s="511">
        <f t="shared" si="17"/>
        <v>8</v>
      </c>
      <c r="B13" s="512" t="str">
        <f>IF(ISBLANK('Item List'!B11),"",'Item List'!B11)</f>
        <v>Hot-Mix Asphalt Surface Course, Mix "D", N50, 2"</v>
      </c>
      <c r="C13" s="512" t="str">
        <f>IF(ISBLANK('Item List'!C11),"",'Item List'!C11)</f>
        <v>Tons</v>
      </c>
      <c r="D13" s="513">
        <f>IF(ISBLANK('Item List'!BH11),0,'Item List'!BH11)</f>
        <v>4925</v>
      </c>
      <c r="E13" s="514">
        <f>IF(ISBLANK('Item List'!BI11),0,'Item List'!BI11)</f>
        <v>80</v>
      </c>
      <c r="F13" s="514">
        <f t="shared" si="14"/>
        <v>394000</v>
      </c>
      <c r="G13" s="167"/>
      <c r="H13" s="102">
        <f t="shared" si="15"/>
        <v>0</v>
      </c>
      <c r="I13" s="168"/>
      <c r="J13" s="102">
        <f t="shared" si="0"/>
        <v>0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5" t="str">
        <f>IF(ISBLANK('Item List'!B11),"",'Item List'!B11)</f>
        <v>Hot-Mix Asphalt Surface Course, Mix "D", N50, 2"</v>
      </c>
      <c r="S13" s="285" t="str">
        <f>IF(ISBLANK('Item List'!C11),"",'Item List'!C11)</f>
        <v>Tons</v>
      </c>
      <c r="T13" s="286">
        <f>IF(ISBLANK('Item List'!BH11),0,'Item List'!BH11)</f>
        <v>4925</v>
      </c>
      <c r="U13" s="145">
        <f>IF(ISBLANK('Item List'!BI11),0,'Item List'!BI11)</f>
        <v>80</v>
      </c>
      <c r="V13" s="145">
        <f t="shared" si="4"/>
        <v>394000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5" t="str">
        <f>IF(ISBLANK('Item List'!B11),"",'Item List'!B11)</f>
        <v>Hot-Mix Asphalt Surface Course, Mix "D", N50, 2"</v>
      </c>
      <c r="AG13" s="285" t="str">
        <f>IF(ISBLANK('Item List'!C11),"",'Item List'!C11)</f>
        <v>Tons</v>
      </c>
      <c r="AH13" s="286">
        <f>IF(ISBLANK('Item List'!BH11),0,'Item List'!BH11)</f>
        <v>4925</v>
      </c>
      <c r="AI13" s="145">
        <f>IF(ISBLANK('Item List'!BI11),0,'Item List'!BI11)</f>
        <v>80</v>
      </c>
      <c r="AJ13" s="145">
        <f t="shared" si="16"/>
        <v>394000</v>
      </c>
      <c r="AK13" s="573">
        <v>89.37</v>
      </c>
      <c r="AL13" s="102">
        <f t="shared" si="8"/>
        <v>440147.25</v>
      </c>
      <c r="AM13" s="168">
        <v>102</v>
      </c>
      <c r="AN13" s="102">
        <f t="shared" si="9"/>
        <v>502350</v>
      </c>
      <c r="AO13" s="168">
        <v>93.46</v>
      </c>
      <c r="AP13" s="102">
        <f t="shared" si="10"/>
        <v>460290.49999999994</v>
      </c>
      <c r="AQ13" s="168">
        <v>90</v>
      </c>
      <c r="AR13" s="102">
        <f t="shared" si="11"/>
        <v>443250</v>
      </c>
      <c r="AS13" s="168">
        <v>93.75</v>
      </c>
      <c r="AT13" s="102">
        <f t="shared" si="12"/>
        <v>461718.75</v>
      </c>
      <c r="AU13" s="168">
        <v>103</v>
      </c>
      <c r="AV13" s="102">
        <f t="shared" si="13"/>
        <v>507275</v>
      </c>
    </row>
    <row r="14" spans="1:48" s="222" customFormat="1" ht="24" customHeight="1" x14ac:dyDescent="0.2">
      <c r="A14" s="511">
        <f t="shared" si="17"/>
        <v>9</v>
      </c>
      <c r="B14" s="512" t="str">
        <f>IF(ISBLANK('Item List'!B12),"",'Item List'!B12)</f>
        <v>Hot-Mix Asphalt, Hand Method</v>
      </c>
      <c r="C14" s="512" t="str">
        <f>IF(ISBLANK('Item List'!C12),"",'Item List'!C12)</f>
        <v>Tons</v>
      </c>
      <c r="D14" s="513">
        <f>IF(ISBLANK('Item List'!BH12),0,'Item List'!BH12)</f>
        <v>56</v>
      </c>
      <c r="E14" s="514">
        <f>IF(ISBLANK('Item List'!BI12),0,'Item List'!BI12)</f>
        <v>300</v>
      </c>
      <c r="F14" s="514">
        <f t="shared" si="14"/>
        <v>16800</v>
      </c>
      <c r="G14" s="167"/>
      <c r="H14" s="102">
        <f t="shared" si="15"/>
        <v>0</v>
      </c>
      <c r="I14" s="168"/>
      <c r="J14" s="102">
        <f t="shared" si="0"/>
        <v>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5" t="str">
        <f>IF(ISBLANK('Item List'!B12),"",'Item List'!B12)</f>
        <v>Hot-Mix Asphalt, Hand Method</v>
      </c>
      <c r="S14" s="285" t="str">
        <f>IF(ISBLANK('Item List'!C12),"",'Item List'!C12)</f>
        <v>Tons</v>
      </c>
      <c r="T14" s="286">
        <f>IF(ISBLANK('Item List'!BH12),0,'Item List'!BH12)</f>
        <v>56</v>
      </c>
      <c r="U14" s="145">
        <f>IF(ISBLANK('Item List'!BI12),0,'Item List'!BI12)</f>
        <v>300</v>
      </c>
      <c r="V14" s="145">
        <f t="shared" si="4"/>
        <v>16800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5" t="str">
        <f>IF(ISBLANK('Item List'!B12),"",'Item List'!B12)</f>
        <v>Hot-Mix Asphalt, Hand Method</v>
      </c>
      <c r="AG14" s="285" t="str">
        <f>IF(ISBLANK('Item List'!C12),"",'Item List'!C12)</f>
        <v>Tons</v>
      </c>
      <c r="AH14" s="286">
        <f>IF(ISBLANK('Item List'!BH12),0,'Item List'!BH12)</f>
        <v>56</v>
      </c>
      <c r="AI14" s="145">
        <f>IF(ISBLANK('Item List'!BI12),0,'Item List'!BI12)</f>
        <v>300</v>
      </c>
      <c r="AJ14" s="145">
        <f t="shared" si="16"/>
        <v>16800</v>
      </c>
      <c r="AK14" s="573">
        <v>500</v>
      </c>
      <c r="AL14" s="102">
        <f t="shared" si="8"/>
        <v>28000</v>
      </c>
      <c r="AM14" s="168">
        <v>114</v>
      </c>
      <c r="AN14" s="102">
        <f t="shared" si="9"/>
        <v>6384</v>
      </c>
      <c r="AO14" s="168">
        <v>153</v>
      </c>
      <c r="AP14" s="102">
        <f t="shared" si="10"/>
        <v>8568</v>
      </c>
      <c r="AQ14" s="168">
        <v>150</v>
      </c>
      <c r="AR14" s="102">
        <f t="shared" si="11"/>
        <v>8400</v>
      </c>
      <c r="AS14" s="168">
        <v>157.25</v>
      </c>
      <c r="AT14" s="102">
        <f t="shared" si="12"/>
        <v>8806</v>
      </c>
      <c r="AU14" s="168">
        <v>170</v>
      </c>
      <c r="AV14" s="102">
        <f t="shared" si="13"/>
        <v>9520</v>
      </c>
    </row>
    <row r="15" spans="1:48" s="222" customFormat="1" ht="24" customHeight="1" x14ac:dyDescent="0.2">
      <c r="A15" s="511">
        <f t="shared" si="17"/>
        <v>10</v>
      </c>
      <c r="B15" s="512" t="str">
        <f>IF(ISBLANK('Item List'!B13),"",'Item List'!B13)</f>
        <v>P.C.C. Approach Pavement, 6"</v>
      </c>
      <c r="C15" s="512" t="str">
        <f>IF(ISBLANK('Item List'!C13),"",'Item List'!C13)</f>
        <v>S.Y.</v>
      </c>
      <c r="D15" s="513">
        <f>IF(ISBLANK('Item List'!BH13),0,'Item List'!BH13)</f>
        <v>2952</v>
      </c>
      <c r="E15" s="514">
        <f>IF(ISBLANK('Item List'!BI13),0,'Item List'!BI13)</f>
        <v>80</v>
      </c>
      <c r="F15" s="514">
        <f t="shared" si="14"/>
        <v>236160</v>
      </c>
      <c r="G15" s="167"/>
      <c r="H15" s="102">
        <f t="shared" si="15"/>
        <v>0</v>
      </c>
      <c r="I15" s="168"/>
      <c r="J15" s="102">
        <f t="shared" si="0"/>
        <v>0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5" t="str">
        <f>IF(ISBLANK('Item List'!B13),"",'Item List'!B13)</f>
        <v>P.C.C. Approach Pavement, 6"</v>
      </c>
      <c r="S15" s="285" t="str">
        <f>IF(ISBLANK('Item List'!C13),"",'Item List'!C13)</f>
        <v>S.Y.</v>
      </c>
      <c r="T15" s="286">
        <f>IF(ISBLANK('Item List'!BH13),0,'Item List'!BH13)</f>
        <v>2952</v>
      </c>
      <c r="U15" s="145">
        <f>IF(ISBLANK('Item List'!BI13),0,'Item List'!BI13)</f>
        <v>80</v>
      </c>
      <c r="V15" s="145">
        <f t="shared" si="4"/>
        <v>236160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5" t="str">
        <f>IF(ISBLANK('Item List'!B13),"",'Item List'!B13)</f>
        <v>P.C.C. Approach Pavement, 6"</v>
      </c>
      <c r="AG15" s="285" t="str">
        <f>IF(ISBLANK('Item List'!C13),"",'Item List'!C13)</f>
        <v>S.Y.</v>
      </c>
      <c r="AH15" s="286">
        <f>IF(ISBLANK('Item List'!BH13),0,'Item List'!BH13)</f>
        <v>2952</v>
      </c>
      <c r="AI15" s="145">
        <f>IF(ISBLANK('Item List'!BI13),0,'Item List'!BI13)</f>
        <v>80</v>
      </c>
      <c r="AJ15" s="145">
        <f t="shared" si="16"/>
        <v>236160</v>
      </c>
      <c r="AK15" s="573">
        <v>75</v>
      </c>
      <c r="AL15" s="102">
        <f t="shared" si="8"/>
        <v>221400</v>
      </c>
      <c r="AM15" s="168">
        <v>101</v>
      </c>
      <c r="AN15" s="102">
        <f t="shared" si="9"/>
        <v>298152</v>
      </c>
      <c r="AO15" s="168">
        <v>79.010000000000005</v>
      </c>
      <c r="AP15" s="102">
        <f t="shared" si="10"/>
        <v>233237.52000000002</v>
      </c>
      <c r="AQ15" s="168">
        <v>85</v>
      </c>
      <c r="AR15" s="102">
        <f t="shared" si="11"/>
        <v>250920</v>
      </c>
      <c r="AS15" s="168">
        <v>73.5</v>
      </c>
      <c r="AT15" s="102">
        <f t="shared" si="12"/>
        <v>216972</v>
      </c>
      <c r="AU15" s="168">
        <v>100</v>
      </c>
      <c r="AV15" s="102">
        <f t="shared" si="13"/>
        <v>295200</v>
      </c>
    </row>
    <row r="16" spans="1:48" ht="24" customHeight="1" x14ac:dyDescent="0.2">
      <c r="A16" s="511">
        <f t="shared" si="17"/>
        <v>11</v>
      </c>
      <c r="B16" s="512" t="str">
        <f>IF(ISBLANK('Item List'!B14),"",'Item List'!B14)</f>
        <v>P.C.C. Approach Pavement, 8"</v>
      </c>
      <c r="C16" s="512" t="str">
        <f>IF(ISBLANK('Item List'!C14),"",'Item List'!C14)</f>
        <v>S.Y.</v>
      </c>
      <c r="D16" s="513">
        <f>IF(ISBLANK('Item List'!BH14),0,'Item List'!BH14)</f>
        <v>175</v>
      </c>
      <c r="E16" s="514">
        <f>IF(ISBLANK('Item List'!BI14),0,'Item List'!BI14)</f>
        <v>95</v>
      </c>
      <c r="F16" s="514">
        <f t="shared" si="14"/>
        <v>16625</v>
      </c>
      <c r="G16" s="167"/>
      <c r="H16" s="102">
        <f t="shared" si="15"/>
        <v>0</v>
      </c>
      <c r="I16" s="169"/>
      <c r="J16" s="102">
        <f t="shared" si="0"/>
        <v>0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5" t="str">
        <f>IF(ISBLANK('Item List'!B14),"",'Item List'!B14)</f>
        <v>P.C.C. Approach Pavement, 8"</v>
      </c>
      <c r="S16" s="285" t="str">
        <f>IF(ISBLANK('Item List'!C14),"",'Item List'!C14)</f>
        <v>S.Y.</v>
      </c>
      <c r="T16" s="286">
        <f>IF(ISBLANK('Item List'!BH14),0,'Item List'!BH14)</f>
        <v>175</v>
      </c>
      <c r="U16" s="145">
        <f>IF(ISBLANK('Item List'!BI14),0,'Item List'!BI14)</f>
        <v>95</v>
      </c>
      <c r="V16" s="145">
        <f t="shared" si="4"/>
        <v>16625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5" t="str">
        <f>IF(ISBLANK('Item List'!B14),"",'Item List'!B14)</f>
        <v>P.C.C. Approach Pavement, 8"</v>
      </c>
      <c r="AG16" s="285" t="str">
        <f>IF(ISBLANK('Item List'!C14),"",'Item List'!C14)</f>
        <v>S.Y.</v>
      </c>
      <c r="AH16" s="286">
        <f>IF(ISBLANK('Item List'!BH14),0,'Item List'!BH14)</f>
        <v>175</v>
      </c>
      <c r="AI16" s="145">
        <f>IF(ISBLANK('Item List'!BI14),0,'Item List'!BI14)</f>
        <v>95</v>
      </c>
      <c r="AJ16" s="145">
        <f t="shared" si="16"/>
        <v>16625</v>
      </c>
      <c r="AK16" s="574">
        <v>50</v>
      </c>
      <c r="AL16" s="102">
        <f t="shared" si="8"/>
        <v>8750</v>
      </c>
      <c r="AM16" s="169">
        <v>110</v>
      </c>
      <c r="AN16" s="102">
        <f t="shared" si="9"/>
        <v>19250</v>
      </c>
      <c r="AO16" s="169">
        <v>101.36</v>
      </c>
      <c r="AP16" s="102">
        <f t="shared" si="10"/>
        <v>17738</v>
      </c>
      <c r="AQ16" s="169">
        <v>85</v>
      </c>
      <c r="AR16" s="102">
        <f t="shared" si="11"/>
        <v>14875</v>
      </c>
      <c r="AS16" s="169">
        <v>99.25</v>
      </c>
      <c r="AT16" s="102">
        <f t="shared" si="12"/>
        <v>17368.75</v>
      </c>
      <c r="AU16" s="169">
        <v>130</v>
      </c>
      <c r="AV16" s="102">
        <f t="shared" si="13"/>
        <v>22750</v>
      </c>
    </row>
    <row r="17" spans="1:48" ht="24" customHeight="1" x14ac:dyDescent="0.2">
      <c r="A17" s="511">
        <f t="shared" si="17"/>
        <v>12</v>
      </c>
      <c r="B17" s="512" t="str">
        <f>IF(ISBLANK('Item List'!B15),"",'Item List'!B15)</f>
        <v>P.C.C. Sidewalk, 4"</v>
      </c>
      <c r="C17" s="512" t="str">
        <f>IF(ISBLANK('Item List'!C15),"",'Item List'!C15)</f>
        <v>S.F.</v>
      </c>
      <c r="D17" s="513">
        <f>IF(ISBLANK('Item List'!BH15),0,'Item List'!BH15)</f>
        <v>100475</v>
      </c>
      <c r="E17" s="514">
        <f>IF(ISBLANK('Item List'!BI15),0,'Item List'!BI15)</f>
        <v>9</v>
      </c>
      <c r="F17" s="514">
        <f t="shared" si="14"/>
        <v>904275</v>
      </c>
      <c r="G17" s="167"/>
      <c r="H17" s="102">
        <f t="shared" si="15"/>
        <v>0</v>
      </c>
      <c r="I17" s="169"/>
      <c r="J17" s="102">
        <f t="shared" si="0"/>
        <v>0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5" t="str">
        <f>IF(ISBLANK('Item List'!B15),"",'Item List'!B15)</f>
        <v>P.C.C. Sidewalk, 4"</v>
      </c>
      <c r="S17" s="285" t="str">
        <f>IF(ISBLANK('Item List'!C15),"",'Item List'!C15)</f>
        <v>S.F.</v>
      </c>
      <c r="T17" s="286">
        <f>IF(ISBLANK('Item List'!BH15),0,'Item List'!BH15)</f>
        <v>100475</v>
      </c>
      <c r="U17" s="145">
        <f>IF(ISBLANK('Item List'!BI15),0,'Item List'!BI15)</f>
        <v>9</v>
      </c>
      <c r="V17" s="145">
        <f t="shared" si="4"/>
        <v>904275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5" t="str">
        <f>IF(ISBLANK('Item List'!B15),"",'Item List'!B15)</f>
        <v>P.C.C. Sidewalk, 4"</v>
      </c>
      <c r="AG17" s="285" t="str">
        <f>IF(ISBLANK('Item List'!C15),"",'Item List'!C15)</f>
        <v>S.F.</v>
      </c>
      <c r="AH17" s="286">
        <f>IF(ISBLANK('Item List'!BH15),0,'Item List'!BH15)</f>
        <v>100475</v>
      </c>
      <c r="AI17" s="145">
        <f>IF(ISBLANK('Item List'!BI15),0,'Item List'!BI15)</f>
        <v>9</v>
      </c>
      <c r="AJ17" s="145">
        <f t="shared" si="16"/>
        <v>904275</v>
      </c>
      <c r="AK17" s="574">
        <v>9</v>
      </c>
      <c r="AL17" s="102">
        <f t="shared" si="8"/>
        <v>904275</v>
      </c>
      <c r="AM17" s="169">
        <v>10.25</v>
      </c>
      <c r="AN17" s="102">
        <f t="shared" si="9"/>
        <v>1029868.75</v>
      </c>
      <c r="AO17" s="169">
        <v>8.41</v>
      </c>
      <c r="AP17" s="102">
        <f t="shared" si="10"/>
        <v>844994.75</v>
      </c>
      <c r="AQ17" s="169">
        <v>9</v>
      </c>
      <c r="AR17" s="102">
        <f t="shared" si="11"/>
        <v>904275</v>
      </c>
      <c r="AS17" s="169">
        <v>8.75</v>
      </c>
      <c r="AT17" s="102">
        <f t="shared" si="12"/>
        <v>879156.25</v>
      </c>
      <c r="AU17" s="169">
        <v>10</v>
      </c>
      <c r="AV17" s="102">
        <f t="shared" si="13"/>
        <v>1004750</v>
      </c>
    </row>
    <row r="18" spans="1:48" ht="24" customHeight="1" x14ac:dyDescent="0.2">
      <c r="A18" s="511">
        <f t="shared" si="17"/>
        <v>13</v>
      </c>
      <c r="B18" s="512" t="str">
        <f>IF(ISBLANK('Item List'!B16),"",'Item List'!B16)</f>
        <v>Detectable Warnings, ADA Ramps</v>
      </c>
      <c r="C18" s="512" t="str">
        <f>IF(ISBLANK('Item List'!C16),"",'Item List'!C16)</f>
        <v>S.F.</v>
      </c>
      <c r="D18" s="513">
        <f>IF(ISBLANK('Item List'!BH16),0,'Item List'!BH16)</f>
        <v>940</v>
      </c>
      <c r="E18" s="514">
        <f>IF(ISBLANK('Item List'!BI16),0,'Item List'!BI16)</f>
        <v>30</v>
      </c>
      <c r="F18" s="514">
        <f t="shared" si="14"/>
        <v>28200</v>
      </c>
      <c r="G18" s="167"/>
      <c r="H18" s="102">
        <f t="shared" si="15"/>
        <v>0</v>
      </c>
      <c r="I18" s="169"/>
      <c r="J18" s="102">
        <f t="shared" si="0"/>
        <v>0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5" t="str">
        <f>IF(ISBLANK('Item List'!B16),"",'Item List'!B16)</f>
        <v>Detectable Warnings, ADA Ramps</v>
      </c>
      <c r="S18" s="285" t="str">
        <f>IF(ISBLANK('Item List'!C16),"",'Item List'!C16)</f>
        <v>S.F.</v>
      </c>
      <c r="T18" s="286">
        <f>IF(ISBLANK('Item List'!BH16),0,'Item List'!BH16)</f>
        <v>940</v>
      </c>
      <c r="U18" s="145">
        <f>IF(ISBLANK('Item List'!BI16),0,'Item List'!BI16)</f>
        <v>30</v>
      </c>
      <c r="V18" s="145">
        <f t="shared" si="4"/>
        <v>28200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5" t="str">
        <f>IF(ISBLANK('Item List'!B16),"",'Item List'!B16)</f>
        <v>Detectable Warnings, ADA Ramps</v>
      </c>
      <c r="AG18" s="285" t="str">
        <f>IF(ISBLANK('Item List'!C16),"",'Item List'!C16)</f>
        <v>S.F.</v>
      </c>
      <c r="AH18" s="286">
        <f>IF(ISBLANK('Item List'!BH16),0,'Item List'!BH16)</f>
        <v>940</v>
      </c>
      <c r="AI18" s="145">
        <f>IF(ISBLANK('Item List'!BI16),0,'Item List'!BI16)</f>
        <v>30</v>
      </c>
      <c r="AJ18" s="145">
        <f t="shared" si="16"/>
        <v>28200</v>
      </c>
      <c r="AK18" s="574">
        <v>25</v>
      </c>
      <c r="AL18" s="102">
        <f t="shared" si="8"/>
        <v>23500</v>
      </c>
      <c r="AM18" s="169">
        <v>49</v>
      </c>
      <c r="AN18" s="102">
        <f t="shared" si="9"/>
        <v>46060</v>
      </c>
      <c r="AO18" s="169">
        <v>25</v>
      </c>
      <c r="AP18" s="102">
        <f t="shared" si="10"/>
        <v>23500</v>
      </c>
      <c r="AQ18" s="169">
        <v>25</v>
      </c>
      <c r="AR18" s="102">
        <f t="shared" si="11"/>
        <v>23500</v>
      </c>
      <c r="AS18" s="169">
        <v>40.75</v>
      </c>
      <c r="AT18" s="102">
        <f t="shared" si="12"/>
        <v>38305</v>
      </c>
      <c r="AU18" s="169">
        <v>25</v>
      </c>
      <c r="AV18" s="102">
        <f t="shared" si="13"/>
        <v>23500</v>
      </c>
    </row>
    <row r="19" spans="1:48" ht="24" customHeight="1" x14ac:dyDescent="0.2">
      <c r="A19" s="511">
        <f t="shared" si="17"/>
        <v>14</v>
      </c>
      <c r="B19" s="512" t="str">
        <f>IF(ISBLANK('Item List'!B17),"",'Item List'!B17)</f>
        <v>Combination Curb and Gutter Removal</v>
      </c>
      <c r="C19" s="512" t="str">
        <f>IF(ISBLANK('Item List'!C17),"",'Item List'!C17)</f>
        <v>L.F.</v>
      </c>
      <c r="D19" s="513">
        <f>IF(ISBLANK('Item List'!BH17),0,'Item List'!BH17)</f>
        <v>22095</v>
      </c>
      <c r="E19" s="514">
        <f>IF(ISBLANK('Item List'!BI17),0,'Item List'!BI17)</f>
        <v>15</v>
      </c>
      <c r="F19" s="514">
        <f t="shared" si="14"/>
        <v>331425</v>
      </c>
      <c r="G19" s="167"/>
      <c r="H19" s="102">
        <f t="shared" si="15"/>
        <v>0</v>
      </c>
      <c r="I19" s="169"/>
      <c r="J19" s="102">
        <f t="shared" si="0"/>
        <v>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5" t="str">
        <f>IF(ISBLANK('Item List'!B17),"",'Item List'!B17)</f>
        <v>Combination Curb and Gutter Removal</v>
      </c>
      <c r="S19" s="285" t="str">
        <f>IF(ISBLANK('Item List'!C17),"",'Item List'!C17)</f>
        <v>L.F.</v>
      </c>
      <c r="T19" s="286">
        <f>IF(ISBLANK('Item List'!BH17),0,'Item List'!BH17)</f>
        <v>22095</v>
      </c>
      <c r="U19" s="145">
        <f>IF(ISBLANK('Item List'!BI17),0,'Item List'!BI17)</f>
        <v>15</v>
      </c>
      <c r="V19" s="145">
        <f t="shared" si="4"/>
        <v>331425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5" t="str">
        <f>IF(ISBLANK('Item List'!B17),"",'Item List'!B17)</f>
        <v>Combination Curb and Gutter Removal</v>
      </c>
      <c r="AG19" s="285" t="str">
        <f>IF(ISBLANK('Item List'!C17),"",'Item List'!C17)</f>
        <v>L.F.</v>
      </c>
      <c r="AH19" s="286">
        <f>IF(ISBLANK('Item List'!BH17),0,'Item List'!BH17)</f>
        <v>22095</v>
      </c>
      <c r="AI19" s="145">
        <f>IF(ISBLANK('Item List'!BI17),0,'Item List'!BI17)</f>
        <v>15</v>
      </c>
      <c r="AJ19" s="145">
        <f t="shared" si="16"/>
        <v>331425</v>
      </c>
      <c r="AK19" s="574">
        <v>9</v>
      </c>
      <c r="AL19" s="102">
        <f t="shared" si="8"/>
        <v>198855</v>
      </c>
      <c r="AM19" s="169">
        <v>5.6</v>
      </c>
      <c r="AN19" s="102">
        <f t="shared" si="9"/>
        <v>123731.99999999999</v>
      </c>
      <c r="AO19" s="169">
        <v>14.32</v>
      </c>
      <c r="AP19" s="102">
        <f t="shared" si="10"/>
        <v>316400.40000000002</v>
      </c>
      <c r="AQ19" s="169">
        <v>9</v>
      </c>
      <c r="AR19" s="102">
        <f t="shared" si="11"/>
        <v>198855</v>
      </c>
      <c r="AS19" s="169">
        <v>11</v>
      </c>
      <c r="AT19" s="102">
        <f t="shared" si="12"/>
        <v>243045</v>
      </c>
      <c r="AU19" s="169">
        <v>14.55</v>
      </c>
      <c r="AV19" s="102">
        <f t="shared" si="13"/>
        <v>321482.25</v>
      </c>
    </row>
    <row r="20" spans="1:48" ht="24" customHeight="1" x14ac:dyDescent="0.2">
      <c r="A20" s="511">
        <f t="shared" si="17"/>
        <v>15</v>
      </c>
      <c r="B20" s="512" t="str">
        <f>IF(ISBLANK('Item List'!B18),"",'Item List'!B18)</f>
        <v>Sidewalk Removal</v>
      </c>
      <c r="C20" s="512" t="str">
        <f>IF(ISBLANK('Item List'!C18),"",'Item List'!C18)</f>
        <v>S.F.</v>
      </c>
      <c r="D20" s="513">
        <f>IF(ISBLANK('Item List'!BH18),0,'Item List'!BH18)</f>
        <v>99500</v>
      </c>
      <c r="E20" s="514">
        <f>IF(ISBLANK('Item List'!BI18),0,'Item List'!BI18)</f>
        <v>3</v>
      </c>
      <c r="F20" s="514">
        <f t="shared" si="14"/>
        <v>298500</v>
      </c>
      <c r="G20" s="167"/>
      <c r="H20" s="102">
        <f t="shared" si="15"/>
        <v>0</v>
      </c>
      <c r="I20" s="169"/>
      <c r="J20" s="102">
        <f t="shared" si="0"/>
        <v>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5" t="str">
        <f>IF(ISBLANK('Item List'!B18),"",'Item List'!B18)</f>
        <v>Sidewalk Removal</v>
      </c>
      <c r="S20" s="285" t="str">
        <f>IF(ISBLANK('Item List'!C18),"",'Item List'!C18)</f>
        <v>S.F.</v>
      </c>
      <c r="T20" s="286">
        <f>IF(ISBLANK('Item List'!BH18),0,'Item List'!BH18)</f>
        <v>99500</v>
      </c>
      <c r="U20" s="145">
        <f>IF(ISBLANK('Item List'!BI18),0,'Item List'!BI18)</f>
        <v>3</v>
      </c>
      <c r="V20" s="145">
        <f t="shared" si="4"/>
        <v>298500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5" t="str">
        <f>IF(ISBLANK('Item List'!B18),"",'Item List'!B18)</f>
        <v>Sidewalk Removal</v>
      </c>
      <c r="AG20" s="285" t="str">
        <f>IF(ISBLANK('Item List'!C18),"",'Item List'!C18)</f>
        <v>S.F.</v>
      </c>
      <c r="AH20" s="286">
        <f>IF(ISBLANK('Item List'!BH18),0,'Item List'!BH18)</f>
        <v>99500</v>
      </c>
      <c r="AI20" s="145">
        <f>IF(ISBLANK('Item List'!BI18),0,'Item List'!BI18)</f>
        <v>3</v>
      </c>
      <c r="AJ20" s="145">
        <f t="shared" si="16"/>
        <v>298500</v>
      </c>
      <c r="AK20" s="574">
        <v>3.5</v>
      </c>
      <c r="AL20" s="102">
        <f t="shared" si="8"/>
        <v>348250</v>
      </c>
      <c r="AM20" s="169">
        <v>1.74</v>
      </c>
      <c r="AN20" s="102">
        <f t="shared" si="9"/>
        <v>173130</v>
      </c>
      <c r="AO20" s="169">
        <v>2.88</v>
      </c>
      <c r="AP20" s="102">
        <f t="shared" si="10"/>
        <v>286560</v>
      </c>
      <c r="AQ20" s="169">
        <v>3.5</v>
      </c>
      <c r="AR20" s="102">
        <f t="shared" si="11"/>
        <v>348250</v>
      </c>
      <c r="AS20" s="169">
        <v>2.75</v>
      </c>
      <c r="AT20" s="102">
        <f t="shared" si="12"/>
        <v>273625</v>
      </c>
      <c r="AU20" s="169">
        <v>2.5</v>
      </c>
      <c r="AV20" s="102">
        <f t="shared" si="13"/>
        <v>248750</v>
      </c>
    </row>
    <row r="21" spans="1:48" ht="24" customHeight="1" x14ac:dyDescent="0.2">
      <c r="A21" s="511">
        <f t="shared" si="17"/>
        <v>16</v>
      </c>
      <c r="B21" s="512" t="str">
        <f>IF(ISBLANK('Item List'!B19),"",'Item List'!B19)</f>
        <v>Approach Pavement Removal</v>
      </c>
      <c r="C21" s="512" t="str">
        <f>IF(ISBLANK('Item List'!C19),"",'Item List'!C19)</f>
        <v>S.Y.</v>
      </c>
      <c r="D21" s="513">
        <f>IF(ISBLANK('Item List'!BH19),0,'Item List'!BH19)</f>
        <v>3187</v>
      </c>
      <c r="E21" s="514">
        <f>IF(ISBLANK('Item List'!BI19),0,'Item List'!BI19)</f>
        <v>25</v>
      </c>
      <c r="F21" s="514">
        <f t="shared" si="14"/>
        <v>79675</v>
      </c>
      <c r="G21" s="167"/>
      <c r="H21" s="102">
        <f t="shared" si="15"/>
        <v>0</v>
      </c>
      <c r="I21" s="169"/>
      <c r="J21" s="102">
        <f t="shared" si="0"/>
        <v>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5" t="str">
        <f>IF(ISBLANK('Item List'!B19),"",'Item List'!B19)</f>
        <v>Approach Pavement Removal</v>
      </c>
      <c r="S21" s="285" t="str">
        <f>IF(ISBLANK('Item List'!C19),"",'Item List'!C19)</f>
        <v>S.Y.</v>
      </c>
      <c r="T21" s="286">
        <f>IF(ISBLANK('Item List'!BH19),0,'Item List'!BH19)</f>
        <v>3187</v>
      </c>
      <c r="U21" s="145">
        <f>IF(ISBLANK('Item List'!BI19),0,'Item List'!BI19)</f>
        <v>25</v>
      </c>
      <c r="V21" s="145">
        <f t="shared" si="4"/>
        <v>79675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5" t="str">
        <f>IF(ISBLANK('Item List'!B19),"",'Item List'!B19)</f>
        <v>Approach Pavement Removal</v>
      </c>
      <c r="AG21" s="285" t="str">
        <f>IF(ISBLANK('Item List'!C19),"",'Item List'!C19)</f>
        <v>S.Y.</v>
      </c>
      <c r="AH21" s="286">
        <f>IF(ISBLANK('Item List'!BH19),0,'Item List'!BH19)</f>
        <v>3187</v>
      </c>
      <c r="AI21" s="145">
        <f>IF(ISBLANK('Item List'!BI19),0,'Item List'!BI19)</f>
        <v>25</v>
      </c>
      <c r="AJ21" s="145">
        <f t="shared" si="16"/>
        <v>79675</v>
      </c>
      <c r="AK21" s="574">
        <v>22</v>
      </c>
      <c r="AL21" s="102">
        <f t="shared" si="8"/>
        <v>70114</v>
      </c>
      <c r="AM21" s="169">
        <v>16</v>
      </c>
      <c r="AN21" s="102">
        <f t="shared" si="9"/>
        <v>50992</v>
      </c>
      <c r="AO21" s="169">
        <v>28.84</v>
      </c>
      <c r="AP21" s="102">
        <f t="shared" si="10"/>
        <v>91913.08</v>
      </c>
      <c r="AQ21" s="169">
        <v>22</v>
      </c>
      <c r="AR21" s="102">
        <f t="shared" si="11"/>
        <v>70114</v>
      </c>
      <c r="AS21" s="169">
        <v>21.25</v>
      </c>
      <c r="AT21" s="102">
        <f t="shared" si="12"/>
        <v>67723.75</v>
      </c>
      <c r="AU21" s="169">
        <v>23</v>
      </c>
      <c r="AV21" s="102">
        <f t="shared" si="13"/>
        <v>73301</v>
      </c>
    </row>
    <row r="22" spans="1:48" ht="24" customHeight="1" x14ac:dyDescent="0.2">
      <c r="A22" s="511">
        <f t="shared" si="17"/>
        <v>17</v>
      </c>
      <c r="B22" s="512" t="str">
        <f>IF(ISBLANK('Item List'!B20),"",'Item List'!B20)</f>
        <v>Surface Removal, 2"</v>
      </c>
      <c r="C22" s="512" t="str">
        <f>IF(ISBLANK('Item List'!C20),"",'Item List'!C20)</f>
        <v>S.Y.</v>
      </c>
      <c r="D22" s="513">
        <f>IF(ISBLANK('Item List'!BH20),0,'Item List'!BH20)</f>
        <v>35900</v>
      </c>
      <c r="E22" s="514">
        <f>IF(ISBLANK('Item List'!BI20),0,'Item List'!BI20)</f>
        <v>3</v>
      </c>
      <c r="F22" s="514">
        <f t="shared" si="14"/>
        <v>107700</v>
      </c>
      <c r="G22" s="167"/>
      <c r="H22" s="102">
        <f t="shared" si="15"/>
        <v>0</v>
      </c>
      <c r="I22" s="169"/>
      <c r="J22" s="102">
        <f t="shared" si="0"/>
        <v>0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5" t="str">
        <f>IF(ISBLANK('Item List'!B20),"",'Item List'!B20)</f>
        <v>Surface Removal, 2"</v>
      </c>
      <c r="S22" s="285" t="str">
        <f>IF(ISBLANK('Item List'!C20),"",'Item List'!C20)</f>
        <v>S.Y.</v>
      </c>
      <c r="T22" s="286">
        <f>IF(ISBLANK('Item List'!BH20),0,'Item List'!BH20)</f>
        <v>35900</v>
      </c>
      <c r="U22" s="145">
        <f>IF(ISBLANK('Item List'!BI20),0,'Item List'!BI20)</f>
        <v>3</v>
      </c>
      <c r="V22" s="145">
        <f t="shared" si="4"/>
        <v>107700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5" t="str">
        <f>IF(ISBLANK('Item List'!B20),"",'Item List'!B20)</f>
        <v>Surface Removal, 2"</v>
      </c>
      <c r="AG22" s="285" t="str">
        <f>IF(ISBLANK('Item List'!C20),"",'Item List'!C20)</f>
        <v>S.Y.</v>
      </c>
      <c r="AH22" s="286">
        <f>IF(ISBLANK('Item List'!BH20),0,'Item List'!BH20)</f>
        <v>35900</v>
      </c>
      <c r="AI22" s="145">
        <f>IF(ISBLANK('Item List'!BI20),0,'Item List'!BI20)</f>
        <v>3</v>
      </c>
      <c r="AJ22" s="145">
        <f t="shared" si="16"/>
        <v>107700</v>
      </c>
      <c r="AK22" s="574">
        <v>2.94</v>
      </c>
      <c r="AL22" s="102">
        <f t="shared" si="8"/>
        <v>105546</v>
      </c>
      <c r="AM22" s="169">
        <v>2.76</v>
      </c>
      <c r="AN22" s="102">
        <f t="shared" si="9"/>
        <v>99083.999999999985</v>
      </c>
      <c r="AO22" s="169">
        <v>2.94</v>
      </c>
      <c r="AP22" s="102">
        <f t="shared" si="10"/>
        <v>105546</v>
      </c>
      <c r="AQ22" s="169">
        <v>3.5</v>
      </c>
      <c r="AR22" s="102">
        <f t="shared" si="11"/>
        <v>125650</v>
      </c>
      <c r="AS22" s="169">
        <v>3.5</v>
      </c>
      <c r="AT22" s="102">
        <f t="shared" si="12"/>
        <v>125650</v>
      </c>
      <c r="AU22" s="169">
        <v>3.85</v>
      </c>
      <c r="AV22" s="102">
        <f t="shared" si="13"/>
        <v>138215</v>
      </c>
    </row>
    <row r="23" spans="1:48" ht="24" customHeight="1" x14ac:dyDescent="0.2">
      <c r="A23" s="511">
        <f t="shared" si="17"/>
        <v>18</v>
      </c>
      <c r="B23" s="512" t="str">
        <f>IF(ISBLANK('Item List'!B21),"",'Item List'!B21)</f>
        <v>Sanitary Riser/Valve Boxes to be Adjusted</v>
      </c>
      <c r="C23" s="512" t="str">
        <f>IF(ISBLANK('Item List'!C21),"",'Item List'!C21)</f>
        <v>Each</v>
      </c>
      <c r="D23" s="513">
        <f>IF(ISBLANK('Item List'!BH21),0,'Item List'!BH21)</f>
        <v>1</v>
      </c>
      <c r="E23" s="514">
        <f>IF(ISBLANK('Item List'!BI21),0,'Item List'!BI21)</f>
        <v>500</v>
      </c>
      <c r="F23" s="514">
        <f t="shared" si="14"/>
        <v>500</v>
      </c>
      <c r="G23" s="167"/>
      <c r="H23" s="102">
        <f t="shared" si="15"/>
        <v>0</v>
      </c>
      <c r="I23" s="169"/>
      <c r="J23" s="102">
        <f t="shared" si="0"/>
        <v>0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5" t="str">
        <f>IF(ISBLANK('Item List'!B21),"",'Item List'!B21)</f>
        <v>Sanitary Riser/Valve Boxes to be Adjusted</v>
      </c>
      <c r="S23" s="285" t="str">
        <f>IF(ISBLANK('Item List'!C21),"",'Item List'!C21)</f>
        <v>Each</v>
      </c>
      <c r="T23" s="286">
        <f>IF(ISBLANK('Item List'!BH21),0,'Item List'!BH21)</f>
        <v>1</v>
      </c>
      <c r="U23" s="145">
        <f>IF(ISBLANK('Item List'!BI21),0,'Item List'!BI21)</f>
        <v>500</v>
      </c>
      <c r="V23" s="145">
        <f t="shared" si="4"/>
        <v>500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5" t="str">
        <f>IF(ISBLANK('Item List'!B21),"",'Item List'!B21)</f>
        <v>Sanitary Riser/Valve Boxes to be Adjusted</v>
      </c>
      <c r="AG23" s="285" t="str">
        <f>IF(ISBLANK('Item List'!C21),"",'Item List'!C21)</f>
        <v>Each</v>
      </c>
      <c r="AH23" s="286">
        <f>IF(ISBLANK('Item List'!BH21),0,'Item List'!BH21)</f>
        <v>1</v>
      </c>
      <c r="AI23" s="145">
        <f>IF(ISBLANK('Item List'!BI21),0,'Item List'!BI21)</f>
        <v>500</v>
      </c>
      <c r="AJ23" s="145">
        <f t="shared" si="16"/>
        <v>500</v>
      </c>
      <c r="AK23" s="574">
        <v>350</v>
      </c>
      <c r="AL23" s="102">
        <f t="shared" si="8"/>
        <v>350</v>
      </c>
      <c r="AM23" s="169">
        <v>300</v>
      </c>
      <c r="AN23" s="102">
        <f t="shared" si="9"/>
        <v>300</v>
      </c>
      <c r="AO23" s="169">
        <v>699.5</v>
      </c>
      <c r="AP23" s="102">
        <f t="shared" si="10"/>
        <v>699.5</v>
      </c>
      <c r="AQ23" s="169">
        <v>350</v>
      </c>
      <c r="AR23" s="102">
        <f t="shared" si="11"/>
        <v>350</v>
      </c>
      <c r="AS23" s="169">
        <v>1524</v>
      </c>
      <c r="AT23" s="102">
        <f t="shared" si="12"/>
        <v>1524</v>
      </c>
      <c r="AU23" s="169">
        <v>265</v>
      </c>
      <c r="AV23" s="102">
        <f t="shared" si="13"/>
        <v>265</v>
      </c>
    </row>
    <row r="24" spans="1:48" ht="24" customHeight="1" x14ac:dyDescent="0.2">
      <c r="A24" s="511">
        <f t="shared" si="17"/>
        <v>19</v>
      </c>
      <c r="B24" s="512" t="str">
        <f>IF(ISBLANK('Item List'!B22),"",'Item List'!B22)</f>
        <v>Manholes to be Adjusted</v>
      </c>
      <c r="C24" s="512" t="str">
        <f>IF(ISBLANK('Item List'!C22),"",'Item List'!C22)</f>
        <v>Each</v>
      </c>
      <c r="D24" s="513">
        <f>IF(ISBLANK('Item List'!BH22),0,'Item List'!BH22)</f>
        <v>62</v>
      </c>
      <c r="E24" s="514">
        <f>IF(ISBLANK('Item List'!BI22),0,'Item List'!BI22)</f>
        <v>800</v>
      </c>
      <c r="F24" s="514">
        <f t="shared" si="14"/>
        <v>49600</v>
      </c>
      <c r="G24" s="167"/>
      <c r="H24" s="102">
        <f t="shared" si="15"/>
        <v>0</v>
      </c>
      <c r="I24" s="169"/>
      <c r="J24" s="102">
        <f t="shared" si="0"/>
        <v>0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5" t="str">
        <f>IF(ISBLANK('Item List'!B22),"",'Item List'!B22)</f>
        <v>Manholes to be Adjusted</v>
      </c>
      <c r="S24" s="285" t="str">
        <f>IF(ISBLANK('Item List'!C22),"",'Item List'!C22)</f>
        <v>Each</v>
      </c>
      <c r="T24" s="286">
        <f>IF(ISBLANK('Item List'!BH22),0,'Item List'!BH22)</f>
        <v>62</v>
      </c>
      <c r="U24" s="145">
        <f>IF(ISBLANK('Item List'!BI22),0,'Item List'!BI22)</f>
        <v>800</v>
      </c>
      <c r="V24" s="145">
        <f t="shared" si="4"/>
        <v>49600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5" t="str">
        <f>IF(ISBLANK('Item List'!B22),"",'Item List'!B22)</f>
        <v>Manholes to be Adjusted</v>
      </c>
      <c r="AG24" s="285" t="str">
        <f>IF(ISBLANK('Item List'!C22),"",'Item List'!C22)</f>
        <v>Each</v>
      </c>
      <c r="AH24" s="286">
        <f>IF(ISBLANK('Item List'!BH22),0,'Item List'!BH22)</f>
        <v>62</v>
      </c>
      <c r="AI24" s="145">
        <f>IF(ISBLANK('Item List'!BI22),0,'Item List'!BI22)</f>
        <v>800</v>
      </c>
      <c r="AJ24" s="145">
        <f t="shared" si="16"/>
        <v>49600</v>
      </c>
      <c r="AK24" s="574">
        <v>550</v>
      </c>
      <c r="AL24" s="102">
        <f t="shared" si="8"/>
        <v>34100</v>
      </c>
      <c r="AM24" s="169">
        <v>400</v>
      </c>
      <c r="AN24" s="102">
        <f t="shared" si="9"/>
        <v>24800</v>
      </c>
      <c r="AO24" s="169">
        <v>1185.5</v>
      </c>
      <c r="AP24" s="102">
        <f t="shared" si="10"/>
        <v>73501</v>
      </c>
      <c r="AQ24" s="169">
        <v>800</v>
      </c>
      <c r="AR24" s="102">
        <f t="shared" si="11"/>
        <v>49600</v>
      </c>
      <c r="AS24" s="169">
        <v>795</v>
      </c>
      <c r="AT24" s="102">
        <f t="shared" si="12"/>
        <v>49290</v>
      </c>
      <c r="AU24" s="169">
        <v>1090</v>
      </c>
      <c r="AV24" s="102">
        <f t="shared" si="13"/>
        <v>67580</v>
      </c>
    </row>
    <row r="25" spans="1:48" ht="24" customHeight="1" x14ac:dyDescent="0.2">
      <c r="A25" s="511">
        <f t="shared" si="17"/>
        <v>20</v>
      </c>
      <c r="B25" s="512" t="str">
        <f>IF(ISBLANK('Item List'!B23),"",'Item List'!B23)</f>
        <v>Manholes to be Reconstructed</v>
      </c>
      <c r="C25" s="512" t="str">
        <f>IF(ISBLANK('Item List'!C23),"",'Item List'!C23)</f>
        <v>Each</v>
      </c>
      <c r="D25" s="513">
        <f>IF(ISBLANK('Item List'!BH23),0,'Item List'!BH23)</f>
        <v>1</v>
      </c>
      <c r="E25" s="514">
        <f>IF(ISBLANK('Item List'!BI23),0,'Item List'!BI23)</f>
        <v>1500</v>
      </c>
      <c r="F25" s="514">
        <f t="shared" si="14"/>
        <v>1500</v>
      </c>
      <c r="G25" s="167"/>
      <c r="H25" s="102">
        <f t="shared" si="15"/>
        <v>0</v>
      </c>
      <c r="I25" s="169"/>
      <c r="J25" s="102">
        <f t="shared" si="0"/>
        <v>0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5" t="str">
        <f>IF(ISBLANK('Item List'!B23),"",'Item List'!B23)</f>
        <v>Manholes to be Reconstructed</v>
      </c>
      <c r="S25" s="285" t="str">
        <f>IF(ISBLANK('Item List'!C23),"",'Item List'!C23)</f>
        <v>Each</v>
      </c>
      <c r="T25" s="286">
        <f>IF(ISBLANK('Item List'!BH23),0,'Item List'!BH23)</f>
        <v>1</v>
      </c>
      <c r="U25" s="145">
        <f>IF(ISBLANK('Item List'!BI23),0,'Item List'!BI23)</f>
        <v>1500</v>
      </c>
      <c r="V25" s="145">
        <f t="shared" si="4"/>
        <v>1500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5" t="str">
        <f>IF(ISBLANK('Item List'!B23),"",'Item List'!B23)</f>
        <v>Manholes to be Reconstructed</v>
      </c>
      <c r="AG25" s="285" t="str">
        <f>IF(ISBLANK('Item List'!C23),"",'Item List'!C23)</f>
        <v>Each</v>
      </c>
      <c r="AH25" s="286">
        <f>IF(ISBLANK('Item List'!BH23),0,'Item List'!BH23)</f>
        <v>1</v>
      </c>
      <c r="AI25" s="145">
        <f>IF(ISBLANK('Item List'!BI23),0,'Item List'!BI23)</f>
        <v>1500</v>
      </c>
      <c r="AJ25" s="145">
        <f t="shared" si="16"/>
        <v>1500</v>
      </c>
      <c r="AK25" s="574">
        <v>1000</v>
      </c>
      <c r="AL25" s="102">
        <f t="shared" si="8"/>
        <v>1000</v>
      </c>
      <c r="AM25" s="169">
        <v>1200</v>
      </c>
      <c r="AN25" s="102">
        <f t="shared" si="9"/>
        <v>1200</v>
      </c>
      <c r="AO25" s="169">
        <v>1730.4</v>
      </c>
      <c r="AP25" s="102">
        <f t="shared" si="10"/>
        <v>1730.4</v>
      </c>
      <c r="AQ25" s="169">
        <v>3500</v>
      </c>
      <c r="AR25" s="102">
        <f t="shared" si="11"/>
        <v>3500</v>
      </c>
      <c r="AS25" s="169">
        <v>1805</v>
      </c>
      <c r="AT25" s="102">
        <f t="shared" si="12"/>
        <v>1805</v>
      </c>
      <c r="AU25" s="169">
        <v>1900</v>
      </c>
      <c r="AV25" s="102">
        <f t="shared" si="13"/>
        <v>1900</v>
      </c>
    </row>
    <row r="26" spans="1:48" ht="24" customHeight="1" x14ac:dyDescent="0.2">
      <c r="A26" s="511">
        <f t="shared" si="17"/>
        <v>21</v>
      </c>
      <c r="B26" s="512" t="str">
        <f>IF(ISBLANK('Item List'!B24),"",'Item List'!B24)</f>
        <v>Inlets to be Adjusted</v>
      </c>
      <c r="C26" s="512" t="str">
        <f>IF(ISBLANK('Item List'!C24),"",'Item List'!C24)</f>
        <v>Each</v>
      </c>
      <c r="D26" s="513">
        <f>IF(ISBLANK('Item List'!BH24),0,'Item List'!BH24)</f>
        <v>18</v>
      </c>
      <c r="E26" s="514">
        <f>IF(ISBLANK('Item List'!BI24),0,'Item List'!BI24)</f>
        <v>1100</v>
      </c>
      <c r="F26" s="514">
        <f t="shared" si="14"/>
        <v>19800</v>
      </c>
      <c r="G26" s="167"/>
      <c r="H26" s="102">
        <f t="shared" si="15"/>
        <v>0</v>
      </c>
      <c r="I26" s="169"/>
      <c r="J26" s="102">
        <f t="shared" si="0"/>
        <v>0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5" t="str">
        <f>IF(ISBLANK('Item List'!B24),"",'Item List'!B24)</f>
        <v>Inlets to be Adjusted</v>
      </c>
      <c r="S26" s="285" t="str">
        <f>IF(ISBLANK('Item List'!C24),"",'Item List'!C24)</f>
        <v>Each</v>
      </c>
      <c r="T26" s="286">
        <f>IF(ISBLANK('Item List'!BH24),0,'Item List'!BH24)</f>
        <v>18</v>
      </c>
      <c r="U26" s="145">
        <f>IF(ISBLANK('Item List'!BI24),0,'Item List'!BI24)</f>
        <v>1100</v>
      </c>
      <c r="V26" s="145">
        <f t="shared" si="4"/>
        <v>19800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5" t="str">
        <f>IF(ISBLANK('Item List'!B24),"",'Item List'!B24)</f>
        <v>Inlets to be Adjusted</v>
      </c>
      <c r="AG26" s="285" t="str">
        <f>IF(ISBLANK('Item List'!C24),"",'Item List'!C24)</f>
        <v>Each</v>
      </c>
      <c r="AH26" s="286">
        <f>IF(ISBLANK('Item List'!BH24),0,'Item List'!BH24)</f>
        <v>18</v>
      </c>
      <c r="AI26" s="145">
        <f>IF(ISBLANK('Item List'!BI24),0,'Item List'!BI24)</f>
        <v>1100</v>
      </c>
      <c r="AJ26" s="145">
        <f t="shared" si="16"/>
        <v>19800</v>
      </c>
      <c r="AK26" s="574">
        <v>1000</v>
      </c>
      <c r="AL26" s="102">
        <f t="shared" si="8"/>
        <v>18000</v>
      </c>
      <c r="AM26" s="169">
        <v>400</v>
      </c>
      <c r="AN26" s="102">
        <f t="shared" si="9"/>
        <v>7200</v>
      </c>
      <c r="AO26" s="169">
        <v>1608.62</v>
      </c>
      <c r="AP26" s="102">
        <f t="shared" si="10"/>
        <v>28955.159999999996</v>
      </c>
      <c r="AQ26" s="169">
        <v>2000</v>
      </c>
      <c r="AR26" s="102">
        <f t="shared" si="11"/>
        <v>36000</v>
      </c>
      <c r="AS26" s="169">
        <v>1414</v>
      </c>
      <c r="AT26" s="102">
        <f t="shared" si="12"/>
        <v>25452</v>
      </c>
      <c r="AU26" s="169">
        <v>400</v>
      </c>
      <c r="AV26" s="102">
        <f t="shared" si="13"/>
        <v>7200</v>
      </c>
    </row>
    <row r="27" spans="1:48" ht="24" customHeight="1" x14ac:dyDescent="0.2">
      <c r="A27" s="511">
        <f t="shared" si="17"/>
        <v>22</v>
      </c>
      <c r="B27" s="512" t="str">
        <f>IF(ISBLANK('Item List'!B25),"",'Item List'!B25)</f>
        <v>Inlets to be Adjusted with New Frame and Grate</v>
      </c>
      <c r="C27" s="512" t="str">
        <f>IF(ISBLANK('Item List'!C25),"",'Item List'!C25)</f>
        <v>Each</v>
      </c>
      <c r="D27" s="513">
        <f>IF(ISBLANK('Item List'!BH25),0,'Item List'!BH25)</f>
        <v>10</v>
      </c>
      <c r="E27" s="514">
        <f>IF(ISBLANK('Item List'!BI25),0,'Item List'!BI25)</f>
        <v>1700</v>
      </c>
      <c r="F27" s="514">
        <f t="shared" si="14"/>
        <v>17000</v>
      </c>
      <c r="G27" s="167"/>
      <c r="H27" s="102">
        <f t="shared" si="15"/>
        <v>0</v>
      </c>
      <c r="I27" s="169"/>
      <c r="J27" s="102">
        <f t="shared" si="0"/>
        <v>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5" t="str">
        <f>IF(ISBLANK('Item List'!B25),"",'Item List'!B25)</f>
        <v>Inlets to be Adjusted with New Frame and Grate</v>
      </c>
      <c r="S27" s="285" t="str">
        <f>IF(ISBLANK('Item List'!C25),"",'Item List'!C25)</f>
        <v>Each</v>
      </c>
      <c r="T27" s="286">
        <f>IF(ISBLANK('Item List'!BH25),0,'Item List'!BH25)</f>
        <v>10</v>
      </c>
      <c r="U27" s="145">
        <f>IF(ISBLANK('Item List'!BI25),0,'Item List'!BI25)</f>
        <v>1700</v>
      </c>
      <c r="V27" s="145">
        <f t="shared" si="4"/>
        <v>17000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5" t="str">
        <f>IF(ISBLANK('Item List'!B25),"",'Item List'!B25)</f>
        <v>Inlets to be Adjusted with New Frame and Grate</v>
      </c>
      <c r="AG27" s="285" t="str">
        <f>IF(ISBLANK('Item List'!C25),"",'Item List'!C25)</f>
        <v>Each</v>
      </c>
      <c r="AH27" s="286">
        <f>IF(ISBLANK('Item List'!BH25),0,'Item List'!BH25)</f>
        <v>10</v>
      </c>
      <c r="AI27" s="145">
        <f>IF(ISBLANK('Item List'!BI25),0,'Item List'!BI25)</f>
        <v>1700</v>
      </c>
      <c r="AJ27" s="145">
        <f t="shared" si="16"/>
        <v>17000</v>
      </c>
      <c r="AK27" s="574">
        <v>3500</v>
      </c>
      <c r="AL27" s="102">
        <f t="shared" si="8"/>
        <v>35000</v>
      </c>
      <c r="AM27" s="169">
        <v>680</v>
      </c>
      <c r="AN27" s="102">
        <f t="shared" si="9"/>
        <v>6800</v>
      </c>
      <c r="AO27" s="169">
        <v>2226.62</v>
      </c>
      <c r="AP27" s="102">
        <f t="shared" si="10"/>
        <v>22266.199999999997</v>
      </c>
      <c r="AQ27" s="169">
        <v>2300</v>
      </c>
      <c r="AR27" s="102">
        <f t="shared" si="11"/>
        <v>23000</v>
      </c>
      <c r="AS27" s="169">
        <v>2915</v>
      </c>
      <c r="AT27" s="102">
        <f t="shared" si="12"/>
        <v>29150</v>
      </c>
      <c r="AU27" s="169">
        <v>800</v>
      </c>
      <c r="AV27" s="102">
        <f t="shared" si="13"/>
        <v>8000</v>
      </c>
    </row>
    <row r="28" spans="1:48" ht="24" customHeight="1" x14ac:dyDescent="0.2">
      <c r="A28" s="511">
        <f t="shared" si="17"/>
        <v>23</v>
      </c>
      <c r="B28" s="512" t="str">
        <f>IF(ISBLANK('Item List'!B26),"",'Item List'!B26)</f>
        <v>Inlets to be Reconstructed</v>
      </c>
      <c r="C28" s="512" t="str">
        <f>IF(ISBLANK('Item List'!C26),"",'Item List'!C26)</f>
        <v>Each</v>
      </c>
      <c r="D28" s="513">
        <f>IF(ISBLANK('Item List'!BH26),0,'Item List'!BH26)</f>
        <v>1</v>
      </c>
      <c r="E28" s="514">
        <f>IF(ISBLANK('Item List'!BI26),0,'Item List'!BI26)</f>
        <v>1800</v>
      </c>
      <c r="F28" s="514">
        <f t="shared" si="14"/>
        <v>1800</v>
      </c>
      <c r="G28" s="167"/>
      <c r="H28" s="102">
        <f t="shared" si="15"/>
        <v>0</v>
      </c>
      <c r="I28" s="168"/>
      <c r="J28" s="102">
        <f t="shared" si="0"/>
        <v>0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5" t="str">
        <f>IF(ISBLANK('Item List'!B26),"",'Item List'!B26)</f>
        <v>Inlets to be Reconstructed</v>
      </c>
      <c r="S28" s="285" t="str">
        <f>IF(ISBLANK('Item List'!C26),"",'Item List'!C26)</f>
        <v>Each</v>
      </c>
      <c r="T28" s="286">
        <f>IF(ISBLANK('Item List'!BH26),0,'Item List'!BH26)</f>
        <v>1</v>
      </c>
      <c r="U28" s="145">
        <f>IF(ISBLANK('Item List'!BI26),0,'Item List'!BI26)</f>
        <v>1800</v>
      </c>
      <c r="V28" s="145">
        <f t="shared" si="4"/>
        <v>1800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5" t="str">
        <f>IF(ISBLANK('Item List'!B26),"",'Item List'!B26)</f>
        <v>Inlets to be Reconstructed</v>
      </c>
      <c r="AG28" s="285" t="str">
        <f>IF(ISBLANK('Item List'!C26),"",'Item List'!C26)</f>
        <v>Each</v>
      </c>
      <c r="AH28" s="286">
        <f>IF(ISBLANK('Item List'!BH26),0,'Item List'!BH26)</f>
        <v>1</v>
      </c>
      <c r="AI28" s="145">
        <f>IF(ISBLANK('Item List'!BI26),0,'Item List'!BI26)</f>
        <v>1800</v>
      </c>
      <c r="AJ28" s="145">
        <f t="shared" si="16"/>
        <v>1800</v>
      </c>
      <c r="AK28" s="574">
        <v>1200</v>
      </c>
      <c r="AL28" s="102">
        <f t="shared" si="8"/>
        <v>1200</v>
      </c>
      <c r="AM28" s="169">
        <v>1200</v>
      </c>
      <c r="AN28" s="102">
        <f t="shared" si="9"/>
        <v>1200</v>
      </c>
      <c r="AO28" s="169">
        <v>2535.62</v>
      </c>
      <c r="AP28" s="102">
        <f t="shared" si="10"/>
        <v>2535.62</v>
      </c>
      <c r="AQ28" s="169">
        <v>2500</v>
      </c>
      <c r="AR28" s="102">
        <f t="shared" si="11"/>
        <v>2500</v>
      </c>
      <c r="AS28" s="169">
        <v>305</v>
      </c>
      <c r="AT28" s="102">
        <f t="shared" si="12"/>
        <v>305</v>
      </c>
      <c r="AU28" s="169">
        <v>1400</v>
      </c>
      <c r="AV28" s="102">
        <f t="shared" si="13"/>
        <v>1400</v>
      </c>
    </row>
    <row r="29" spans="1:48" ht="24" customHeight="1" thickBot="1" x14ac:dyDescent="0.25">
      <c r="A29" s="511">
        <f t="shared" si="17"/>
        <v>24</v>
      </c>
      <c r="B29" s="512" t="str">
        <f>IF(ISBLANK('Item List'!B27),"",'Item List'!B27)</f>
        <v>Inlets to be Reconstructed with New Frame and Grate</v>
      </c>
      <c r="C29" s="512" t="str">
        <f>IF(ISBLANK('Item List'!C27),"",'Item List'!C27)</f>
        <v>Each</v>
      </c>
      <c r="D29" s="513">
        <f>IF(ISBLANK('Item List'!BH27),0,'Item List'!BH27)</f>
        <v>1</v>
      </c>
      <c r="E29" s="514">
        <f>IF(ISBLANK('Item List'!BI27),0,'Item List'!BI27)</f>
        <v>2200</v>
      </c>
      <c r="F29" s="514">
        <f t="shared" si="14"/>
        <v>2200</v>
      </c>
      <c r="G29" s="167"/>
      <c r="H29" s="102">
        <f t="shared" si="15"/>
        <v>0</v>
      </c>
      <c r="I29" s="169"/>
      <c r="J29" s="102">
        <f t="shared" si="0"/>
        <v>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5" t="str">
        <f>IF(ISBLANK('Item List'!B27),"",'Item List'!B27)</f>
        <v>Inlets to be Reconstructed with New Frame and Grate</v>
      </c>
      <c r="S29" s="285" t="str">
        <f>IF(ISBLANK('Item List'!C27),"",'Item List'!C27)</f>
        <v>Each</v>
      </c>
      <c r="T29" s="286">
        <f>IF(ISBLANK('Item List'!BH27),0,'Item List'!BH27)</f>
        <v>1</v>
      </c>
      <c r="U29" s="145">
        <f>IF(ISBLANK('Item List'!BI27),0,'Item List'!BI27)</f>
        <v>2200</v>
      </c>
      <c r="V29" s="145">
        <f t="shared" si="4"/>
        <v>2200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5" t="str">
        <f>IF(ISBLANK('Item List'!B27),"",'Item List'!B27)</f>
        <v>Inlets to be Reconstructed with New Frame and Grate</v>
      </c>
      <c r="AG29" s="285" t="str">
        <f>IF(ISBLANK('Item List'!C27),"",'Item List'!C27)</f>
        <v>Each</v>
      </c>
      <c r="AH29" s="286">
        <f>IF(ISBLANK('Item List'!BH27),0,'Item List'!BH27)</f>
        <v>1</v>
      </c>
      <c r="AI29" s="145">
        <f>IF(ISBLANK('Item List'!BI27),0,'Item List'!BI27)</f>
        <v>2200</v>
      </c>
      <c r="AJ29" s="145">
        <f t="shared" si="16"/>
        <v>2200</v>
      </c>
      <c r="AK29" s="574">
        <v>1500</v>
      </c>
      <c r="AL29" s="102">
        <f t="shared" si="8"/>
        <v>1500</v>
      </c>
      <c r="AM29" s="169">
        <v>1600</v>
      </c>
      <c r="AN29" s="102">
        <f t="shared" si="9"/>
        <v>1600</v>
      </c>
      <c r="AO29" s="169">
        <v>3256.62</v>
      </c>
      <c r="AP29" s="102">
        <f t="shared" si="10"/>
        <v>3256.62</v>
      </c>
      <c r="AQ29" s="169">
        <v>3300</v>
      </c>
      <c r="AR29" s="102">
        <f t="shared" si="11"/>
        <v>3300</v>
      </c>
      <c r="AS29" s="169">
        <v>4006</v>
      </c>
      <c r="AT29" s="102">
        <f t="shared" si="12"/>
        <v>4006</v>
      </c>
      <c r="AU29" s="169">
        <v>1700</v>
      </c>
      <c r="AV29" s="102">
        <f t="shared" si="13"/>
        <v>1700</v>
      </c>
    </row>
    <row r="30" spans="1:48" s="222" customFormat="1" ht="10.5" customHeight="1" x14ac:dyDescent="0.2">
      <c r="A30" s="515"/>
      <c r="B30" s="516" t="s">
        <v>97</v>
      </c>
      <c r="C30" s="517" t="str">
        <f>IF(NOT(ISNUMBER(A32)),"Total","Sub")</f>
        <v>Sub</v>
      </c>
      <c r="D30" s="518"/>
      <c r="E30" s="519" t="s">
        <v>8</v>
      </c>
      <c r="F30" s="520">
        <f>IF(SUM(F6:F29)=0,"",SUM(F6:F29))</f>
        <v>2750520</v>
      </c>
      <c r="G30" s="109"/>
      <c r="H30" s="103" t="str">
        <f>IF(SUM(H6:H29)=0,"",SUM(H6:H29))</f>
        <v/>
      </c>
      <c r="I30" s="109"/>
      <c r="J30" s="103" t="str">
        <f>IF(SUM(J6:J29)=0,"",SUM(J6:J29))</f>
        <v/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3" t="s">
        <v>89</v>
      </c>
      <c r="S30" s="147" t="str">
        <f>IF(NOT(ISNUMBER(Q32)),"Total","Sub")</f>
        <v>Sub</v>
      </c>
      <c r="T30" s="287"/>
      <c r="U30" s="148" t="s">
        <v>8</v>
      </c>
      <c r="V30" s="149">
        <f>IF(SUM(V6:V29)=0,"",SUM(V6:V29))</f>
        <v>2750520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7"/>
      <c r="AI30" s="148" t="s">
        <v>8</v>
      </c>
      <c r="AJ30" s="149">
        <f>IF(SUM(AJ6:AJ29)=0,"",SUM(AJ6:AJ29))</f>
        <v>2750520</v>
      </c>
      <c r="AK30" s="575"/>
      <c r="AL30" s="103">
        <f>IF(SUM(AL6:AL29)=0,"",SUM(AL6:AL29))</f>
        <v>2568326.66</v>
      </c>
      <c r="AM30" s="109"/>
      <c r="AN30" s="103">
        <f>IF(SUM(AN6:AN29)=0,"",SUM(AN6:AN29))</f>
        <v>2557326.5299999998</v>
      </c>
      <c r="AO30" s="109"/>
      <c r="AP30" s="103">
        <f>IF(SUM(AP6:AP29)=0,"",SUM(AP6:AP29))</f>
        <v>2656492.4900000007</v>
      </c>
      <c r="AQ30" s="109"/>
      <c r="AR30" s="103">
        <f>IF(SUM(AR6:AR29)=0,"",SUM(AR6:AR29))</f>
        <v>2826829.59</v>
      </c>
      <c r="AS30" s="109"/>
      <c r="AT30" s="103">
        <f>IF(SUM(AT6:AT29)=0,"",SUM(AT6:AT29))</f>
        <v>2794140.99</v>
      </c>
      <c r="AU30" s="109"/>
      <c r="AV30" s="103">
        <f>IF(SUM(AV6:AV29)=0,"",SUM(AV6:AV29))</f>
        <v>2953746.74</v>
      </c>
    </row>
    <row r="31" spans="1:48" s="222" customFormat="1" ht="10.5" customHeight="1" thickBot="1" x14ac:dyDescent="0.25">
      <c r="A31" s="521"/>
      <c r="B31" s="522" t="str">
        <f>CONCATENATE("Award to"&amp;" "&amp;$G$1)</f>
        <v xml:space="preserve">Award to </v>
      </c>
      <c r="C31" s="523" t="str">
        <f>IF(NOT(ISNUMBER(A32)),"Bid","Total")</f>
        <v>Total</v>
      </c>
      <c r="D31" s="524"/>
      <c r="E31" s="525" t="s">
        <v>9</v>
      </c>
      <c r="F31" s="526">
        <f>IF(SUM(F6:F29)=0,"",SUM($D6*E6,$D7*E7,$D8*E8,$D9*E9,$D10*E10,$D11*E11,$D12*E12,$D13*E13,$D14*E14,$D15*E15,$D16*E16,$D17*E17,$D18*E18,$D19*E19,$D20*E20,$D21*E21,$D22*E22,$D23*E23,$D24*E24,$D25*E25,$D26*E26,$D27*E27,$D28*E28,$D29*E29))</f>
        <v>2750520</v>
      </c>
      <c r="G31" s="108"/>
      <c r="H31" s="104" t="str">
        <f>IF(SUM(H6:H29)=0,"",SUM($D6*G6,$D7*G7,$D8*G8,$D9*G9,$D10*G10,$D11*G11,$D12*G12,$D13*G13,$D14*G14,$D15*G15,$D16*G16,$D17*G17,$D18*G18,$D19*G19,$D20*G20,$D21*G21,$D22*G22,$D23*G23,$D24*G24,$D25*G25,$D26*G26,$D27*G27,$D28*G28,$D29*G29))</f>
        <v/>
      </c>
      <c r="I31" s="108"/>
      <c r="J31" s="104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 xml:space="preserve">Award to 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2750520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 xml:space="preserve">Award to 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2750520</v>
      </c>
      <c r="AK31" s="576"/>
      <c r="AL31" s="104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>2568326.66</v>
      </c>
      <c r="AM31" s="108"/>
      <c r="AN31" s="104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>2557326.5299999998</v>
      </c>
      <c r="AO31" s="108"/>
      <c r="AP31" s="104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>2656492.4900000007</v>
      </c>
      <c r="AQ31" s="108"/>
      <c r="AR31" s="104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>2826829.59</v>
      </c>
      <c r="AS31" s="108"/>
      <c r="AT31" s="104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>2794140.99</v>
      </c>
      <c r="AU31" s="108"/>
      <c r="AV31" s="104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>2953746.74</v>
      </c>
    </row>
    <row r="32" spans="1:48" s="222" customFormat="1" ht="24" customHeight="1" x14ac:dyDescent="0.2">
      <c r="A32" s="511">
        <f>IF(B32="","",A29+1)</f>
        <v>25</v>
      </c>
      <c r="B32" s="512" t="str">
        <f>IF(ISBLANK('Item List'!B28),"",'Item List'!B28)</f>
        <v>Inlet Special to be Repaired</v>
      </c>
      <c r="C32" s="512" t="str">
        <f>IF(ISBLANK('Item List'!C28),"",'Item List'!C28)</f>
        <v>Each</v>
      </c>
      <c r="D32" s="513">
        <f>IF(ISBLANK('Item List'!BH28),0,'Item List'!BH28)</f>
        <v>10</v>
      </c>
      <c r="E32" s="514">
        <f>IF(ISBLANK('Item List'!BI28),0,'Item List'!BI28)</f>
        <v>2200</v>
      </c>
      <c r="F32" s="514">
        <f t="shared" ref="F32:F55" si="20">IF(AND(ISNUMBER($D32),ISNUMBER(E32)),$D32*E32,0)</f>
        <v>22000</v>
      </c>
      <c r="G32" s="167"/>
      <c r="H32" s="102">
        <f t="shared" ref="H32:H55" si="21">IF(AND(ISNUMBER($D32),ISNUMBER(G32)),$D32*G32,0)</f>
        <v>0</v>
      </c>
      <c r="I32" s="168"/>
      <c r="J32" s="102">
        <f>IF(AND(ISNUMBER($D32),ISNUMBER(I32)),$D32*I32,0)</f>
        <v>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5" t="str">
        <f>IF(ISBLANK('Item List'!B28),"",'Item List'!B28)</f>
        <v>Inlet Special to be Repaired</v>
      </c>
      <c r="S32" s="285" t="str">
        <f>IF(ISBLANK('Item List'!C28),"",'Item List'!C28)</f>
        <v>Each</v>
      </c>
      <c r="T32" s="286">
        <f>IF(ISBLANK('Item List'!BH28),0,'Item List'!BH28)</f>
        <v>10</v>
      </c>
      <c r="U32" s="145">
        <f>IF(ISBLANK('Item List'!BI28),0,'Item List'!BI28)</f>
        <v>2200</v>
      </c>
      <c r="V32" s="145">
        <f>IF(AND(ISNUMBER($D32),ISNUMBER(U32)),$D32*U32,0)</f>
        <v>22000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5" t="str">
        <f>IF(ISBLANK('Item List'!B28),"",'Item List'!B28)</f>
        <v>Inlet Special to be Repaired</v>
      </c>
      <c r="AG32" s="285" t="str">
        <f>IF(ISBLANK('Item List'!C28),"",'Item List'!C28)</f>
        <v>Each</v>
      </c>
      <c r="AH32" s="286">
        <f>IF(ISBLANK('Item List'!BH28),0,'Item List'!BH28)</f>
        <v>10</v>
      </c>
      <c r="AI32" s="145">
        <f>IF(ISBLANK('Item List'!BI28),0,'Item List'!BI28)</f>
        <v>2200</v>
      </c>
      <c r="AJ32" s="145">
        <f t="shared" ref="AJ32:AJ55" si="24">IF(AND(ISNUMBER($D32),ISNUMBER(AI32)),$D32*AI32,0)</f>
        <v>22000</v>
      </c>
      <c r="AK32" s="573">
        <v>1500</v>
      </c>
      <c r="AL32" s="102">
        <f t="shared" ref="AL32:AL55" si="25">IF(AND(ISNUMBER($D32),ISNUMBER(AK32)),$D32*AK32,0)</f>
        <v>15000</v>
      </c>
      <c r="AM32" s="168">
        <v>1200</v>
      </c>
      <c r="AN32" s="102">
        <f t="shared" ref="AN32:AN55" si="26">IF(AND(ISNUMBER($D32),ISNUMBER(AM32)),$D32*AM32,0)</f>
        <v>12000</v>
      </c>
      <c r="AO32" s="168">
        <v>2749.7</v>
      </c>
      <c r="AP32" s="102">
        <f t="shared" ref="AP32:AP55" si="27">IF(AND(ISNUMBER($D32),ISNUMBER(AO32)),$D32*AO32,0)</f>
        <v>27497</v>
      </c>
      <c r="AQ32" s="168">
        <v>2100</v>
      </c>
      <c r="AR32" s="102">
        <f t="shared" ref="AR32:AR55" si="28">IF(AND(ISNUMBER($D32),ISNUMBER(AQ32)),$D32*AQ32,0)</f>
        <v>21000</v>
      </c>
      <c r="AS32" s="168">
        <v>2645</v>
      </c>
      <c r="AT32" s="102">
        <f t="shared" ref="AT32:AT55" si="29">IF(AND(ISNUMBER($D32),ISNUMBER(AS32)),$D32*AS32,0)</f>
        <v>26450</v>
      </c>
      <c r="AU32" s="168">
        <v>300</v>
      </c>
      <c r="AV32" s="102">
        <f t="shared" ref="AV32:AV55" si="30">IF(AND(ISNUMBER($D32),ISNUMBER(AU32)),$D32*AU32,0)</f>
        <v>3000</v>
      </c>
    </row>
    <row r="33" spans="1:48" s="222" customFormat="1" ht="24" customHeight="1" x14ac:dyDescent="0.2">
      <c r="A33" s="511">
        <f>IF(B33="","",A32+1)</f>
        <v>26</v>
      </c>
      <c r="B33" s="512" t="str">
        <f>IF(ISBLANK('Item List'!B29),"",'Item List'!B29)</f>
        <v>Combination Concrete Curb and Gutter, Type M-6.18 (Modified)</v>
      </c>
      <c r="C33" s="512" t="str">
        <f>IF(ISBLANK('Item List'!C29),"",'Item List'!C29)</f>
        <v>L.F.</v>
      </c>
      <c r="D33" s="513">
        <f>IF(ISBLANK('Item List'!BH29),0,'Item List'!BH29)</f>
        <v>22500</v>
      </c>
      <c r="E33" s="514">
        <f>IF(ISBLANK('Item List'!BI29),0,'Item List'!BI29)</f>
        <v>30</v>
      </c>
      <c r="F33" s="514">
        <f t="shared" si="20"/>
        <v>675000</v>
      </c>
      <c r="G33" s="167"/>
      <c r="H33" s="102">
        <f t="shared" si="21"/>
        <v>0</v>
      </c>
      <c r="I33" s="168"/>
      <c r="J33" s="102">
        <f t="shared" ref="J33:J55" si="31">IF(AND(ISNUMBER($D33),ISNUMBER(I33)),$D33*I33,0)</f>
        <v>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5" t="str">
        <f>IF(ISBLANK('Item List'!B29),"",'Item List'!B29)</f>
        <v>Combination Concrete Curb and Gutter, Type M-6.18 (Modified)</v>
      </c>
      <c r="S33" s="285" t="str">
        <f>IF(ISBLANK('Item List'!C29),"",'Item List'!C29)</f>
        <v>L.F.</v>
      </c>
      <c r="T33" s="286">
        <f>IF(ISBLANK('Item List'!BH29),0,'Item List'!BH29)</f>
        <v>22500</v>
      </c>
      <c r="U33" s="145">
        <f>IF(ISBLANK('Item List'!BI29),0,'Item List'!BI29)</f>
        <v>30</v>
      </c>
      <c r="V33" s="145">
        <f t="shared" ref="V33:V55" si="35">IF(AND(ISNUMBER($D33),ISNUMBER(U33)),$D33*U33,0)</f>
        <v>675000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5" t="str">
        <f>IF(ISBLANK('Item List'!B29),"",'Item List'!B29)</f>
        <v>Combination Concrete Curb and Gutter, Type M-6.18 (Modified)</v>
      </c>
      <c r="AG33" s="285" t="str">
        <f>IF(ISBLANK('Item List'!C29),"",'Item List'!C29)</f>
        <v>L.F.</v>
      </c>
      <c r="AH33" s="286">
        <f>IF(ISBLANK('Item List'!BH29),0,'Item List'!BH29)</f>
        <v>22500</v>
      </c>
      <c r="AI33" s="145">
        <f>IF(ISBLANK('Item List'!BI29),0,'Item List'!BI29)</f>
        <v>30</v>
      </c>
      <c r="AJ33" s="145">
        <f t="shared" si="24"/>
        <v>675000</v>
      </c>
      <c r="AK33" s="573">
        <v>32</v>
      </c>
      <c r="AL33" s="102">
        <f t="shared" si="25"/>
        <v>720000</v>
      </c>
      <c r="AM33" s="168">
        <v>34</v>
      </c>
      <c r="AN33" s="102">
        <f t="shared" si="26"/>
        <v>765000</v>
      </c>
      <c r="AO33" s="168">
        <v>34.18</v>
      </c>
      <c r="AP33" s="102">
        <f t="shared" si="27"/>
        <v>769050</v>
      </c>
      <c r="AQ33" s="168">
        <v>32</v>
      </c>
      <c r="AR33" s="102">
        <f t="shared" si="28"/>
        <v>720000</v>
      </c>
      <c r="AS33" s="168">
        <v>33.25</v>
      </c>
      <c r="AT33" s="102">
        <f t="shared" si="29"/>
        <v>748125</v>
      </c>
      <c r="AU33" s="168">
        <v>44.6</v>
      </c>
      <c r="AV33" s="102">
        <f t="shared" si="30"/>
        <v>1003500</v>
      </c>
    </row>
    <row r="34" spans="1:48" s="222" customFormat="1" ht="24" customHeight="1" x14ac:dyDescent="0.2">
      <c r="A34" s="511">
        <f t="shared" ref="A34:A55" si="37">IF(B34="","",A33+1)</f>
        <v>27</v>
      </c>
      <c r="B34" s="512" t="str">
        <f>IF(ISBLANK('Item List'!B30),"",'Item List'!B30)</f>
        <v>Traffic Control and Protection</v>
      </c>
      <c r="C34" s="512" t="str">
        <f>IF(ISBLANK('Item List'!C30),"",'Item List'!C30)</f>
        <v>LSum</v>
      </c>
      <c r="D34" s="513">
        <f>IF(ISBLANK('Item List'!BH30),0,'Item List'!BH30)</f>
        <v>1.0000000000000002</v>
      </c>
      <c r="E34" s="514">
        <f>IF(ISBLANK('Item List'!BI30),0,'Item List'!BI30)</f>
        <v>75000</v>
      </c>
      <c r="F34" s="514">
        <f t="shared" si="20"/>
        <v>75000.000000000015</v>
      </c>
      <c r="G34" s="167"/>
      <c r="H34" s="102">
        <f t="shared" si="21"/>
        <v>0</v>
      </c>
      <c r="I34" s="168"/>
      <c r="J34" s="102">
        <f t="shared" si="31"/>
        <v>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5" t="str">
        <f>IF(ISBLANK('Item List'!B30),"",'Item List'!B30)</f>
        <v>Traffic Control and Protection</v>
      </c>
      <c r="S34" s="285" t="str">
        <f>IF(ISBLANK('Item List'!C30),"",'Item List'!C30)</f>
        <v>LSum</v>
      </c>
      <c r="T34" s="286">
        <f>IF(ISBLANK('Item List'!BH30),0,'Item List'!BH30)</f>
        <v>1.0000000000000002</v>
      </c>
      <c r="U34" s="145">
        <f>IF(ISBLANK('Item List'!BI30),0,'Item List'!BI30)</f>
        <v>75000</v>
      </c>
      <c r="V34" s="145">
        <f t="shared" si="35"/>
        <v>75000.000000000015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5" t="str">
        <f>IF(ISBLANK('Item List'!B30),"",'Item List'!B30)</f>
        <v>Traffic Control and Protection</v>
      </c>
      <c r="AG34" s="285" t="str">
        <f>IF(ISBLANK('Item List'!C30),"",'Item List'!C30)</f>
        <v>LSum</v>
      </c>
      <c r="AH34" s="286">
        <f>IF(ISBLANK('Item List'!BH30),0,'Item List'!BH30)</f>
        <v>1.0000000000000002</v>
      </c>
      <c r="AI34" s="145">
        <f>IF(ISBLANK('Item List'!BI30),0,'Item List'!BI30)</f>
        <v>75000</v>
      </c>
      <c r="AJ34" s="145">
        <f t="shared" si="24"/>
        <v>75000.000000000015</v>
      </c>
      <c r="AK34" s="573">
        <v>20000</v>
      </c>
      <c r="AL34" s="102">
        <f t="shared" si="25"/>
        <v>20000.000000000004</v>
      </c>
      <c r="AM34" s="168">
        <v>167054.35</v>
      </c>
      <c r="AN34" s="102">
        <f t="shared" si="26"/>
        <v>167054.35000000003</v>
      </c>
      <c r="AO34" s="168">
        <v>47340</v>
      </c>
      <c r="AP34" s="102">
        <f t="shared" si="27"/>
        <v>47340.000000000007</v>
      </c>
      <c r="AQ34" s="168">
        <v>42000</v>
      </c>
      <c r="AR34" s="102">
        <f t="shared" si="28"/>
        <v>42000.000000000007</v>
      </c>
      <c r="AS34" s="168">
        <v>55629</v>
      </c>
      <c r="AT34" s="102">
        <f t="shared" si="29"/>
        <v>55629.000000000015</v>
      </c>
      <c r="AU34" s="168">
        <v>191000</v>
      </c>
      <c r="AV34" s="102">
        <f t="shared" si="30"/>
        <v>191000.00000000003</v>
      </c>
    </row>
    <row r="35" spans="1:48" s="222" customFormat="1" ht="24" customHeight="1" x14ac:dyDescent="0.2">
      <c r="A35" s="511">
        <f t="shared" si="37"/>
        <v>28</v>
      </c>
      <c r="B35" s="512" t="str">
        <f>IF(ISBLANK('Item List'!B31),"",'Item List'!B31)</f>
        <v>Thermoplastic Pavement Markings, 4"</v>
      </c>
      <c r="C35" s="512" t="str">
        <f>IF(ISBLANK('Item List'!C31),"",'Item List'!C31)</f>
        <v>L.F.</v>
      </c>
      <c r="D35" s="513">
        <f>IF(ISBLANK('Item List'!BH31),0,'Item List'!BH31)</f>
        <v>100</v>
      </c>
      <c r="E35" s="514">
        <f>IF(ISBLANK('Item List'!BI31),0,'Item List'!BI31)</f>
        <v>3</v>
      </c>
      <c r="F35" s="514">
        <f t="shared" si="20"/>
        <v>300</v>
      </c>
      <c r="G35" s="167"/>
      <c r="H35" s="102">
        <f t="shared" si="21"/>
        <v>0</v>
      </c>
      <c r="I35" s="168"/>
      <c r="J35" s="102">
        <f t="shared" si="31"/>
        <v>0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5" t="str">
        <f>IF(ISBLANK('Item List'!B31),"",'Item List'!B31)</f>
        <v>Thermoplastic Pavement Markings, 4"</v>
      </c>
      <c r="S35" s="285" t="str">
        <f>IF(ISBLANK('Item List'!C31),"",'Item List'!C31)</f>
        <v>L.F.</v>
      </c>
      <c r="T35" s="286">
        <f>IF(ISBLANK('Item List'!BH31),0,'Item List'!BH31)</f>
        <v>100</v>
      </c>
      <c r="U35" s="145">
        <f>IF(ISBLANK('Item List'!BI31),0,'Item List'!BI31)</f>
        <v>3</v>
      </c>
      <c r="V35" s="145">
        <f t="shared" si="35"/>
        <v>300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5" t="str">
        <f>IF(ISBLANK('Item List'!B31),"",'Item List'!B31)</f>
        <v>Thermoplastic Pavement Markings, 4"</v>
      </c>
      <c r="AG35" s="285" t="str">
        <f>IF(ISBLANK('Item List'!C31),"",'Item List'!C31)</f>
        <v>L.F.</v>
      </c>
      <c r="AH35" s="286">
        <f>IF(ISBLANK('Item List'!BH31),0,'Item List'!BH31)</f>
        <v>100</v>
      </c>
      <c r="AI35" s="145">
        <f>IF(ISBLANK('Item List'!BI31),0,'Item List'!BI31)</f>
        <v>3</v>
      </c>
      <c r="AJ35" s="145">
        <f t="shared" si="24"/>
        <v>300</v>
      </c>
      <c r="AK35" s="573">
        <v>9</v>
      </c>
      <c r="AL35" s="102">
        <f t="shared" si="25"/>
        <v>900</v>
      </c>
      <c r="AM35" s="168">
        <v>10</v>
      </c>
      <c r="AN35" s="102">
        <f t="shared" si="26"/>
        <v>1000</v>
      </c>
      <c r="AO35" s="168">
        <v>9.4499999999999993</v>
      </c>
      <c r="AP35" s="102">
        <f t="shared" si="27"/>
        <v>944.99999999999989</v>
      </c>
      <c r="AQ35" s="168">
        <v>3.2</v>
      </c>
      <c r="AR35" s="102">
        <f t="shared" si="28"/>
        <v>320</v>
      </c>
      <c r="AS35" s="168">
        <v>5.5</v>
      </c>
      <c r="AT35" s="102">
        <f t="shared" si="29"/>
        <v>550</v>
      </c>
      <c r="AU35" s="168">
        <v>16</v>
      </c>
      <c r="AV35" s="102">
        <f t="shared" si="30"/>
        <v>1600</v>
      </c>
    </row>
    <row r="36" spans="1:48" s="222" customFormat="1" ht="24" customHeight="1" x14ac:dyDescent="0.2">
      <c r="A36" s="511">
        <f t="shared" si="37"/>
        <v>29</v>
      </c>
      <c r="B36" s="512" t="str">
        <f>IF(ISBLANK('Item List'!B32),"",'Item List'!B32)</f>
        <v>Thermoplastic Pavement Markings, 6"</v>
      </c>
      <c r="C36" s="512" t="str">
        <f>IF(ISBLANK('Item List'!C32),"",'Item List'!C32)</f>
        <v>L.F.</v>
      </c>
      <c r="D36" s="513">
        <f>IF(ISBLANK('Item List'!BH32),0,'Item List'!BH32)</f>
        <v>62</v>
      </c>
      <c r="E36" s="514">
        <f>IF(ISBLANK('Item List'!BI32),0,'Item List'!BI32)</f>
        <v>4</v>
      </c>
      <c r="F36" s="514">
        <f t="shared" si="20"/>
        <v>248</v>
      </c>
      <c r="G36" s="167"/>
      <c r="H36" s="102">
        <f t="shared" si="21"/>
        <v>0</v>
      </c>
      <c r="I36" s="168"/>
      <c r="J36" s="102">
        <f t="shared" si="31"/>
        <v>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5" t="str">
        <f>IF(ISBLANK('Item List'!B32),"",'Item List'!B32)</f>
        <v>Thermoplastic Pavement Markings, 6"</v>
      </c>
      <c r="S36" s="285" t="str">
        <f>IF(ISBLANK('Item List'!C32),"",'Item List'!C32)</f>
        <v>L.F.</v>
      </c>
      <c r="T36" s="286">
        <f>IF(ISBLANK('Item List'!BH32),0,'Item List'!BH32)</f>
        <v>62</v>
      </c>
      <c r="U36" s="145">
        <f>IF(ISBLANK('Item List'!BI32),0,'Item List'!BI32)</f>
        <v>4</v>
      </c>
      <c r="V36" s="145">
        <f t="shared" si="35"/>
        <v>248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5" t="str">
        <f>IF(ISBLANK('Item List'!B32),"",'Item List'!B32)</f>
        <v>Thermoplastic Pavement Markings, 6"</v>
      </c>
      <c r="AG36" s="285" t="str">
        <f>IF(ISBLANK('Item List'!C32),"",'Item List'!C32)</f>
        <v>L.F.</v>
      </c>
      <c r="AH36" s="286">
        <f>IF(ISBLANK('Item List'!BH32),0,'Item List'!BH32)</f>
        <v>62</v>
      </c>
      <c r="AI36" s="145">
        <f>IF(ISBLANK('Item List'!BI32),0,'Item List'!BI32)</f>
        <v>4</v>
      </c>
      <c r="AJ36" s="145">
        <f t="shared" si="24"/>
        <v>248</v>
      </c>
      <c r="AK36" s="573">
        <v>13.5</v>
      </c>
      <c r="AL36" s="102">
        <f t="shared" si="25"/>
        <v>837</v>
      </c>
      <c r="AM36" s="168">
        <v>20</v>
      </c>
      <c r="AN36" s="102">
        <f t="shared" si="26"/>
        <v>1240</v>
      </c>
      <c r="AO36" s="168">
        <v>14.18</v>
      </c>
      <c r="AP36" s="102">
        <f t="shared" si="27"/>
        <v>879.16</v>
      </c>
      <c r="AQ36" s="168">
        <v>3.8</v>
      </c>
      <c r="AR36" s="102">
        <f t="shared" si="28"/>
        <v>235.6</v>
      </c>
      <c r="AS36" s="168">
        <v>6</v>
      </c>
      <c r="AT36" s="102">
        <f t="shared" si="29"/>
        <v>372</v>
      </c>
      <c r="AU36" s="168">
        <v>26.55</v>
      </c>
      <c r="AV36" s="102">
        <f t="shared" si="30"/>
        <v>1646.1000000000001</v>
      </c>
    </row>
    <row r="37" spans="1:48" s="222" customFormat="1" ht="24" customHeight="1" x14ac:dyDescent="0.2">
      <c r="A37" s="511">
        <f t="shared" si="37"/>
        <v>30</v>
      </c>
      <c r="B37" s="512" t="str">
        <f>IF(ISBLANK('Item List'!B33),"",'Item List'!B33)</f>
        <v>Thermoplastic Pavement Markings, 24"</v>
      </c>
      <c r="C37" s="512" t="str">
        <f>IF(ISBLANK('Item List'!C33),"",'Item List'!C33)</f>
        <v>L.F.</v>
      </c>
      <c r="D37" s="513">
        <f>IF(ISBLANK('Item List'!BH33),0,'Item List'!BH33)</f>
        <v>26</v>
      </c>
      <c r="E37" s="514">
        <f>IF(ISBLANK('Item List'!BI33),0,'Item List'!BI33)</f>
        <v>12</v>
      </c>
      <c r="F37" s="514">
        <f t="shared" si="20"/>
        <v>312</v>
      </c>
      <c r="G37" s="167"/>
      <c r="H37" s="102">
        <f t="shared" si="21"/>
        <v>0</v>
      </c>
      <c r="I37" s="168"/>
      <c r="J37" s="102">
        <f t="shared" si="31"/>
        <v>0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5" t="str">
        <f>IF(ISBLANK('Item List'!B33),"",'Item List'!B33)</f>
        <v>Thermoplastic Pavement Markings, 24"</v>
      </c>
      <c r="S37" s="285" t="str">
        <f>IF(ISBLANK('Item List'!C33),"",'Item List'!C33)</f>
        <v>L.F.</v>
      </c>
      <c r="T37" s="286">
        <f>IF(ISBLANK('Item List'!BH33),0,'Item List'!BH33)</f>
        <v>26</v>
      </c>
      <c r="U37" s="145">
        <f>IF(ISBLANK('Item List'!BI33),0,'Item List'!BI33)</f>
        <v>12</v>
      </c>
      <c r="V37" s="145">
        <f t="shared" si="35"/>
        <v>312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5" t="str">
        <f>IF(ISBLANK('Item List'!B33),"",'Item List'!B33)</f>
        <v>Thermoplastic Pavement Markings, 24"</v>
      </c>
      <c r="AG37" s="285" t="str">
        <f>IF(ISBLANK('Item List'!C33),"",'Item List'!C33)</f>
        <v>L.F.</v>
      </c>
      <c r="AH37" s="286">
        <f>IF(ISBLANK('Item List'!BH33),0,'Item List'!BH33)</f>
        <v>26</v>
      </c>
      <c r="AI37" s="145">
        <f>IF(ISBLANK('Item List'!BI33),0,'Item List'!BI33)</f>
        <v>12</v>
      </c>
      <c r="AJ37" s="145">
        <f t="shared" si="24"/>
        <v>312</v>
      </c>
      <c r="AK37" s="573">
        <v>54</v>
      </c>
      <c r="AL37" s="102">
        <f t="shared" si="25"/>
        <v>1404</v>
      </c>
      <c r="AM37" s="168">
        <v>20</v>
      </c>
      <c r="AN37" s="102">
        <f t="shared" si="26"/>
        <v>520</v>
      </c>
      <c r="AO37" s="168">
        <v>56.7</v>
      </c>
      <c r="AP37" s="102">
        <f t="shared" si="27"/>
        <v>1474.2</v>
      </c>
      <c r="AQ37" s="168">
        <v>16</v>
      </c>
      <c r="AR37" s="102">
        <f t="shared" si="28"/>
        <v>416</v>
      </c>
      <c r="AS37" s="168">
        <v>15.5</v>
      </c>
      <c r="AT37" s="102">
        <f t="shared" si="29"/>
        <v>403</v>
      </c>
      <c r="AU37" s="168">
        <v>70</v>
      </c>
      <c r="AV37" s="102">
        <f t="shared" si="30"/>
        <v>1820</v>
      </c>
    </row>
    <row r="38" spans="1:48" s="222" customFormat="1" ht="24" customHeight="1" x14ac:dyDescent="0.2">
      <c r="A38" s="511">
        <f t="shared" si="37"/>
        <v>31</v>
      </c>
      <c r="B38" s="512" t="str">
        <f>IF(ISBLANK('Item List'!B34),"",'Item List'!B34)</f>
        <v>Subgrade Undercutting</v>
      </c>
      <c r="C38" s="512" t="str">
        <f>IF(ISBLANK('Item List'!C34),"",'Item List'!C34)</f>
        <v>C.Y.</v>
      </c>
      <c r="D38" s="513">
        <f>IF(ISBLANK('Item List'!BH34),0,'Item List'!BH34)</f>
        <v>50</v>
      </c>
      <c r="E38" s="514">
        <f>IF(ISBLANK('Item List'!BI34),0,'Item List'!BI34)</f>
        <v>300</v>
      </c>
      <c r="F38" s="514">
        <f t="shared" si="20"/>
        <v>15000</v>
      </c>
      <c r="G38" s="167"/>
      <c r="H38" s="102">
        <f t="shared" si="21"/>
        <v>0</v>
      </c>
      <c r="I38" s="168"/>
      <c r="J38" s="102">
        <f t="shared" si="31"/>
        <v>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5" t="str">
        <f>IF(ISBLANK('Item List'!B34),"",'Item List'!B34)</f>
        <v>Subgrade Undercutting</v>
      </c>
      <c r="S38" s="285" t="str">
        <f>IF(ISBLANK('Item List'!C34),"",'Item List'!C34)</f>
        <v>C.Y.</v>
      </c>
      <c r="T38" s="286">
        <f>IF(ISBLANK('Item List'!BH34),0,'Item List'!BH34)</f>
        <v>50</v>
      </c>
      <c r="U38" s="145">
        <f>IF(ISBLANK('Item List'!BI34),0,'Item List'!BI34)</f>
        <v>300</v>
      </c>
      <c r="V38" s="145">
        <f t="shared" si="35"/>
        <v>15000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5" t="str">
        <f>IF(ISBLANK('Item List'!B34),"",'Item List'!B34)</f>
        <v>Subgrade Undercutting</v>
      </c>
      <c r="AG38" s="285" t="str">
        <f>IF(ISBLANK('Item List'!C34),"",'Item List'!C34)</f>
        <v>C.Y.</v>
      </c>
      <c r="AH38" s="286">
        <f>IF(ISBLANK('Item List'!BH34),0,'Item List'!BH34)</f>
        <v>50</v>
      </c>
      <c r="AI38" s="145">
        <f>IF(ISBLANK('Item List'!BI34),0,'Item List'!BI34)</f>
        <v>300</v>
      </c>
      <c r="AJ38" s="145">
        <f t="shared" si="24"/>
        <v>15000</v>
      </c>
      <c r="AK38" s="573">
        <v>350</v>
      </c>
      <c r="AL38" s="102">
        <f t="shared" si="25"/>
        <v>17500</v>
      </c>
      <c r="AM38" s="168">
        <v>40</v>
      </c>
      <c r="AN38" s="102">
        <f t="shared" si="26"/>
        <v>2000</v>
      </c>
      <c r="AO38" s="168">
        <v>80</v>
      </c>
      <c r="AP38" s="102">
        <f t="shared" si="27"/>
        <v>4000</v>
      </c>
      <c r="AQ38" s="168">
        <v>150</v>
      </c>
      <c r="AR38" s="102">
        <f t="shared" si="28"/>
        <v>7500</v>
      </c>
      <c r="AS38" s="168">
        <v>250</v>
      </c>
      <c r="AT38" s="102">
        <f t="shared" si="29"/>
        <v>12500</v>
      </c>
      <c r="AU38" s="168">
        <v>135</v>
      </c>
      <c r="AV38" s="102">
        <f t="shared" si="30"/>
        <v>6750</v>
      </c>
    </row>
    <row r="39" spans="1:48" s="222" customFormat="1" ht="24" customHeight="1" x14ac:dyDescent="0.2">
      <c r="A39" s="511">
        <f t="shared" si="37"/>
        <v>32</v>
      </c>
      <c r="B39" s="512" t="str">
        <f>IF(ISBLANK('Item List'!B35),"",'Item List'!B35)</f>
        <v>Remove and Replace Brick Pavers</v>
      </c>
      <c r="C39" s="512" t="str">
        <f>IF(ISBLANK('Item List'!C35),"",'Item List'!C35)</f>
        <v>S.F.</v>
      </c>
      <c r="D39" s="513">
        <f>IF(ISBLANK('Item List'!BH35),0,'Item List'!BH35)</f>
        <v>100</v>
      </c>
      <c r="E39" s="514">
        <f>IF(ISBLANK('Item List'!BI35),0,'Item List'!BI35)</f>
        <v>20</v>
      </c>
      <c r="F39" s="514">
        <f t="shared" si="20"/>
        <v>2000</v>
      </c>
      <c r="G39" s="167"/>
      <c r="H39" s="102">
        <f t="shared" si="21"/>
        <v>0</v>
      </c>
      <c r="I39" s="168"/>
      <c r="J39" s="102">
        <f t="shared" si="31"/>
        <v>0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5" t="str">
        <f>IF(ISBLANK('Item List'!B35),"",'Item List'!B35)</f>
        <v>Remove and Replace Brick Pavers</v>
      </c>
      <c r="S39" s="285" t="str">
        <f>IF(ISBLANK('Item List'!C35),"",'Item List'!C35)</f>
        <v>S.F.</v>
      </c>
      <c r="T39" s="286">
        <f>IF(ISBLANK('Item List'!BH35),0,'Item List'!BH35)</f>
        <v>100</v>
      </c>
      <c r="U39" s="145">
        <f>IF(ISBLANK('Item List'!BI35),0,'Item List'!BI35)</f>
        <v>20</v>
      </c>
      <c r="V39" s="145">
        <f t="shared" si="35"/>
        <v>2000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5" t="str">
        <f>IF(ISBLANK('Item List'!B35),"",'Item List'!B35)</f>
        <v>Remove and Replace Brick Pavers</v>
      </c>
      <c r="AG39" s="285" t="str">
        <f>IF(ISBLANK('Item List'!C35),"",'Item List'!C35)</f>
        <v>S.F.</v>
      </c>
      <c r="AH39" s="286">
        <f>IF(ISBLANK('Item List'!BH35),0,'Item List'!BH35)</f>
        <v>100</v>
      </c>
      <c r="AI39" s="145">
        <f>IF(ISBLANK('Item List'!BI35),0,'Item List'!BI35)</f>
        <v>20</v>
      </c>
      <c r="AJ39" s="145">
        <f t="shared" si="24"/>
        <v>2000</v>
      </c>
      <c r="AK39" s="573">
        <v>200</v>
      </c>
      <c r="AL39" s="102">
        <f t="shared" si="25"/>
        <v>20000</v>
      </c>
      <c r="AM39" s="168">
        <v>20</v>
      </c>
      <c r="AN39" s="102">
        <f t="shared" si="26"/>
        <v>2000</v>
      </c>
      <c r="AO39" s="168">
        <v>42.5</v>
      </c>
      <c r="AP39" s="102">
        <f t="shared" si="27"/>
        <v>4250</v>
      </c>
      <c r="AQ39" s="168">
        <v>50</v>
      </c>
      <c r="AR39" s="102">
        <f t="shared" si="28"/>
        <v>5000</v>
      </c>
      <c r="AS39" s="168">
        <v>68</v>
      </c>
      <c r="AT39" s="102">
        <f t="shared" si="29"/>
        <v>6800</v>
      </c>
      <c r="AU39" s="168">
        <v>58</v>
      </c>
      <c r="AV39" s="102">
        <f t="shared" si="30"/>
        <v>5800</v>
      </c>
    </row>
    <row r="40" spans="1:48" s="222" customFormat="1" ht="24" customHeight="1" x14ac:dyDescent="0.2">
      <c r="A40" s="511" t="str">
        <f t="shared" si="37"/>
        <v/>
      </c>
      <c r="B40" s="512" t="str">
        <f>IF(ISBLANK('Item List'!B36),"",'Item List'!B36)</f>
        <v/>
      </c>
      <c r="C40" s="512" t="str">
        <f>IF(ISBLANK('Item List'!C36),"",'Item List'!C36)</f>
        <v/>
      </c>
      <c r="D40" s="513" t="str">
        <f>IF(ISBLANK('Item List'!BH36),0,'Item List'!BH36)</f>
        <v/>
      </c>
      <c r="E40" s="514">
        <f>IF(ISBLANK('Item List'!BI36),0,'Item List'!BI36)</f>
        <v>0</v>
      </c>
      <c r="F40" s="514">
        <f t="shared" si="20"/>
        <v>0</v>
      </c>
      <c r="G40" s="167"/>
      <c r="H40" s="102">
        <f t="shared" si="21"/>
        <v>0</v>
      </c>
      <c r="I40" s="168"/>
      <c r="J40" s="102">
        <f t="shared" si="31"/>
        <v>0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 t="str">
        <f t="shared" si="38"/>
        <v/>
      </c>
      <c r="R40" s="285" t="str">
        <f>IF(ISBLANK('Item List'!B36),"",'Item List'!B36)</f>
        <v/>
      </c>
      <c r="S40" s="285" t="str">
        <f>IF(ISBLANK('Item List'!C36),"",'Item List'!C36)</f>
        <v/>
      </c>
      <c r="T40" s="286" t="str">
        <f>IF(ISBLANK('Item List'!BH36),0,'Item List'!BH36)</f>
        <v/>
      </c>
      <c r="U40" s="145">
        <f>IF(ISBLANK('Item List'!BI36),0,'Item List'!BI36)</f>
        <v>0</v>
      </c>
      <c r="V40" s="145">
        <f t="shared" si="35"/>
        <v>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 t="str">
        <f t="shared" si="39"/>
        <v/>
      </c>
      <c r="AF40" s="285" t="str">
        <f>IF(ISBLANK('Item List'!B36),"",'Item List'!B36)</f>
        <v/>
      </c>
      <c r="AG40" s="285" t="str">
        <f>IF(ISBLANK('Item List'!C36),"",'Item List'!C36)</f>
        <v/>
      </c>
      <c r="AH40" s="286" t="str">
        <f>IF(ISBLANK('Item List'!BH36),0,'Item List'!BH36)</f>
        <v/>
      </c>
      <c r="AI40" s="145">
        <f>IF(ISBLANK('Item List'!BI36),0,'Item List'!BI36)</f>
        <v>0</v>
      </c>
      <c r="AJ40" s="145">
        <f t="shared" si="24"/>
        <v>0</v>
      </c>
      <c r="AK40" s="573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2" customFormat="1" ht="24" customHeight="1" x14ac:dyDescent="0.2">
      <c r="A41" s="511" t="str">
        <f t="shared" si="37"/>
        <v/>
      </c>
      <c r="B41" s="512" t="str">
        <f>IF(ISBLANK('Item List'!B37),"",'Item List'!B37)</f>
        <v/>
      </c>
      <c r="C41" s="512" t="str">
        <f>IF(ISBLANK('Item List'!C37),"",'Item List'!C37)</f>
        <v/>
      </c>
      <c r="D41" s="513" t="str">
        <f>IF(ISBLANK('Item List'!BH37),0,'Item List'!BH37)</f>
        <v/>
      </c>
      <c r="E41" s="514">
        <f>IF(ISBLANK('Item List'!BI37),0,'Item List'!BI37)</f>
        <v>0</v>
      </c>
      <c r="F41" s="514">
        <f t="shared" si="20"/>
        <v>0</v>
      </c>
      <c r="G41" s="167"/>
      <c r="H41" s="102">
        <f t="shared" si="21"/>
        <v>0</v>
      </c>
      <c r="I41" s="168"/>
      <c r="J41" s="102">
        <f t="shared" si="31"/>
        <v>0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 t="str">
        <f t="shared" si="38"/>
        <v/>
      </c>
      <c r="R41" s="285" t="str">
        <f>IF(ISBLANK('Item List'!B37),"",'Item List'!B37)</f>
        <v/>
      </c>
      <c r="S41" s="285" t="str">
        <f>IF(ISBLANK('Item List'!C37),"",'Item List'!C37)</f>
        <v/>
      </c>
      <c r="T41" s="286" t="str">
        <f>IF(ISBLANK('Item List'!BH37),0,'Item List'!BH37)</f>
        <v/>
      </c>
      <c r="U41" s="145">
        <f>IF(ISBLANK('Item List'!BI37),0,'Item List'!BI37)</f>
        <v>0</v>
      </c>
      <c r="V41" s="145">
        <f t="shared" si="35"/>
        <v>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 t="str">
        <f t="shared" si="39"/>
        <v/>
      </c>
      <c r="AF41" s="285" t="str">
        <f>IF(ISBLANK('Item List'!B37),"",'Item List'!B37)</f>
        <v/>
      </c>
      <c r="AG41" s="285" t="str">
        <f>IF(ISBLANK('Item List'!C37),"",'Item List'!C37)</f>
        <v/>
      </c>
      <c r="AH41" s="286" t="str">
        <f>IF(ISBLANK('Item List'!BH37),0,'Item List'!BH37)</f>
        <v/>
      </c>
      <c r="AI41" s="145">
        <f>IF(ISBLANK('Item List'!BI37),0,'Item List'!BI37)</f>
        <v>0</v>
      </c>
      <c r="AJ41" s="145">
        <f t="shared" si="24"/>
        <v>0</v>
      </c>
      <c r="AK41" s="573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511" t="str">
        <f t="shared" si="37"/>
        <v/>
      </c>
      <c r="B42" s="512" t="str">
        <f>IF(ISBLANK('Item List'!B38),"",'Item List'!B38)</f>
        <v/>
      </c>
      <c r="C42" s="512" t="str">
        <f>IF(ISBLANK('Item List'!C38),"",'Item List'!C38)</f>
        <v/>
      </c>
      <c r="D42" s="513" t="str">
        <f>IF(ISBLANK('Item List'!BH38),0,'Item List'!BH38)</f>
        <v/>
      </c>
      <c r="E42" s="514">
        <f>IF(ISBLANK('Item List'!BI38),0,'Item List'!BI38)</f>
        <v>0</v>
      </c>
      <c r="F42" s="514">
        <f t="shared" si="20"/>
        <v>0</v>
      </c>
      <c r="G42" s="167"/>
      <c r="H42" s="102">
        <f t="shared" si="21"/>
        <v>0</v>
      </c>
      <c r="I42" s="169"/>
      <c r="J42" s="102">
        <f t="shared" si="31"/>
        <v>0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 t="str">
        <f t="shared" si="38"/>
        <v/>
      </c>
      <c r="R42" s="285" t="str">
        <f>IF(ISBLANK('Item List'!B38),"",'Item List'!B38)</f>
        <v/>
      </c>
      <c r="S42" s="285" t="str">
        <f>IF(ISBLANK('Item List'!C38),"",'Item List'!C38)</f>
        <v/>
      </c>
      <c r="T42" s="286" t="str">
        <f>IF(ISBLANK('Item List'!BH38),0,'Item List'!BH38)</f>
        <v/>
      </c>
      <c r="U42" s="145">
        <f>IF(ISBLANK('Item List'!BI38),0,'Item List'!BI38)</f>
        <v>0</v>
      </c>
      <c r="V42" s="145">
        <f t="shared" si="35"/>
        <v>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 t="str">
        <f t="shared" si="39"/>
        <v/>
      </c>
      <c r="AF42" s="285" t="str">
        <f>IF(ISBLANK('Item List'!B38),"",'Item List'!B38)</f>
        <v/>
      </c>
      <c r="AG42" s="285" t="str">
        <f>IF(ISBLANK('Item List'!C38),"",'Item List'!C38)</f>
        <v/>
      </c>
      <c r="AH42" s="286" t="str">
        <f>IF(ISBLANK('Item List'!BH38),0,'Item List'!BH38)</f>
        <v/>
      </c>
      <c r="AI42" s="145">
        <f>IF(ISBLANK('Item List'!BI38),0,'Item List'!BI38)</f>
        <v>0</v>
      </c>
      <c r="AJ42" s="145">
        <f t="shared" si="24"/>
        <v>0</v>
      </c>
      <c r="AK42" s="574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511" t="str">
        <f t="shared" si="37"/>
        <v/>
      </c>
      <c r="B43" s="512" t="str">
        <f>IF(ISBLANK('Item List'!B39),"",'Item List'!B39)</f>
        <v/>
      </c>
      <c r="C43" s="512" t="str">
        <f>IF(ISBLANK('Item List'!C39),"",'Item List'!C39)</f>
        <v/>
      </c>
      <c r="D43" s="513" t="str">
        <f>IF(ISBLANK('Item List'!BH39),0,'Item List'!BH39)</f>
        <v/>
      </c>
      <c r="E43" s="514">
        <f>IF(ISBLANK('Item List'!BI39),0,'Item List'!BI39)</f>
        <v>0</v>
      </c>
      <c r="F43" s="514">
        <f t="shared" si="20"/>
        <v>0</v>
      </c>
      <c r="G43" s="167"/>
      <c r="H43" s="102">
        <f t="shared" si="21"/>
        <v>0</v>
      </c>
      <c r="I43" s="169"/>
      <c r="J43" s="102">
        <f t="shared" si="31"/>
        <v>0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 t="str">
        <f t="shared" si="38"/>
        <v/>
      </c>
      <c r="R43" s="285" t="str">
        <f>IF(ISBLANK('Item List'!B39),"",'Item List'!B39)</f>
        <v/>
      </c>
      <c r="S43" s="285" t="str">
        <f>IF(ISBLANK('Item List'!C39),"",'Item List'!C39)</f>
        <v/>
      </c>
      <c r="T43" s="286" t="str">
        <f>IF(ISBLANK('Item List'!BH39),0,'Item List'!BH39)</f>
        <v/>
      </c>
      <c r="U43" s="145">
        <f>IF(ISBLANK('Item List'!BI39),0,'Item List'!BI39)</f>
        <v>0</v>
      </c>
      <c r="V43" s="145">
        <f t="shared" si="35"/>
        <v>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 t="str">
        <f t="shared" si="39"/>
        <v/>
      </c>
      <c r="AF43" s="285" t="str">
        <f>IF(ISBLANK('Item List'!B39),"",'Item List'!B39)</f>
        <v/>
      </c>
      <c r="AG43" s="285" t="str">
        <f>IF(ISBLANK('Item List'!C39),"",'Item List'!C39)</f>
        <v/>
      </c>
      <c r="AH43" s="286" t="str">
        <f>IF(ISBLANK('Item List'!BH39),0,'Item List'!BH39)</f>
        <v/>
      </c>
      <c r="AI43" s="145">
        <f>IF(ISBLANK('Item List'!BI39),0,'Item List'!BI39)</f>
        <v>0</v>
      </c>
      <c r="AJ43" s="145">
        <f t="shared" si="24"/>
        <v>0</v>
      </c>
      <c r="AK43" s="574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511" t="str">
        <f t="shared" si="37"/>
        <v/>
      </c>
      <c r="B44" s="512" t="str">
        <f>IF(ISBLANK('Item List'!B40),"",'Item List'!B40)</f>
        <v/>
      </c>
      <c r="C44" s="512" t="str">
        <f>IF(ISBLANK('Item List'!C40),"",'Item List'!C40)</f>
        <v/>
      </c>
      <c r="D44" s="513" t="str">
        <f>IF(ISBLANK('Item List'!BH40),0,'Item List'!BH40)</f>
        <v/>
      </c>
      <c r="E44" s="514">
        <f>IF(ISBLANK('Item List'!BI40),0,'Item List'!BI40)</f>
        <v>0</v>
      </c>
      <c r="F44" s="514">
        <f t="shared" si="20"/>
        <v>0</v>
      </c>
      <c r="G44" s="167"/>
      <c r="H44" s="102">
        <f t="shared" si="21"/>
        <v>0</v>
      </c>
      <c r="I44" s="169"/>
      <c r="J44" s="102">
        <f t="shared" si="31"/>
        <v>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 t="str">
        <f t="shared" si="38"/>
        <v/>
      </c>
      <c r="R44" s="285" t="str">
        <f>IF(ISBLANK('Item List'!B40),"",'Item List'!B40)</f>
        <v/>
      </c>
      <c r="S44" s="285" t="str">
        <f>IF(ISBLANK('Item List'!C40),"",'Item List'!C40)</f>
        <v/>
      </c>
      <c r="T44" s="286" t="str">
        <f>IF(ISBLANK('Item List'!BH40),0,'Item List'!BH40)</f>
        <v/>
      </c>
      <c r="U44" s="145">
        <f>IF(ISBLANK('Item List'!BI40),0,'Item List'!BI40)</f>
        <v>0</v>
      </c>
      <c r="V44" s="145">
        <f t="shared" si="35"/>
        <v>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 t="str">
        <f t="shared" si="39"/>
        <v/>
      </c>
      <c r="AF44" s="285" t="str">
        <f>IF(ISBLANK('Item List'!B40),"",'Item List'!B40)</f>
        <v/>
      </c>
      <c r="AG44" s="285" t="str">
        <f>IF(ISBLANK('Item List'!C40),"",'Item List'!C40)</f>
        <v/>
      </c>
      <c r="AH44" s="286" t="str">
        <f>IF(ISBLANK('Item List'!BH40),0,'Item List'!BH40)</f>
        <v/>
      </c>
      <c r="AI44" s="145">
        <f>IF(ISBLANK('Item List'!BI40),0,'Item List'!BI40)</f>
        <v>0</v>
      </c>
      <c r="AJ44" s="145">
        <f t="shared" si="24"/>
        <v>0</v>
      </c>
      <c r="AK44" s="574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511" t="str">
        <f t="shared" si="37"/>
        <v/>
      </c>
      <c r="B45" s="512" t="str">
        <f>IF(ISBLANK('Item List'!B41),"",'Item List'!B41)</f>
        <v/>
      </c>
      <c r="C45" s="512" t="str">
        <f>IF(ISBLANK('Item List'!C41),"",'Item List'!C41)</f>
        <v/>
      </c>
      <c r="D45" s="513" t="str">
        <f>IF(ISBLANK('Item List'!BH41),0,'Item List'!BH41)</f>
        <v/>
      </c>
      <c r="E45" s="514">
        <f>IF(ISBLANK('Item List'!BI41),0,'Item List'!BI41)</f>
        <v>0</v>
      </c>
      <c r="F45" s="514">
        <f t="shared" si="20"/>
        <v>0</v>
      </c>
      <c r="G45" s="167"/>
      <c r="H45" s="102">
        <f t="shared" si="21"/>
        <v>0</v>
      </c>
      <c r="I45" s="169"/>
      <c r="J45" s="102">
        <f t="shared" si="31"/>
        <v>0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 t="str">
        <f t="shared" si="38"/>
        <v/>
      </c>
      <c r="R45" s="285" t="str">
        <f>IF(ISBLANK('Item List'!B41),"",'Item List'!B41)</f>
        <v/>
      </c>
      <c r="S45" s="285" t="str">
        <f>IF(ISBLANK('Item List'!C41),"",'Item List'!C41)</f>
        <v/>
      </c>
      <c r="T45" s="286" t="str">
        <f>IF(ISBLANK('Item List'!BH41),0,'Item List'!BH41)</f>
        <v/>
      </c>
      <c r="U45" s="145">
        <f>IF(ISBLANK('Item List'!BI41),0,'Item List'!BI41)</f>
        <v>0</v>
      </c>
      <c r="V45" s="145">
        <f t="shared" si="35"/>
        <v>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 t="str">
        <f t="shared" si="39"/>
        <v/>
      </c>
      <c r="AF45" s="285" t="str">
        <f>IF(ISBLANK('Item List'!B41),"",'Item List'!B41)</f>
        <v/>
      </c>
      <c r="AG45" s="285" t="str">
        <f>IF(ISBLANK('Item List'!C41),"",'Item List'!C41)</f>
        <v/>
      </c>
      <c r="AH45" s="286" t="str">
        <f>IF(ISBLANK('Item List'!BH41),0,'Item List'!BH41)</f>
        <v/>
      </c>
      <c r="AI45" s="145">
        <f>IF(ISBLANK('Item List'!BI41),0,'Item List'!BI41)</f>
        <v>0</v>
      </c>
      <c r="AJ45" s="145">
        <f t="shared" si="24"/>
        <v>0</v>
      </c>
      <c r="AK45" s="574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511" t="str">
        <f t="shared" si="37"/>
        <v/>
      </c>
      <c r="B46" s="512" t="str">
        <f>IF(ISBLANK('Item List'!B42),"",'Item List'!B42)</f>
        <v/>
      </c>
      <c r="C46" s="512" t="str">
        <f>IF(ISBLANK('Item List'!C42),"",'Item List'!C42)</f>
        <v/>
      </c>
      <c r="D46" s="513" t="str">
        <f>IF(ISBLANK('Item List'!BH42),0,'Item List'!BH42)</f>
        <v/>
      </c>
      <c r="E46" s="514">
        <f>IF(ISBLANK('Item List'!BI42),0,'Item List'!BI42)</f>
        <v>0</v>
      </c>
      <c r="F46" s="514">
        <f t="shared" si="20"/>
        <v>0</v>
      </c>
      <c r="G46" s="167"/>
      <c r="H46" s="102">
        <f t="shared" si="21"/>
        <v>0</v>
      </c>
      <c r="I46" s="169"/>
      <c r="J46" s="102">
        <f t="shared" si="31"/>
        <v>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 t="str">
        <f t="shared" si="38"/>
        <v/>
      </c>
      <c r="R46" s="285" t="str">
        <f>IF(ISBLANK('Item List'!B42),"",'Item List'!B42)</f>
        <v/>
      </c>
      <c r="S46" s="285" t="str">
        <f>IF(ISBLANK('Item List'!C42),"",'Item List'!C42)</f>
        <v/>
      </c>
      <c r="T46" s="286" t="str">
        <f>IF(ISBLANK('Item List'!BH42),0,'Item List'!BH42)</f>
        <v/>
      </c>
      <c r="U46" s="145">
        <f>IF(ISBLANK('Item List'!BI42),0,'Item List'!BI42)</f>
        <v>0</v>
      </c>
      <c r="V46" s="145">
        <f t="shared" si="35"/>
        <v>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 t="str">
        <f t="shared" si="39"/>
        <v/>
      </c>
      <c r="AF46" s="285" t="str">
        <f>IF(ISBLANK('Item List'!B42),"",'Item List'!B42)</f>
        <v/>
      </c>
      <c r="AG46" s="285" t="str">
        <f>IF(ISBLANK('Item List'!C42),"",'Item List'!C42)</f>
        <v/>
      </c>
      <c r="AH46" s="286" t="str">
        <f>IF(ISBLANK('Item List'!BH42),0,'Item List'!BH42)</f>
        <v/>
      </c>
      <c r="AI46" s="145">
        <f>IF(ISBLANK('Item List'!BI42),0,'Item List'!BI42)</f>
        <v>0</v>
      </c>
      <c r="AJ46" s="145">
        <f t="shared" si="24"/>
        <v>0</v>
      </c>
      <c r="AK46" s="574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511" t="str">
        <f t="shared" si="37"/>
        <v/>
      </c>
      <c r="B47" s="512" t="str">
        <f>IF(ISBLANK('Item List'!B43),"",'Item List'!B43)</f>
        <v/>
      </c>
      <c r="C47" s="512" t="str">
        <f>IF(ISBLANK('Item List'!C43),"",'Item List'!C43)</f>
        <v/>
      </c>
      <c r="D47" s="513" t="str">
        <f>IF(ISBLANK('Item List'!BH43),0,'Item List'!BH43)</f>
        <v/>
      </c>
      <c r="E47" s="514">
        <f>IF(ISBLANK('Item List'!BI43),0,'Item List'!BI43)</f>
        <v>0</v>
      </c>
      <c r="F47" s="514">
        <f t="shared" si="20"/>
        <v>0</v>
      </c>
      <c r="G47" s="167"/>
      <c r="H47" s="102">
        <f t="shared" si="21"/>
        <v>0</v>
      </c>
      <c r="I47" s="169"/>
      <c r="J47" s="102">
        <f t="shared" si="31"/>
        <v>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 t="str">
        <f t="shared" si="38"/>
        <v/>
      </c>
      <c r="R47" s="285" t="str">
        <f>IF(ISBLANK('Item List'!B43),"",'Item List'!B43)</f>
        <v/>
      </c>
      <c r="S47" s="285" t="str">
        <f>IF(ISBLANK('Item List'!C43),"",'Item List'!C43)</f>
        <v/>
      </c>
      <c r="T47" s="286" t="str">
        <f>IF(ISBLANK('Item List'!BH43),0,'Item List'!BH43)</f>
        <v/>
      </c>
      <c r="U47" s="145">
        <f>IF(ISBLANK('Item List'!BI43),0,'Item List'!BI43)</f>
        <v>0</v>
      </c>
      <c r="V47" s="145">
        <f t="shared" si="35"/>
        <v>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 t="str">
        <f t="shared" si="39"/>
        <v/>
      </c>
      <c r="AF47" s="285" t="str">
        <f>IF(ISBLANK('Item List'!B43),"",'Item List'!B43)</f>
        <v/>
      </c>
      <c r="AG47" s="285" t="str">
        <f>IF(ISBLANK('Item List'!C43),"",'Item List'!C43)</f>
        <v/>
      </c>
      <c r="AH47" s="286" t="str">
        <f>IF(ISBLANK('Item List'!BH43),0,'Item List'!BH43)</f>
        <v/>
      </c>
      <c r="AI47" s="145">
        <f>IF(ISBLANK('Item List'!BI43),0,'Item List'!BI43)</f>
        <v>0</v>
      </c>
      <c r="AJ47" s="145">
        <f t="shared" si="24"/>
        <v>0</v>
      </c>
      <c r="AK47" s="574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511" t="str">
        <f t="shared" si="37"/>
        <v/>
      </c>
      <c r="B48" s="512" t="str">
        <f>IF(ISBLANK('Item List'!B44),"",'Item List'!B44)</f>
        <v/>
      </c>
      <c r="C48" s="512" t="str">
        <f>IF(ISBLANK('Item List'!C44),"",'Item List'!C44)</f>
        <v/>
      </c>
      <c r="D48" s="513" t="str">
        <f>IF(ISBLANK('Item List'!BH44),0,'Item List'!BH44)</f>
        <v/>
      </c>
      <c r="E48" s="514">
        <f>IF(ISBLANK('Item List'!BI44),0,'Item List'!BI44)</f>
        <v>0</v>
      </c>
      <c r="F48" s="514">
        <f t="shared" si="20"/>
        <v>0</v>
      </c>
      <c r="G48" s="167"/>
      <c r="H48" s="102">
        <f t="shared" si="21"/>
        <v>0</v>
      </c>
      <c r="I48" s="169"/>
      <c r="J48" s="102">
        <f t="shared" si="31"/>
        <v>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 t="str">
        <f t="shared" si="38"/>
        <v/>
      </c>
      <c r="R48" s="285" t="str">
        <f>IF(ISBLANK('Item List'!B44),"",'Item List'!B44)</f>
        <v/>
      </c>
      <c r="S48" s="285" t="str">
        <f>IF(ISBLANK('Item List'!C44),"",'Item List'!C44)</f>
        <v/>
      </c>
      <c r="T48" s="286" t="str">
        <f>IF(ISBLANK('Item List'!BH44),0,'Item List'!BH44)</f>
        <v/>
      </c>
      <c r="U48" s="145">
        <f>IF(ISBLANK('Item List'!BI44),0,'Item List'!BI44)</f>
        <v>0</v>
      </c>
      <c r="V48" s="145">
        <f t="shared" si="35"/>
        <v>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 t="str">
        <f t="shared" si="39"/>
        <v/>
      </c>
      <c r="AF48" s="285" t="str">
        <f>IF(ISBLANK('Item List'!B44),"",'Item List'!B44)</f>
        <v/>
      </c>
      <c r="AG48" s="285" t="str">
        <f>IF(ISBLANK('Item List'!C44),"",'Item List'!C44)</f>
        <v/>
      </c>
      <c r="AH48" s="286" t="str">
        <f>IF(ISBLANK('Item List'!BH44),0,'Item List'!BH44)</f>
        <v/>
      </c>
      <c r="AI48" s="145">
        <f>IF(ISBLANK('Item List'!BI44),0,'Item List'!BI44)</f>
        <v>0</v>
      </c>
      <c r="AJ48" s="145">
        <f t="shared" si="24"/>
        <v>0</v>
      </c>
      <c r="AK48" s="574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511" t="str">
        <f t="shared" si="37"/>
        <v/>
      </c>
      <c r="B49" s="512" t="str">
        <f>IF(ISBLANK('Item List'!B45),"",'Item List'!B45)</f>
        <v/>
      </c>
      <c r="C49" s="512" t="str">
        <f>IF(ISBLANK('Item List'!C45),"",'Item List'!C45)</f>
        <v/>
      </c>
      <c r="D49" s="513" t="str">
        <f>IF(ISBLANK('Item List'!BH45),0,'Item List'!BH45)</f>
        <v/>
      </c>
      <c r="E49" s="514">
        <f>IF(ISBLANK('Item List'!BI45),0,'Item List'!BI45)</f>
        <v>0</v>
      </c>
      <c r="F49" s="514">
        <f t="shared" si="20"/>
        <v>0</v>
      </c>
      <c r="G49" s="167"/>
      <c r="H49" s="102">
        <f t="shared" si="21"/>
        <v>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 t="str">
        <f t="shared" si="38"/>
        <v/>
      </c>
      <c r="R49" s="285" t="str">
        <f>IF(ISBLANK('Item List'!B45),"",'Item List'!B45)</f>
        <v/>
      </c>
      <c r="S49" s="285" t="str">
        <f>IF(ISBLANK('Item List'!C45),"",'Item List'!C45)</f>
        <v/>
      </c>
      <c r="T49" s="286" t="str">
        <f>IF(ISBLANK('Item List'!BH45),0,'Item List'!BH45)</f>
        <v/>
      </c>
      <c r="U49" s="145">
        <f>IF(ISBLANK('Item List'!BI45),0,'Item List'!BI45)</f>
        <v>0</v>
      </c>
      <c r="V49" s="145">
        <f t="shared" si="35"/>
        <v>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 t="str">
        <f t="shared" si="39"/>
        <v/>
      </c>
      <c r="AF49" s="285" t="str">
        <f>IF(ISBLANK('Item List'!B45),"",'Item List'!B45)</f>
        <v/>
      </c>
      <c r="AG49" s="285" t="str">
        <f>IF(ISBLANK('Item List'!C45),"",'Item List'!C45)</f>
        <v/>
      </c>
      <c r="AH49" s="286" t="str">
        <f>IF(ISBLANK('Item List'!BH45),0,'Item List'!BH45)</f>
        <v/>
      </c>
      <c r="AI49" s="145">
        <f>IF(ISBLANK('Item List'!BI45),0,'Item List'!BI45)</f>
        <v>0</v>
      </c>
      <c r="AJ49" s="145">
        <f t="shared" si="24"/>
        <v>0</v>
      </c>
      <c r="AK49" s="574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511" t="str">
        <f t="shared" si="37"/>
        <v/>
      </c>
      <c r="B50" s="512" t="str">
        <f>IF(ISBLANK('Item List'!B46),"",'Item List'!B46)</f>
        <v/>
      </c>
      <c r="C50" s="512" t="str">
        <f>IF(ISBLANK('Item List'!C46),"",'Item List'!C46)</f>
        <v/>
      </c>
      <c r="D50" s="513" t="str">
        <f>IF(ISBLANK('Item List'!BH46),0,'Item List'!BH46)</f>
        <v/>
      </c>
      <c r="E50" s="514">
        <f>IF(ISBLANK('Item List'!BI46),0,'Item List'!BI46)</f>
        <v>0</v>
      </c>
      <c r="F50" s="514">
        <f t="shared" si="20"/>
        <v>0</v>
      </c>
      <c r="G50" s="167"/>
      <c r="H50" s="102">
        <f t="shared" si="21"/>
        <v>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 t="str">
        <f t="shared" si="38"/>
        <v/>
      </c>
      <c r="R50" s="285" t="str">
        <f>IF(ISBLANK('Item List'!B46),"",'Item List'!B46)</f>
        <v/>
      </c>
      <c r="S50" s="285" t="str">
        <f>IF(ISBLANK('Item List'!C46),"",'Item List'!C46)</f>
        <v/>
      </c>
      <c r="T50" s="286" t="str">
        <f>IF(ISBLANK('Item List'!BH46),0,'Item List'!BH46)</f>
        <v/>
      </c>
      <c r="U50" s="145">
        <f>IF(ISBLANK('Item List'!BI46),0,'Item List'!BI46)</f>
        <v>0</v>
      </c>
      <c r="V50" s="145">
        <f t="shared" si="35"/>
        <v>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 t="str">
        <f t="shared" si="39"/>
        <v/>
      </c>
      <c r="AF50" s="285" t="str">
        <f>IF(ISBLANK('Item List'!B46),"",'Item List'!B46)</f>
        <v/>
      </c>
      <c r="AG50" s="285" t="str">
        <f>IF(ISBLANK('Item List'!C46),"",'Item List'!C46)</f>
        <v/>
      </c>
      <c r="AH50" s="286" t="str">
        <f>IF(ISBLANK('Item List'!BH46),0,'Item List'!BH46)</f>
        <v/>
      </c>
      <c r="AI50" s="145">
        <f>IF(ISBLANK('Item List'!BI46),0,'Item List'!BI46)</f>
        <v>0</v>
      </c>
      <c r="AJ50" s="145">
        <f t="shared" si="24"/>
        <v>0</v>
      </c>
      <c r="AK50" s="574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511" t="str">
        <f t="shared" si="37"/>
        <v/>
      </c>
      <c r="B51" s="512" t="str">
        <f>IF(ISBLANK('Item List'!B47),"",'Item List'!B47)</f>
        <v/>
      </c>
      <c r="C51" s="512" t="str">
        <f>IF(ISBLANK('Item List'!C47),"",'Item List'!C47)</f>
        <v/>
      </c>
      <c r="D51" s="513" t="str">
        <f>IF(ISBLANK('Item List'!BH47),0,'Item List'!BH47)</f>
        <v/>
      </c>
      <c r="E51" s="514">
        <f>IF(ISBLANK('Item List'!BI47),0,'Item List'!BI47)</f>
        <v>0</v>
      </c>
      <c r="F51" s="514">
        <f t="shared" si="20"/>
        <v>0</v>
      </c>
      <c r="G51" s="167"/>
      <c r="H51" s="102">
        <f t="shared" si="21"/>
        <v>0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 t="str">
        <f t="shared" si="38"/>
        <v/>
      </c>
      <c r="R51" s="285" t="str">
        <f>IF(ISBLANK('Item List'!B47),"",'Item List'!B47)</f>
        <v/>
      </c>
      <c r="S51" s="285" t="str">
        <f>IF(ISBLANK('Item List'!C47),"",'Item List'!C47)</f>
        <v/>
      </c>
      <c r="T51" s="286" t="str">
        <f>IF(ISBLANK('Item List'!BH47),0,'Item List'!BH47)</f>
        <v/>
      </c>
      <c r="U51" s="145">
        <f>IF(ISBLANK('Item List'!BI47),0,'Item List'!BI47)</f>
        <v>0</v>
      </c>
      <c r="V51" s="145">
        <f t="shared" si="35"/>
        <v>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 t="str">
        <f t="shared" si="39"/>
        <v/>
      </c>
      <c r="AF51" s="285" t="str">
        <f>IF(ISBLANK('Item List'!B47),"",'Item List'!B47)</f>
        <v/>
      </c>
      <c r="AG51" s="285" t="str">
        <f>IF(ISBLANK('Item List'!C47),"",'Item List'!C47)</f>
        <v/>
      </c>
      <c r="AH51" s="286" t="str">
        <f>IF(ISBLANK('Item List'!BH47),0,'Item List'!BH47)</f>
        <v/>
      </c>
      <c r="AI51" s="145">
        <f>IF(ISBLANK('Item List'!BI47),0,'Item List'!BI47)</f>
        <v>0</v>
      </c>
      <c r="AJ51" s="145">
        <f t="shared" si="24"/>
        <v>0</v>
      </c>
      <c r="AK51" s="574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511" t="str">
        <f t="shared" si="37"/>
        <v/>
      </c>
      <c r="B52" s="512" t="str">
        <f>IF(ISBLANK('Item List'!B48),"",'Item List'!B48)</f>
        <v/>
      </c>
      <c r="C52" s="512" t="str">
        <f>IF(ISBLANK('Item List'!C48),"",'Item List'!C48)</f>
        <v/>
      </c>
      <c r="D52" s="513" t="str">
        <f>IF(ISBLANK('Item List'!BH48),0,'Item List'!BH48)</f>
        <v/>
      </c>
      <c r="E52" s="514">
        <f>IF(ISBLANK('Item List'!BI48),0,'Item List'!BI48)</f>
        <v>0</v>
      </c>
      <c r="F52" s="514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5" t="str">
        <f>IF(ISBLANK('Item List'!B48),"",'Item List'!B48)</f>
        <v/>
      </c>
      <c r="S52" s="285" t="str">
        <f>IF(ISBLANK('Item List'!C48),"",'Item List'!C48)</f>
        <v/>
      </c>
      <c r="T52" s="286" t="str">
        <f>IF(ISBLANK('Item List'!BH48),0,'Item List'!BH48)</f>
        <v/>
      </c>
      <c r="U52" s="145">
        <f>IF(ISBLANK('Item List'!BI48),0,'Item List'!BI48)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5" t="str">
        <f>IF(ISBLANK('Item List'!B48),"",'Item List'!B48)</f>
        <v/>
      </c>
      <c r="AG52" s="285" t="str">
        <f>IF(ISBLANK('Item List'!C48),"",'Item List'!C48)</f>
        <v/>
      </c>
      <c r="AH52" s="286" t="str">
        <f>IF(ISBLANK('Item List'!BH48),0,'Item List'!BH48)</f>
        <v/>
      </c>
      <c r="AI52" s="145">
        <f>IF(ISBLANK('Item List'!BI48),0,'Item List'!BI48)</f>
        <v>0</v>
      </c>
      <c r="AJ52" s="145">
        <f t="shared" si="24"/>
        <v>0</v>
      </c>
      <c r="AK52" s="574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511" t="str">
        <f t="shared" si="37"/>
        <v/>
      </c>
      <c r="B53" s="512" t="str">
        <f>IF(ISBLANK('Item List'!B49),"",'Item List'!B49)</f>
        <v/>
      </c>
      <c r="C53" s="512" t="str">
        <f>IF(ISBLANK('Item List'!C49),"",'Item List'!C49)</f>
        <v/>
      </c>
      <c r="D53" s="513" t="str">
        <f>IF(ISBLANK('Item List'!BH49),0,'Item List'!BH49)</f>
        <v/>
      </c>
      <c r="E53" s="514">
        <f>IF(ISBLANK('Item List'!BI49),0,'Item List'!BI49)</f>
        <v>0</v>
      </c>
      <c r="F53" s="514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5" t="str">
        <f>IF(ISBLANK('Item List'!B49),"",'Item List'!B49)</f>
        <v/>
      </c>
      <c r="S53" s="285" t="str">
        <f>IF(ISBLANK('Item List'!C49),"",'Item List'!C49)</f>
        <v/>
      </c>
      <c r="T53" s="286" t="str">
        <f>IF(ISBLANK('Item List'!BH49),0,'Item List'!BH49)</f>
        <v/>
      </c>
      <c r="U53" s="145">
        <f>IF(ISBLANK('Item List'!BI49),0,'Item List'!BI49)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5" t="str">
        <f>IF(ISBLANK('Item List'!B49),"",'Item List'!B49)</f>
        <v/>
      </c>
      <c r="AG53" s="285" t="str">
        <f>IF(ISBLANK('Item List'!C49),"",'Item List'!C49)</f>
        <v/>
      </c>
      <c r="AH53" s="286" t="str">
        <f>IF(ISBLANK('Item List'!BH49),0,'Item List'!BH49)</f>
        <v/>
      </c>
      <c r="AI53" s="145">
        <f>IF(ISBLANK('Item List'!BI49),0,'Item List'!BI49)</f>
        <v>0</v>
      </c>
      <c r="AJ53" s="145">
        <f t="shared" si="24"/>
        <v>0</v>
      </c>
      <c r="AK53" s="574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511" t="str">
        <f t="shared" si="37"/>
        <v/>
      </c>
      <c r="B54" s="512" t="str">
        <f>IF(ISBLANK('Item List'!B50),"",'Item List'!B50)</f>
        <v/>
      </c>
      <c r="C54" s="512" t="str">
        <f>IF(ISBLANK('Item List'!C50),"",'Item List'!C50)</f>
        <v/>
      </c>
      <c r="D54" s="513" t="str">
        <f>IF(ISBLANK('Item List'!BH50),0,'Item List'!BH50)</f>
        <v/>
      </c>
      <c r="E54" s="514">
        <f>IF(ISBLANK('Item List'!BI50),0,'Item List'!BI50)</f>
        <v>0</v>
      </c>
      <c r="F54" s="514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5" t="str">
        <f>IF(ISBLANK('Item List'!B50),"",'Item List'!B50)</f>
        <v/>
      </c>
      <c r="S54" s="285" t="str">
        <f>IF(ISBLANK('Item List'!C50),"",'Item List'!C50)</f>
        <v/>
      </c>
      <c r="T54" s="286" t="str">
        <f>IF(ISBLANK('Item List'!BH50),0,'Item List'!BH50)</f>
        <v/>
      </c>
      <c r="U54" s="145">
        <f>IF(ISBLANK('Item List'!BI50),0,'Item List'!BI50)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5" t="str">
        <f>IF(ISBLANK('Item List'!B50),"",'Item List'!B50)</f>
        <v/>
      </c>
      <c r="AG54" s="285" t="str">
        <f>IF(ISBLANK('Item List'!C50),"",'Item List'!C50)</f>
        <v/>
      </c>
      <c r="AH54" s="286" t="str">
        <f>IF(ISBLANK('Item List'!BH50),0,'Item List'!BH50)</f>
        <v/>
      </c>
      <c r="AI54" s="145">
        <f>IF(ISBLANK('Item List'!BI50),0,'Item List'!BI50)</f>
        <v>0</v>
      </c>
      <c r="AJ54" s="145">
        <f t="shared" si="24"/>
        <v>0</v>
      </c>
      <c r="AK54" s="574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511" t="str">
        <f t="shared" si="37"/>
        <v/>
      </c>
      <c r="B55" s="512" t="str">
        <f>IF(ISBLANK('Item List'!B51),"",'Item List'!B51)</f>
        <v/>
      </c>
      <c r="C55" s="512" t="str">
        <f>IF(ISBLANK('Item List'!C51),"",'Item List'!C51)</f>
        <v/>
      </c>
      <c r="D55" s="513" t="str">
        <f>IF(ISBLANK('Item List'!BH51),0,'Item List'!BH51)</f>
        <v/>
      </c>
      <c r="E55" s="514">
        <f>IF(ISBLANK('Item List'!BI51),0,'Item List'!BI51)</f>
        <v>0</v>
      </c>
      <c r="F55" s="514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5" t="str">
        <f>IF(ISBLANK('Item List'!B51),"",'Item List'!B51)</f>
        <v/>
      </c>
      <c r="S55" s="285" t="str">
        <f>IF(ISBLANK('Item List'!C51),"",'Item List'!C51)</f>
        <v/>
      </c>
      <c r="T55" s="286" t="str">
        <f>IF(ISBLANK('Item List'!BH51),0,'Item List'!BH51)</f>
        <v/>
      </c>
      <c r="U55" s="145">
        <f>IF(ISBLANK('Item List'!BI51),0,'Item List'!BI51)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5" t="str">
        <f>IF(ISBLANK('Item List'!B51),"",'Item List'!B51)</f>
        <v/>
      </c>
      <c r="AG55" s="285" t="str">
        <f>IF(ISBLANK('Item List'!C51),"",'Item List'!C51)</f>
        <v/>
      </c>
      <c r="AH55" s="286" t="str">
        <f>IF(ISBLANK('Item List'!BH51),0,'Item List'!BH51)</f>
        <v/>
      </c>
      <c r="AI55" s="145">
        <f>IF(ISBLANK('Item List'!BI51),0,'Item List'!BI51)</f>
        <v>0</v>
      </c>
      <c r="AJ55" s="145">
        <f t="shared" si="24"/>
        <v>0</v>
      </c>
      <c r="AK55" s="574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2" customFormat="1" ht="10.5" customHeight="1" x14ac:dyDescent="0.2">
      <c r="A56" s="515"/>
      <c r="B56" s="516" t="s">
        <v>10</v>
      </c>
      <c r="C56" s="517" t="str">
        <f>IF(NOT(ISNUMBER(A58)),"Total","Sub")</f>
        <v>Total</v>
      </c>
      <c r="D56" s="518"/>
      <c r="E56" s="519" t="s">
        <v>8</v>
      </c>
      <c r="F56" s="520">
        <f>IF(SUM(F32:F55)=0,"",SUM(F32:F55)+F30)</f>
        <v>3540380</v>
      </c>
      <c r="G56" s="149"/>
      <c r="H56" s="149" t="str">
        <f>IF(SUM(H32:H55)=0,"",SUM(H32:H55)+H30)</f>
        <v/>
      </c>
      <c r="I56" s="149"/>
      <c r="J56" s="149" t="str">
        <f>IF(SUM(J32:J55)=0,"",SUM(J32:J55)+J30)</f>
        <v/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3" t="s">
        <v>90</v>
      </c>
      <c r="S56" s="147" t="str">
        <f>IF(NOT(ISNUMBER(Q58)),"Total","Sub")</f>
        <v>Total</v>
      </c>
      <c r="T56" s="287"/>
      <c r="U56" s="148" t="s">
        <v>8</v>
      </c>
      <c r="V56" s="149">
        <f>IF(SUM(V32:V55)=0,"",SUM(V32:V55)+V30)</f>
        <v>3540380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7"/>
      <c r="AI56" s="148" t="s">
        <v>8</v>
      </c>
      <c r="AJ56" s="149">
        <f>IF(SUM(AJ32:AJ55)=0,"",SUM(AJ32:AJ55)+AJ30)</f>
        <v>3540380</v>
      </c>
      <c r="AK56" s="575"/>
      <c r="AL56" s="103">
        <f>IF(SUM(AL32:AL55)=0,"",SUM(AL32:AL55)+AL30)</f>
        <v>3363967.66</v>
      </c>
      <c r="AM56" s="109"/>
      <c r="AN56" s="103">
        <f>IF(SUM(AN32:AN55)=0,"",SUM(AN32:AN55)+AN30)</f>
        <v>3508140.88</v>
      </c>
      <c r="AO56" s="109"/>
      <c r="AP56" s="103">
        <f>IF(SUM(AP32:AP55)=0,"",SUM(AP32:AP55)+AP30)</f>
        <v>3511927.8500000006</v>
      </c>
      <c r="AQ56" s="109"/>
      <c r="AR56" s="103">
        <f>IF(SUM(AR32:AR55)=0,"",SUM(AR32:AR55)+AR30)</f>
        <v>3623301.19</v>
      </c>
      <c r="AS56" s="109"/>
      <c r="AT56" s="103">
        <f>IF(SUM(AT32:AT55)=0,"",SUM(AT32:AT55)+AT30)</f>
        <v>3644969.99</v>
      </c>
      <c r="AU56" s="109"/>
      <c r="AV56" s="103">
        <f>IF(SUM(AV32:AV55)=0,"",SUM(AV32:AV55)+AV30)</f>
        <v>4168862.8400000003</v>
      </c>
    </row>
    <row r="57" spans="1:48" s="222" customFormat="1" ht="10.5" customHeight="1" thickBot="1" x14ac:dyDescent="0.25">
      <c r="A57" s="521"/>
      <c r="B57" s="522" t="str">
        <f>CONCATENATE("Award to"&amp;" "&amp;$G$1)</f>
        <v xml:space="preserve">Award to </v>
      </c>
      <c r="C57" s="523" t="str">
        <f>IF(NOT(ISNUMBER(A58)),"Bid","Total")</f>
        <v>Bid</v>
      </c>
      <c r="D57" s="524"/>
      <c r="E57" s="525" t="s">
        <v>9</v>
      </c>
      <c r="F57" s="526"/>
      <c r="G57" s="108"/>
      <c r="H57" s="104" t="str">
        <f>H56</f>
        <v/>
      </c>
      <c r="I57" s="104"/>
      <c r="J57" s="104" t="str">
        <f>J56</f>
        <v/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 xml:space="preserve">Award to 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 xml:space="preserve">Award to 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576"/>
      <c r="AL57" s="104">
        <v>3363967.66</v>
      </c>
      <c r="AM57" s="108"/>
      <c r="AN57" s="104">
        <v>3508140.88</v>
      </c>
      <c r="AO57" s="108"/>
      <c r="AP57" s="104">
        <v>3511927.8500000006</v>
      </c>
      <c r="AQ57" s="108"/>
      <c r="AR57" s="104">
        <v>3623301.19</v>
      </c>
      <c r="AS57" s="108"/>
      <c r="AT57" s="104">
        <v>3644969.99</v>
      </c>
      <c r="AU57" s="108"/>
      <c r="AV57" s="104">
        <v>4168862.8400000003</v>
      </c>
    </row>
    <row r="58" spans="1:48" ht="24" hidden="1" customHeight="1" x14ac:dyDescent="0.2">
      <c r="A58" s="144" t="str">
        <f>IF(B58="","",A55+1)</f>
        <v/>
      </c>
      <c r="B58" s="285" t="str">
        <f>IF(ISBLANK('Item List'!B52),"",'Item List'!B52)</f>
        <v/>
      </c>
      <c r="C58" s="285" t="str">
        <f>IF(ISBLANK('Item List'!C52),"",'Item List'!C52)</f>
        <v/>
      </c>
      <c r="D58" s="286" t="str">
        <f>IF(ISBLANK('Item List'!BH52),0,'Item List'!BH52)</f>
        <v/>
      </c>
      <c r="E58" s="145">
        <f>IF(ISBLANK('Item List'!BI52),0,'Item List'!BI52)</f>
        <v>0</v>
      </c>
      <c r="F58" s="145">
        <f t="shared" ref="F58:F81" si="40">IF(AND(ISNUMBER($D58),ISNUMBER(E58)),$D58*E58,0)</f>
        <v>0</v>
      </c>
      <c r="G58" s="382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5" t="str">
        <f>IF(ISBLANK('Item List'!BV46),"",'Item List'!BV46)</f>
        <v/>
      </c>
      <c r="S58" s="285" t="str">
        <f>IF(ISBLANK('Item List'!BW46),"",'Item List'!BW46)</f>
        <v/>
      </c>
      <c r="T58" s="286">
        <f>IF(ISBLANK('Item List'!BX46),0,'Item List'!BX46)</f>
        <v>0</v>
      </c>
      <c r="U58" s="145">
        <f>IF(ISBLANK('Item List'!BY46),0,'Item List'!BY46)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5" t="str">
        <f>IF(ISBLANK('Item List'!CJ46),"",'Item List'!CJ46)</f>
        <v/>
      </c>
      <c r="AG58" s="285" t="str">
        <f>IF(ISBLANK('Item List'!CK46),"",'Item List'!CK46)</f>
        <v/>
      </c>
      <c r="AH58" s="286">
        <f>IF(ISBLANK('Item List'!CL46),0,'Item List'!CL46)</f>
        <v>0</v>
      </c>
      <c r="AI58" s="145">
        <f>IF(ISBLANK('Item List'!CM46),0,'Item List'!CM46)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hidden="1" customHeight="1" x14ac:dyDescent="0.2">
      <c r="A59" s="144" t="str">
        <f>IF(B59="","",A58+1)</f>
        <v/>
      </c>
      <c r="B59" s="285" t="str">
        <f>IF(ISBLANK('Item List'!B53),"",'Item List'!B53)</f>
        <v/>
      </c>
      <c r="C59" s="285" t="str">
        <f>IF(ISBLANK('Item List'!C53),"",'Item List'!C53)</f>
        <v/>
      </c>
      <c r="D59" s="286" t="str">
        <f>IF(ISBLANK('Item List'!BH53),0,'Item List'!BH53)</f>
        <v/>
      </c>
      <c r="E59" s="145">
        <f>IF(ISBLANK('Item List'!BI53),0,'Item List'!BI53)</f>
        <v>0</v>
      </c>
      <c r="F59" s="145">
        <f t="shared" si="40"/>
        <v>0</v>
      </c>
      <c r="G59" s="382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5" t="str">
        <f>IF(ISBLANK('Item List'!BV47),"",'Item List'!BV47)</f>
        <v/>
      </c>
      <c r="S59" s="285" t="str">
        <f>IF(ISBLANK('Item List'!BW47),"",'Item List'!BW47)</f>
        <v/>
      </c>
      <c r="T59" s="286">
        <f>IF(ISBLANK('Item List'!BX47),0,'Item List'!BX47)</f>
        <v>0</v>
      </c>
      <c r="U59" s="145">
        <f>IF(ISBLANK('Item List'!BY47),0,'Item List'!BY47)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5" t="str">
        <f>IF(ISBLANK('Item List'!CJ47),"",'Item List'!CJ47)</f>
        <v/>
      </c>
      <c r="AG59" s="285" t="str">
        <f>IF(ISBLANK('Item List'!CK47),"",'Item List'!CK47)</f>
        <v/>
      </c>
      <c r="AH59" s="286">
        <f>IF(ISBLANK('Item List'!CL47),0,'Item List'!CL47)</f>
        <v>0</v>
      </c>
      <c r="AI59" s="145">
        <f>IF(ISBLANK('Item List'!CM47),0,'Item List'!CM47)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hidden="1" customHeight="1" x14ac:dyDescent="0.2">
      <c r="A60" s="144" t="str">
        <f t="shared" ref="A60:A81" si="57">IF(B60="","",A59+1)</f>
        <v/>
      </c>
      <c r="B60" s="285" t="str">
        <f>IF(ISBLANK('Item List'!B54),"",'Item List'!B54)</f>
        <v/>
      </c>
      <c r="C60" s="285" t="str">
        <f>IF(ISBLANK('Item List'!C54),"",'Item List'!C54)</f>
        <v/>
      </c>
      <c r="D60" s="286" t="str">
        <f>IF(ISBLANK('Item List'!BH54),0,'Item List'!BH54)</f>
        <v/>
      </c>
      <c r="E60" s="145">
        <f>IF(ISBLANK('Item List'!BI54),0,'Item List'!BI54)</f>
        <v>0</v>
      </c>
      <c r="F60" s="145">
        <f t="shared" si="40"/>
        <v>0</v>
      </c>
      <c r="G60" s="382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5" t="str">
        <f>IF(ISBLANK('Item List'!BV48),"",'Item List'!BV48)</f>
        <v/>
      </c>
      <c r="S60" s="285" t="str">
        <f>IF(ISBLANK('Item List'!BW48),"",'Item List'!BW48)</f>
        <v/>
      </c>
      <c r="T60" s="286">
        <f>IF(ISBLANK('Item List'!BX48),0,'Item List'!BX48)</f>
        <v>0</v>
      </c>
      <c r="U60" s="145">
        <f>IF(ISBLANK('Item List'!BY48),0,'Item List'!BY48)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5" t="str">
        <f>IF(ISBLANK('Item List'!CJ48),"",'Item List'!CJ48)</f>
        <v/>
      </c>
      <c r="AG60" s="285" t="str">
        <f>IF(ISBLANK('Item List'!CK48),"",'Item List'!CK48)</f>
        <v/>
      </c>
      <c r="AH60" s="286">
        <f>IF(ISBLANK('Item List'!CL48),0,'Item List'!CL48)</f>
        <v>0</v>
      </c>
      <c r="AI60" s="145">
        <f>IF(ISBLANK('Item List'!CM48),0,'Item List'!CM48)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hidden="1" customHeight="1" x14ac:dyDescent="0.2">
      <c r="A61" s="144" t="str">
        <f t="shared" si="57"/>
        <v/>
      </c>
      <c r="B61" s="285" t="str">
        <f>IF(ISBLANK('Item List'!B55),"",'Item List'!B55)</f>
        <v/>
      </c>
      <c r="C61" s="285" t="str">
        <f>IF(ISBLANK('Item List'!C55),"",'Item List'!C55)</f>
        <v/>
      </c>
      <c r="D61" s="286" t="str">
        <f>IF(ISBLANK('Item List'!BH55),0,'Item List'!BH55)</f>
        <v/>
      </c>
      <c r="E61" s="145">
        <f>IF(ISBLANK('Item List'!BI55),0,'Item List'!BI55)</f>
        <v>0</v>
      </c>
      <c r="F61" s="145">
        <f t="shared" si="40"/>
        <v>0</v>
      </c>
      <c r="G61" s="382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5" t="str">
        <f>IF(ISBLANK('Item List'!BV49),"",'Item List'!BV49)</f>
        <v/>
      </c>
      <c r="S61" s="285" t="str">
        <f>IF(ISBLANK('Item List'!BW49),"",'Item List'!BW49)</f>
        <v/>
      </c>
      <c r="T61" s="286">
        <f>IF(ISBLANK('Item List'!BX49),0,'Item List'!BX49)</f>
        <v>0</v>
      </c>
      <c r="U61" s="145">
        <f>IF(ISBLANK('Item List'!BY49),0,'Item List'!BY49)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5" t="str">
        <f>IF(ISBLANK('Item List'!CJ49),"",'Item List'!CJ49)</f>
        <v/>
      </c>
      <c r="AG61" s="285" t="str">
        <f>IF(ISBLANK('Item List'!CK49),"",'Item List'!CK49)</f>
        <v/>
      </c>
      <c r="AH61" s="286">
        <f>IF(ISBLANK('Item List'!CL49),0,'Item List'!CL49)</f>
        <v>0</v>
      </c>
      <c r="AI61" s="145">
        <f>IF(ISBLANK('Item List'!CM49),0,'Item List'!CM49)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hidden="1" customHeight="1" x14ac:dyDescent="0.2">
      <c r="A62" s="144" t="str">
        <f t="shared" si="57"/>
        <v/>
      </c>
      <c r="B62" s="285" t="str">
        <f>IF(ISBLANK('Item List'!B56),"",'Item List'!B56)</f>
        <v/>
      </c>
      <c r="C62" s="285" t="str">
        <f>IF(ISBLANK('Item List'!C56),"",'Item List'!C56)</f>
        <v/>
      </c>
      <c r="D62" s="286" t="str">
        <f>IF(ISBLANK('Item List'!BH56),0,'Item List'!BH56)</f>
        <v/>
      </c>
      <c r="E62" s="145">
        <f>IF(ISBLANK('Item List'!BI56),0,'Item List'!BI56)</f>
        <v>0</v>
      </c>
      <c r="F62" s="145">
        <f t="shared" si="40"/>
        <v>0</v>
      </c>
      <c r="G62" s="382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5" t="str">
        <f>IF(ISBLANK('Item List'!BV50),"",'Item List'!BV50)</f>
        <v/>
      </c>
      <c r="S62" s="285" t="str">
        <f>IF(ISBLANK('Item List'!BW50),"",'Item List'!BW50)</f>
        <v/>
      </c>
      <c r="T62" s="286">
        <f>IF(ISBLANK('Item List'!BX50),0,'Item List'!BX50)</f>
        <v>0</v>
      </c>
      <c r="U62" s="145">
        <f>IF(ISBLANK('Item List'!BY50),0,'Item List'!BY50)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5" t="str">
        <f>IF(ISBLANK('Item List'!CJ50),"",'Item List'!CJ50)</f>
        <v/>
      </c>
      <c r="AG62" s="285" t="str">
        <f>IF(ISBLANK('Item List'!CK50),"",'Item List'!CK50)</f>
        <v/>
      </c>
      <c r="AH62" s="286">
        <f>IF(ISBLANK('Item List'!CL50),0,'Item List'!CL50)</f>
        <v>0</v>
      </c>
      <c r="AI62" s="145">
        <f>IF(ISBLANK('Item List'!CM50),0,'Item List'!CM50)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hidden="1" customHeight="1" x14ac:dyDescent="0.2">
      <c r="A63" s="144" t="str">
        <f t="shared" si="57"/>
        <v/>
      </c>
      <c r="B63" s="285" t="str">
        <f>IF(ISBLANK('Item List'!B57),"",'Item List'!B57)</f>
        <v/>
      </c>
      <c r="C63" s="285" t="str">
        <f>IF(ISBLANK('Item List'!C57),"",'Item List'!C57)</f>
        <v/>
      </c>
      <c r="D63" s="286" t="str">
        <f>IF(ISBLANK('Item List'!BH57),0,'Item List'!BH57)</f>
        <v/>
      </c>
      <c r="E63" s="145">
        <f>IF(ISBLANK('Item List'!BI57),0,'Item List'!BI57)</f>
        <v>0</v>
      </c>
      <c r="F63" s="145">
        <f t="shared" si="40"/>
        <v>0</v>
      </c>
      <c r="G63" s="382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5" t="str">
        <f>IF(ISBLANK('Item List'!BV51),"",'Item List'!BV51)</f>
        <v/>
      </c>
      <c r="S63" s="285" t="str">
        <f>IF(ISBLANK('Item List'!BW51),"",'Item List'!BW51)</f>
        <v/>
      </c>
      <c r="T63" s="286">
        <f>IF(ISBLANK('Item List'!BX51),0,'Item List'!BX51)</f>
        <v>0</v>
      </c>
      <c r="U63" s="145">
        <f>IF(ISBLANK('Item List'!BY51),0,'Item List'!BY51)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5" t="str">
        <f>IF(ISBLANK('Item List'!CJ51),"",'Item List'!CJ51)</f>
        <v/>
      </c>
      <c r="AG63" s="285" t="str">
        <f>IF(ISBLANK('Item List'!CK51),"",'Item List'!CK51)</f>
        <v/>
      </c>
      <c r="AH63" s="286">
        <f>IF(ISBLANK('Item List'!CL51),0,'Item List'!CL51)</f>
        <v>0</v>
      </c>
      <c r="AI63" s="145">
        <f>IF(ISBLANK('Item List'!CM51),0,'Item List'!CM51)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hidden="1" customHeight="1" x14ac:dyDescent="0.2">
      <c r="A64" s="144" t="str">
        <f t="shared" si="57"/>
        <v/>
      </c>
      <c r="B64" s="285" t="str">
        <f>IF(ISBLANK('Item List'!B58),"",'Item List'!B58)</f>
        <v/>
      </c>
      <c r="C64" s="285" t="str">
        <f>IF(ISBLANK('Item List'!C58),"",'Item List'!C58)</f>
        <v/>
      </c>
      <c r="D64" s="286" t="str">
        <f>IF(ISBLANK('Item List'!BH58),0,'Item List'!BH58)</f>
        <v/>
      </c>
      <c r="E64" s="145">
        <f>IF(ISBLANK('Item List'!BI58),0,'Item List'!BI58)</f>
        <v>0</v>
      </c>
      <c r="F64" s="145">
        <f t="shared" si="40"/>
        <v>0</v>
      </c>
      <c r="G64" s="382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5" t="str">
        <f>IF(ISBLANK('Item List'!BV52),"",'Item List'!BV52)</f>
        <v/>
      </c>
      <c r="S64" s="285" t="str">
        <f>IF(ISBLANK('Item List'!BW52),"",'Item List'!BW52)</f>
        <v/>
      </c>
      <c r="T64" s="286">
        <f>IF(ISBLANK('Item List'!BX52),0,'Item List'!BX52)</f>
        <v>0</v>
      </c>
      <c r="U64" s="145">
        <f>IF(ISBLANK('Item List'!BY52),0,'Item List'!BY52)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5" t="str">
        <f>IF(ISBLANK('Item List'!CJ52),"",'Item List'!CJ52)</f>
        <v/>
      </c>
      <c r="AG64" s="285" t="str">
        <f>IF(ISBLANK('Item List'!CK52),"",'Item List'!CK52)</f>
        <v/>
      </c>
      <c r="AH64" s="286">
        <f>IF(ISBLANK('Item List'!CL52),0,'Item List'!CL52)</f>
        <v>0</v>
      </c>
      <c r="AI64" s="145">
        <f>IF(ISBLANK('Item List'!CM52),0,'Item List'!CM52)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hidden="1" customHeight="1" x14ac:dyDescent="0.2">
      <c r="A65" s="144" t="str">
        <f t="shared" si="57"/>
        <v/>
      </c>
      <c r="B65" s="285" t="str">
        <f>IF(ISBLANK('Item List'!B59),"",'Item List'!B59)</f>
        <v/>
      </c>
      <c r="C65" s="285" t="str">
        <f>IF(ISBLANK('Item List'!C59),"",'Item List'!C59)</f>
        <v/>
      </c>
      <c r="D65" s="286" t="str">
        <f>IF(ISBLANK('Item List'!BH59),0,'Item List'!BH59)</f>
        <v/>
      </c>
      <c r="E65" s="145">
        <f>IF(ISBLANK('Item List'!BI59),0,'Item List'!BI59)</f>
        <v>0</v>
      </c>
      <c r="F65" s="145">
        <f t="shared" si="40"/>
        <v>0</v>
      </c>
      <c r="G65" s="382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5" t="str">
        <f>IF(ISBLANK('Item List'!BV53),"",'Item List'!BV53)</f>
        <v/>
      </c>
      <c r="S65" s="285" t="str">
        <f>IF(ISBLANK('Item List'!BW53),"",'Item List'!BW53)</f>
        <v/>
      </c>
      <c r="T65" s="286">
        <f>IF(ISBLANK('Item List'!BX53),0,'Item List'!BX53)</f>
        <v>0</v>
      </c>
      <c r="U65" s="145">
        <f>IF(ISBLANK('Item List'!BY53),0,'Item List'!BY53)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5" t="str">
        <f>IF(ISBLANK('Item List'!CJ53),"",'Item List'!CJ53)</f>
        <v/>
      </c>
      <c r="AG65" s="285" t="str">
        <f>IF(ISBLANK('Item List'!CK53),"",'Item List'!CK53)</f>
        <v/>
      </c>
      <c r="AH65" s="286">
        <f>IF(ISBLANK('Item List'!CL53),0,'Item List'!CL53)</f>
        <v>0</v>
      </c>
      <c r="AI65" s="145">
        <f>IF(ISBLANK('Item List'!CM53),0,'Item List'!CM53)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hidden="1" customHeight="1" x14ac:dyDescent="0.2">
      <c r="A66" s="144" t="str">
        <f t="shared" si="57"/>
        <v/>
      </c>
      <c r="B66" s="285" t="str">
        <f>IF(ISBLANK('Item List'!B60),"",'Item List'!B60)</f>
        <v/>
      </c>
      <c r="C66" s="285" t="str">
        <f>IF(ISBLANK('Item List'!C60),"",'Item List'!C60)</f>
        <v/>
      </c>
      <c r="D66" s="286" t="str">
        <f>IF(ISBLANK('Item List'!BH60),0,'Item List'!BH60)</f>
        <v/>
      </c>
      <c r="E66" s="145">
        <f>IF(ISBLANK('Item List'!BI60),0,'Item List'!BI60)</f>
        <v>0</v>
      </c>
      <c r="F66" s="145">
        <f t="shared" si="40"/>
        <v>0</v>
      </c>
      <c r="G66" s="382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5" t="str">
        <f>IF(ISBLANK('Item List'!BV54),"",'Item List'!BV54)</f>
        <v/>
      </c>
      <c r="S66" s="285" t="str">
        <f>IF(ISBLANK('Item List'!BW54),"",'Item List'!BW54)</f>
        <v/>
      </c>
      <c r="T66" s="286">
        <f>IF(ISBLANK('Item List'!BX54),0,'Item List'!BX54)</f>
        <v>0</v>
      </c>
      <c r="U66" s="145">
        <f>IF(ISBLANK('Item List'!BY54),0,'Item List'!BY54)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5" t="str">
        <f>IF(ISBLANK('Item List'!CJ54),"",'Item List'!CJ54)</f>
        <v/>
      </c>
      <c r="AG66" s="285" t="str">
        <f>IF(ISBLANK('Item List'!CK54),"",'Item List'!CK54)</f>
        <v/>
      </c>
      <c r="AH66" s="286">
        <f>IF(ISBLANK('Item List'!CL54),0,'Item List'!CL54)</f>
        <v>0</v>
      </c>
      <c r="AI66" s="145">
        <f>IF(ISBLANK('Item List'!CM54),0,'Item List'!CM54)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hidden="1" customHeight="1" x14ac:dyDescent="0.2">
      <c r="A67" s="144" t="str">
        <f t="shared" si="57"/>
        <v/>
      </c>
      <c r="B67" s="285" t="str">
        <f>IF(ISBLANK('Item List'!B61),"",'Item List'!B61)</f>
        <v/>
      </c>
      <c r="C67" s="285" t="str">
        <f>IF(ISBLANK('Item List'!C61),"",'Item List'!C61)</f>
        <v/>
      </c>
      <c r="D67" s="286" t="str">
        <f>IF(ISBLANK('Item List'!BH61),0,'Item List'!BH61)</f>
        <v/>
      </c>
      <c r="E67" s="145">
        <f>IF(ISBLANK('Item List'!BI61),0,'Item List'!BI61)</f>
        <v>0</v>
      </c>
      <c r="F67" s="145">
        <f t="shared" si="40"/>
        <v>0</v>
      </c>
      <c r="G67" s="382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5" t="str">
        <f>IF(ISBLANK('Item List'!BV55),"",'Item List'!BV55)</f>
        <v/>
      </c>
      <c r="S67" s="285" t="str">
        <f>IF(ISBLANK('Item List'!BW55),"",'Item List'!BW55)</f>
        <v/>
      </c>
      <c r="T67" s="286">
        <f>IF(ISBLANK('Item List'!BX55),0,'Item List'!BX55)</f>
        <v>0</v>
      </c>
      <c r="U67" s="145">
        <f>IF(ISBLANK('Item List'!BY55),0,'Item List'!BY55)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5" t="str">
        <f>IF(ISBLANK('Item List'!CJ55),"",'Item List'!CJ55)</f>
        <v/>
      </c>
      <c r="AG67" s="285" t="str">
        <f>IF(ISBLANK('Item List'!CK55),"",'Item List'!CK55)</f>
        <v/>
      </c>
      <c r="AH67" s="286">
        <f>IF(ISBLANK('Item List'!CL55),0,'Item List'!CL55)</f>
        <v>0</v>
      </c>
      <c r="AI67" s="145">
        <f>IF(ISBLANK('Item List'!CM55),0,'Item List'!CM55)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hidden="1" customHeight="1" x14ac:dyDescent="0.2">
      <c r="A68" s="144" t="str">
        <f t="shared" si="57"/>
        <v/>
      </c>
      <c r="B68" s="285" t="str">
        <f>IF(ISBLANK('Item List'!B62),"",'Item List'!B62)</f>
        <v/>
      </c>
      <c r="C68" s="285" t="str">
        <f>IF(ISBLANK('Item List'!C62),"",'Item List'!C62)</f>
        <v/>
      </c>
      <c r="D68" s="286" t="str">
        <f>IF(ISBLANK('Item List'!BH62),0,'Item List'!BH62)</f>
        <v/>
      </c>
      <c r="E68" s="145">
        <f>IF(ISBLANK('Item List'!BI62),0,'Item List'!BI62)</f>
        <v>0</v>
      </c>
      <c r="F68" s="145">
        <f t="shared" si="40"/>
        <v>0</v>
      </c>
      <c r="G68" s="382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5" t="str">
        <f>IF(ISBLANK('Item List'!BV56),"",'Item List'!BV56)</f>
        <v/>
      </c>
      <c r="S68" s="285" t="str">
        <f>IF(ISBLANK('Item List'!BW56),"",'Item List'!BW56)</f>
        <v/>
      </c>
      <c r="T68" s="286">
        <f>IF(ISBLANK('Item List'!BX56),0,'Item List'!BX56)</f>
        <v>0</v>
      </c>
      <c r="U68" s="145">
        <f>IF(ISBLANK('Item List'!BY56),0,'Item List'!BY56)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5" t="str">
        <f>IF(ISBLANK('Item List'!CJ56),"",'Item List'!CJ56)</f>
        <v/>
      </c>
      <c r="AG68" s="285" t="str">
        <f>IF(ISBLANK('Item List'!CK56),"",'Item List'!CK56)</f>
        <v/>
      </c>
      <c r="AH68" s="286">
        <f>IF(ISBLANK('Item List'!CL56),0,'Item List'!CL56)</f>
        <v>0</v>
      </c>
      <c r="AI68" s="145">
        <f>IF(ISBLANK('Item List'!CM56),0,'Item List'!CM56)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hidden="1" customHeight="1" x14ac:dyDescent="0.2">
      <c r="A69" s="144" t="str">
        <f t="shared" si="57"/>
        <v/>
      </c>
      <c r="B69" s="285" t="str">
        <f>IF(ISBLANK('Item List'!B63),"",'Item List'!B63)</f>
        <v/>
      </c>
      <c r="C69" s="285" t="str">
        <f>IF(ISBLANK('Item List'!C63),"",'Item List'!C63)</f>
        <v/>
      </c>
      <c r="D69" s="286" t="str">
        <f>IF(ISBLANK('Item List'!BH63),0,'Item List'!BH63)</f>
        <v/>
      </c>
      <c r="E69" s="145">
        <f>IF(ISBLANK('Item List'!BI63),0,'Item List'!BI63)</f>
        <v>0</v>
      </c>
      <c r="F69" s="145">
        <f t="shared" si="40"/>
        <v>0</v>
      </c>
      <c r="G69" s="382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5" t="str">
        <f>IF(ISBLANK('Item List'!BV57),"",'Item List'!BV57)</f>
        <v/>
      </c>
      <c r="S69" s="285" t="str">
        <f>IF(ISBLANK('Item List'!BW57),"",'Item List'!BW57)</f>
        <v/>
      </c>
      <c r="T69" s="286">
        <f>IF(ISBLANK('Item List'!BX57),0,'Item List'!BX57)</f>
        <v>0</v>
      </c>
      <c r="U69" s="145">
        <f>IF(ISBLANK('Item List'!BY57),0,'Item List'!BY57)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5" t="str">
        <f>IF(ISBLANK('Item List'!CJ57),"",'Item List'!CJ57)</f>
        <v/>
      </c>
      <c r="AG69" s="285" t="str">
        <f>IF(ISBLANK('Item List'!CK57),"",'Item List'!CK57)</f>
        <v/>
      </c>
      <c r="AH69" s="286">
        <f>IF(ISBLANK('Item List'!CL57),0,'Item List'!CL57)</f>
        <v>0</v>
      </c>
      <c r="AI69" s="145">
        <f>IF(ISBLANK('Item List'!CM57),0,'Item List'!CM57)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hidden="1" customHeight="1" x14ac:dyDescent="0.2">
      <c r="A70" s="144" t="str">
        <f t="shared" si="57"/>
        <v/>
      </c>
      <c r="B70" s="285" t="str">
        <f>IF(ISBLANK('Item List'!B64),"",'Item List'!B64)</f>
        <v/>
      </c>
      <c r="C70" s="285" t="str">
        <f>IF(ISBLANK('Item List'!C64),"",'Item List'!C64)</f>
        <v/>
      </c>
      <c r="D70" s="286">
        <f>IF(ISBLANK('Item List'!BH64),0,'Item List'!BH64)</f>
        <v>0</v>
      </c>
      <c r="E70" s="145">
        <f>IF(ISBLANK('Item List'!BI64),0,'Item List'!BI64)</f>
        <v>0</v>
      </c>
      <c r="F70" s="145">
        <f t="shared" si="40"/>
        <v>0</v>
      </c>
      <c r="G70" s="382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5" t="str">
        <f>IF(ISBLANK('Item List'!BV58),"",'Item List'!BV58)</f>
        <v/>
      </c>
      <c r="S70" s="285" t="str">
        <f>IF(ISBLANK('Item List'!BW58),"",'Item List'!BW58)</f>
        <v/>
      </c>
      <c r="T70" s="286">
        <f>IF(ISBLANK('Item List'!BX58),0,'Item List'!BX58)</f>
        <v>0</v>
      </c>
      <c r="U70" s="145">
        <f>IF(ISBLANK('Item List'!BY58),0,'Item List'!BY58)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5" t="str">
        <f>IF(ISBLANK('Item List'!CJ58),"",'Item List'!CJ58)</f>
        <v/>
      </c>
      <c r="AG70" s="285" t="str">
        <f>IF(ISBLANK('Item List'!CK58),"",'Item List'!CK58)</f>
        <v/>
      </c>
      <c r="AH70" s="286">
        <f>IF(ISBLANK('Item List'!CL58),0,'Item List'!CL58)</f>
        <v>0</v>
      </c>
      <c r="AI70" s="145">
        <f>IF(ISBLANK('Item List'!CM58),0,'Item List'!CM58)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hidden="1" customHeight="1" x14ac:dyDescent="0.2">
      <c r="A71" s="144" t="str">
        <f t="shared" si="57"/>
        <v/>
      </c>
      <c r="B71" s="285" t="str">
        <f>IF(ISBLANK('Item List'!B65),"",'Item List'!B65)</f>
        <v/>
      </c>
      <c r="C71" s="285" t="str">
        <f>IF(ISBLANK('Item List'!C65),"",'Item List'!C65)</f>
        <v/>
      </c>
      <c r="D71" s="286">
        <f>IF(ISBLANK('Item List'!BH65),0,'Item List'!BH65)</f>
        <v>0</v>
      </c>
      <c r="E71" s="145">
        <f>IF(ISBLANK('Item List'!BI65),0,'Item List'!BI65)</f>
        <v>0</v>
      </c>
      <c r="F71" s="145">
        <f t="shared" si="40"/>
        <v>0</v>
      </c>
      <c r="G71" s="382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5" t="str">
        <f>IF(ISBLANK('Item List'!BV59),"",'Item List'!BV59)</f>
        <v/>
      </c>
      <c r="S71" s="285" t="str">
        <f>IF(ISBLANK('Item List'!BW59),"",'Item List'!BW59)</f>
        <v/>
      </c>
      <c r="T71" s="286">
        <f>IF(ISBLANK('Item List'!BX59),0,'Item List'!BX59)</f>
        <v>0</v>
      </c>
      <c r="U71" s="145">
        <f>IF(ISBLANK('Item List'!BY59),0,'Item List'!BY59)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5" t="str">
        <f>IF(ISBLANK('Item List'!CJ59),"",'Item List'!CJ59)</f>
        <v/>
      </c>
      <c r="AG71" s="285" t="str">
        <f>IF(ISBLANK('Item List'!CK59),"",'Item List'!CK59)</f>
        <v/>
      </c>
      <c r="AH71" s="286">
        <f>IF(ISBLANK('Item List'!CL59),0,'Item List'!CL59)</f>
        <v>0</v>
      </c>
      <c r="AI71" s="145">
        <f>IF(ISBLANK('Item List'!CM59),0,'Item List'!CM59)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hidden="1" customHeight="1" x14ac:dyDescent="0.2">
      <c r="A72" s="144" t="str">
        <f t="shared" si="57"/>
        <v/>
      </c>
      <c r="B72" s="285" t="str">
        <f>IF(ISBLANK('Item List'!B66),"",'Item List'!B66)</f>
        <v/>
      </c>
      <c r="C72" s="285" t="str">
        <f>IF(ISBLANK('Item List'!C66),"",'Item List'!C66)</f>
        <v/>
      </c>
      <c r="D72" s="286">
        <f>IF(ISBLANK('Item List'!BH66),0,'Item List'!BH66)</f>
        <v>0</v>
      </c>
      <c r="E72" s="145">
        <f>IF(ISBLANK('Item List'!BI66),0,'Item List'!BI66)</f>
        <v>0</v>
      </c>
      <c r="F72" s="145">
        <f t="shared" si="40"/>
        <v>0</v>
      </c>
      <c r="G72" s="382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5" t="str">
        <f>IF(ISBLANK('Item List'!BV60),"",'Item List'!BV60)</f>
        <v/>
      </c>
      <c r="S72" s="285" t="str">
        <f>IF(ISBLANK('Item List'!BW60),"",'Item List'!BW60)</f>
        <v/>
      </c>
      <c r="T72" s="286">
        <f>IF(ISBLANK('Item List'!BX60),0,'Item List'!BX60)</f>
        <v>0</v>
      </c>
      <c r="U72" s="145">
        <f>IF(ISBLANK('Item List'!BY60),0,'Item List'!BY60)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5" t="str">
        <f>IF(ISBLANK('Item List'!CJ60),"",'Item List'!CJ60)</f>
        <v/>
      </c>
      <c r="AG72" s="285" t="str">
        <f>IF(ISBLANK('Item List'!CK60),"",'Item List'!CK60)</f>
        <v/>
      </c>
      <c r="AH72" s="286">
        <f>IF(ISBLANK('Item List'!CL60),0,'Item List'!CL60)</f>
        <v>0</v>
      </c>
      <c r="AI72" s="145">
        <f>IF(ISBLANK('Item List'!CM60),0,'Item List'!CM60)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hidden="1" customHeight="1" x14ac:dyDescent="0.2">
      <c r="A73" s="144" t="str">
        <f t="shared" si="57"/>
        <v/>
      </c>
      <c r="B73" s="285" t="str">
        <f>IF(ISBLANK('Item List'!B67),"",'Item List'!B67)</f>
        <v/>
      </c>
      <c r="C73" s="285" t="str">
        <f>IF(ISBLANK('Item List'!C67),"",'Item List'!C67)</f>
        <v/>
      </c>
      <c r="D73" s="286">
        <f>IF(ISBLANK('Item List'!BH67),0,'Item List'!BH67)</f>
        <v>0</v>
      </c>
      <c r="E73" s="145">
        <f>IF(ISBLANK('Item List'!BI67),0,'Item List'!BI67)</f>
        <v>0</v>
      </c>
      <c r="F73" s="145">
        <f t="shared" si="40"/>
        <v>0</v>
      </c>
      <c r="G73" s="382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5" t="str">
        <f>IF(ISBLANK('Item List'!BV61),"",'Item List'!BV61)</f>
        <v/>
      </c>
      <c r="S73" s="285" t="str">
        <f>IF(ISBLANK('Item List'!BW61),"",'Item List'!BW61)</f>
        <v/>
      </c>
      <c r="T73" s="286">
        <f>IF(ISBLANK('Item List'!BX61),0,'Item List'!BX61)</f>
        <v>0</v>
      </c>
      <c r="U73" s="145">
        <f>IF(ISBLANK('Item List'!BY61),0,'Item List'!BY61)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5" t="str">
        <f>IF(ISBLANK('Item List'!CJ61),"",'Item List'!CJ61)</f>
        <v/>
      </c>
      <c r="AG73" s="285" t="str">
        <f>IF(ISBLANK('Item List'!CK61),"",'Item List'!CK61)</f>
        <v/>
      </c>
      <c r="AH73" s="286">
        <f>IF(ISBLANK('Item List'!CL61),0,'Item List'!CL61)</f>
        <v>0</v>
      </c>
      <c r="AI73" s="145">
        <f>IF(ISBLANK('Item List'!CM61),0,'Item List'!CM61)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hidden="1" customHeight="1" x14ac:dyDescent="0.2">
      <c r="A74" s="144" t="str">
        <f t="shared" si="57"/>
        <v/>
      </c>
      <c r="B74" s="285" t="str">
        <f>IF(ISBLANK('Item List'!B68),"",'Item List'!B68)</f>
        <v/>
      </c>
      <c r="C74" s="285" t="str">
        <f>IF(ISBLANK('Item List'!C68),"",'Item List'!C68)</f>
        <v/>
      </c>
      <c r="D74" s="286">
        <f>IF(ISBLANK('Item List'!BH68),0,'Item List'!BH68)</f>
        <v>0</v>
      </c>
      <c r="E74" s="145">
        <f>IF(ISBLANK('Item List'!BI68),0,'Item List'!BI68)</f>
        <v>0</v>
      </c>
      <c r="F74" s="145">
        <f t="shared" si="40"/>
        <v>0</v>
      </c>
      <c r="G74" s="382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5" t="str">
        <f>IF(ISBLANK('Item List'!BV62),"",'Item List'!BV62)</f>
        <v/>
      </c>
      <c r="S74" s="285" t="str">
        <f>IF(ISBLANK('Item List'!BW62),"",'Item List'!BW62)</f>
        <v/>
      </c>
      <c r="T74" s="286">
        <f>IF(ISBLANK('Item List'!BX62),0,'Item List'!BX62)</f>
        <v>0</v>
      </c>
      <c r="U74" s="145">
        <f>IF(ISBLANK('Item List'!BY62),0,'Item List'!BY62)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5" t="str">
        <f>IF(ISBLANK('Item List'!CJ62),"",'Item List'!CJ62)</f>
        <v/>
      </c>
      <c r="AG74" s="285" t="str">
        <f>IF(ISBLANK('Item List'!CK62),"",'Item List'!CK62)</f>
        <v/>
      </c>
      <c r="AH74" s="286">
        <f>IF(ISBLANK('Item List'!CL62),0,'Item List'!CL62)</f>
        <v>0</v>
      </c>
      <c r="AI74" s="145">
        <f>IF(ISBLANK('Item List'!CM62),0,'Item List'!CM62)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hidden="1" customHeight="1" x14ac:dyDescent="0.2">
      <c r="A75" s="144" t="str">
        <f t="shared" si="57"/>
        <v/>
      </c>
      <c r="B75" s="285" t="str">
        <f>IF(ISBLANK('Item List'!B69),"",'Item List'!B69)</f>
        <v/>
      </c>
      <c r="C75" s="285" t="str">
        <f>IF(ISBLANK('Item List'!C69),"",'Item List'!C69)</f>
        <v/>
      </c>
      <c r="D75" s="286">
        <f>IF(ISBLANK('Item List'!BH69),0,'Item List'!BH69)</f>
        <v>0</v>
      </c>
      <c r="E75" s="145">
        <f>IF(ISBLANK('Item List'!BI69),0,'Item List'!BI69)</f>
        <v>0</v>
      </c>
      <c r="F75" s="145">
        <f t="shared" si="40"/>
        <v>0</v>
      </c>
      <c r="G75" s="382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5" t="str">
        <f>IF(ISBLANK('Item List'!BV63),"",'Item List'!BV63)</f>
        <v/>
      </c>
      <c r="S75" s="285" t="str">
        <f>IF(ISBLANK('Item List'!BW63),"",'Item List'!BW63)</f>
        <v/>
      </c>
      <c r="T75" s="286">
        <f>IF(ISBLANK('Item List'!BX63),0,'Item List'!BX63)</f>
        <v>0</v>
      </c>
      <c r="U75" s="145">
        <f>IF(ISBLANK('Item List'!BY63),0,'Item List'!BY63)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5" t="str">
        <f>IF(ISBLANK('Item List'!CJ63),"",'Item List'!CJ63)</f>
        <v/>
      </c>
      <c r="AG75" s="285" t="str">
        <f>IF(ISBLANK('Item List'!CK63),"",'Item List'!CK63)</f>
        <v/>
      </c>
      <c r="AH75" s="286">
        <f>IF(ISBLANK('Item List'!CL63),0,'Item List'!CL63)</f>
        <v>0</v>
      </c>
      <c r="AI75" s="145">
        <f>IF(ISBLANK('Item List'!CM63),0,'Item List'!CM63)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hidden="1" customHeight="1" x14ac:dyDescent="0.2">
      <c r="A76" s="144" t="str">
        <f t="shared" si="57"/>
        <v/>
      </c>
      <c r="B76" s="285" t="str">
        <f>IF(ISBLANK('Item List'!B70),"",'Item List'!B70)</f>
        <v/>
      </c>
      <c r="C76" s="285" t="str">
        <f>IF(ISBLANK('Item List'!C70),"",'Item List'!C70)</f>
        <v/>
      </c>
      <c r="D76" s="286">
        <f>IF(ISBLANK('Item List'!BH70),0,'Item List'!BH70)</f>
        <v>0</v>
      </c>
      <c r="E76" s="145">
        <f>IF(ISBLANK('Item List'!BI70),0,'Item List'!BI70)</f>
        <v>0</v>
      </c>
      <c r="F76" s="145">
        <f t="shared" si="40"/>
        <v>0</v>
      </c>
      <c r="G76" s="382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5" t="str">
        <f>IF(ISBLANK('Item List'!BV64),"",'Item List'!BV64)</f>
        <v/>
      </c>
      <c r="S76" s="285" t="str">
        <f>IF(ISBLANK('Item List'!BW64),"",'Item List'!BW64)</f>
        <v/>
      </c>
      <c r="T76" s="286">
        <f>IF(ISBLANK('Item List'!BX64),0,'Item List'!BX64)</f>
        <v>0</v>
      </c>
      <c r="U76" s="145">
        <f>IF(ISBLANK('Item List'!BY64),0,'Item List'!BY64)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5" t="str">
        <f>IF(ISBLANK('Item List'!CJ64),"",'Item List'!CJ64)</f>
        <v/>
      </c>
      <c r="AG76" s="285" t="str">
        <f>IF(ISBLANK('Item List'!CK64),"",'Item List'!CK64)</f>
        <v/>
      </c>
      <c r="AH76" s="286">
        <f>IF(ISBLANK('Item List'!CL64),0,'Item List'!CL64)</f>
        <v>0</v>
      </c>
      <c r="AI76" s="145">
        <f>IF(ISBLANK('Item List'!CM64),0,'Item List'!CM64)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hidden="1" customHeight="1" x14ac:dyDescent="0.2">
      <c r="A77" s="144" t="str">
        <f t="shared" si="57"/>
        <v/>
      </c>
      <c r="B77" s="285" t="str">
        <f>IF(ISBLANK('Item List'!B71),"",'Item List'!B71)</f>
        <v/>
      </c>
      <c r="C77" s="285" t="str">
        <f>IF(ISBLANK('Item List'!C71),"",'Item List'!C71)</f>
        <v/>
      </c>
      <c r="D77" s="286">
        <f>IF(ISBLANK('Item List'!BH71),0,'Item List'!BH71)</f>
        <v>0</v>
      </c>
      <c r="E77" s="145">
        <f>IF(ISBLANK('Item List'!BI71),0,'Item List'!BI71)</f>
        <v>0</v>
      </c>
      <c r="F77" s="145">
        <f t="shared" si="40"/>
        <v>0</v>
      </c>
      <c r="G77" s="382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5" t="str">
        <f>IF(ISBLANK('Item List'!BV65),"",'Item List'!BV65)</f>
        <v/>
      </c>
      <c r="S77" s="285" t="str">
        <f>IF(ISBLANK('Item List'!BW65),"",'Item List'!BW65)</f>
        <v/>
      </c>
      <c r="T77" s="286">
        <f>IF(ISBLANK('Item List'!BX65),0,'Item List'!BX65)</f>
        <v>0</v>
      </c>
      <c r="U77" s="145">
        <f>IF(ISBLANK('Item List'!BY65),0,'Item List'!BY65)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5" t="str">
        <f>IF(ISBLANK('Item List'!CJ65),"",'Item List'!CJ65)</f>
        <v/>
      </c>
      <c r="AG77" s="285" t="str">
        <f>IF(ISBLANK('Item List'!CK65),"",'Item List'!CK65)</f>
        <v/>
      </c>
      <c r="AH77" s="286">
        <f>IF(ISBLANK('Item List'!CL65),0,'Item List'!CL65)</f>
        <v>0</v>
      </c>
      <c r="AI77" s="145">
        <f>IF(ISBLANK('Item List'!CM65),0,'Item List'!CM65)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hidden="1" customHeight="1" x14ac:dyDescent="0.2">
      <c r="A78" s="144" t="str">
        <f t="shared" si="57"/>
        <v/>
      </c>
      <c r="B78" s="285" t="str">
        <f>IF(ISBLANK('Item List'!B72),"",'Item List'!B72)</f>
        <v/>
      </c>
      <c r="C78" s="285" t="str">
        <f>IF(ISBLANK('Item List'!C72),"",'Item List'!C72)</f>
        <v/>
      </c>
      <c r="D78" s="286">
        <f>IF(ISBLANK('Item List'!BH72),0,'Item List'!BH72)</f>
        <v>0</v>
      </c>
      <c r="E78" s="145">
        <f>IF(ISBLANK('Item List'!BI72),0,'Item List'!BI72)</f>
        <v>0</v>
      </c>
      <c r="F78" s="145">
        <f t="shared" si="40"/>
        <v>0</v>
      </c>
      <c r="G78" s="382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5" t="str">
        <f>IF(ISBLANK('Item List'!BV66),"",'Item List'!BV66)</f>
        <v/>
      </c>
      <c r="S78" s="285" t="str">
        <f>IF(ISBLANK('Item List'!BW66),"",'Item List'!BW66)</f>
        <v/>
      </c>
      <c r="T78" s="286">
        <f>IF(ISBLANK('Item List'!BX66),0,'Item List'!BX66)</f>
        <v>0</v>
      </c>
      <c r="U78" s="145">
        <f>IF(ISBLANK('Item List'!BY66),0,'Item List'!BY66)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5" t="str">
        <f>IF(ISBLANK('Item List'!CJ66),"",'Item List'!CJ66)</f>
        <v/>
      </c>
      <c r="AG78" s="285" t="str">
        <f>IF(ISBLANK('Item List'!CK66),"",'Item List'!CK66)</f>
        <v/>
      </c>
      <c r="AH78" s="286">
        <f>IF(ISBLANK('Item List'!CL66),0,'Item List'!CL66)</f>
        <v>0</v>
      </c>
      <c r="AI78" s="145">
        <f>IF(ISBLANK('Item List'!CM66),0,'Item List'!CM66)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hidden="1" customHeight="1" x14ac:dyDescent="0.2">
      <c r="A79" s="144" t="str">
        <f t="shared" si="57"/>
        <v/>
      </c>
      <c r="B79" s="285" t="str">
        <f>IF(ISBLANK('Item List'!B73),"",'Item List'!B73)</f>
        <v/>
      </c>
      <c r="C79" s="285" t="str">
        <f>IF(ISBLANK('Item List'!C73),"",'Item List'!C73)</f>
        <v/>
      </c>
      <c r="D79" s="286">
        <f>IF(ISBLANK('Item List'!BH73),0,'Item List'!BH73)</f>
        <v>0</v>
      </c>
      <c r="E79" s="145">
        <f>IF(ISBLANK('Item List'!BI73),0,'Item List'!BI73)</f>
        <v>0</v>
      </c>
      <c r="F79" s="145">
        <f t="shared" si="40"/>
        <v>0</v>
      </c>
      <c r="G79" s="382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5" t="str">
        <f>IF(ISBLANK('Item List'!BV67),"",'Item List'!BV67)</f>
        <v/>
      </c>
      <c r="S79" s="285" t="str">
        <f>IF(ISBLANK('Item List'!BW67),"",'Item List'!BW67)</f>
        <v/>
      </c>
      <c r="T79" s="286">
        <f>IF(ISBLANK('Item List'!BX67),0,'Item List'!BX67)</f>
        <v>0</v>
      </c>
      <c r="U79" s="145">
        <f>IF(ISBLANK('Item List'!BY67),0,'Item List'!BY67)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5" t="str">
        <f>IF(ISBLANK('Item List'!CJ67),"",'Item List'!CJ67)</f>
        <v/>
      </c>
      <c r="AG79" s="285" t="str">
        <f>IF(ISBLANK('Item List'!CK67),"",'Item List'!CK67)</f>
        <v/>
      </c>
      <c r="AH79" s="286">
        <f>IF(ISBLANK('Item List'!CL67),0,'Item List'!CL67)</f>
        <v>0</v>
      </c>
      <c r="AI79" s="145">
        <f>IF(ISBLANK('Item List'!CM67),0,'Item List'!CM67)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hidden="1" customHeight="1" x14ac:dyDescent="0.2">
      <c r="A80" s="144" t="str">
        <f t="shared" si="57"/>
        <v/>
      </c>
      <c r="B80" s="285" t="str">
        <f>IF(ISBLANK('Item List'!B74),"",'Item List'!B74)</f>
        <v/>
      </c>
      <c r="C80" s="285" t="str">
        <f>IF(ISBLANK('Item List'!C74),"",'Item List'!C74)</f>
        <v/>
      </c>
      <c r="D80" s="286">
        <f>IF(ISBLANK('Item List'!BH74),0,'Item List'!BH74)</f>
        <v>0</v>
      </c>
      <c r="E80" s="145">
        <f>IF(ISBLANK('Item List'!BI74),0,'Item List'!BI74)</f>
        <v>0</v>
      </c>
      <c r="F80" s="145">
        <f t="shared" si="40"/>
        <v>0</v>
      </c>
      <c r="G80" s="382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5" t="str">
        <f>IF(ISBLANK('Item List'!BV68),"",'Item List'!BV68)</f>
        <v/>
      </c>
      <c r="S80" s="285" t="str">
        <f>IF(ISBLANK('Item List'!BW68),"",'Item List'!BW68)</f>
        <v/>
      </c>
      <c r="T80" s="286">
        <f>IF(ISBLANK('Item List'!BX68),0,'Item List'!BX68)</f>
        <v>0</v>
      </c>
      <c r="U80" s="145">
        <f>IF(ISBLANK('Item List'!BY68),0,'Item List'!BY68)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5" t="str">
        <f>IF(ISBLANK('Item List'!CJ68),"",'Item List'!CJ68)</f>
        <v/>
      </c>
      <c r="AG80" s="285" t="str">
        <f>IF(ISBLANK('Item List'!CK68),"",'Item List'!CK68)</f>
        <v/>
      </c>
      <c r="AH80" s="286">
        <f>IF(ISBLANK('Item List'!CL68),0,'Item List'!CL68)</f>
        <v>0</v>
      </c>
      <c r="AI80" s="145">
        <f>IF(ISBLANK('Item List'!CM68),0,'Item List'!CM68)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hidden="1" customHeight="1" thickBot="1" x14ac:dyDescent="0.25">
      <c r="A81" s="144" t="str">
        <f t="shared" si="57"/>
        <v/>
      </c>
      <c r="B81" s="285" t="str">
        <f>IF(ISBLANK('Item List'!B75),"",'Item List'!B75)</f>
        <v/>
      </c>
      <c r="C81" s="285" t="str">
        <f>IF(ISBLANK('Item List'!C75),"",'Item List'!C75)</f>
        <v/>
      </c>
      <c r="D81" s="286">
        <f>IF(ISBLANK('Item List'!BH75),0,'Item List'!BH75)</f>
        <v>0</v>
      </c>
      <c r="E81" s="145">
        <f>IF(ISBLANK('Item List'!BI75),0,'Item List'!BI75)</f>
        <v>0</v>
      </c>
      <c r="F81" s="145">
        <f t="shared" si="40"/>
        <v>0</v>
      </c>
      <c r="G81" s="382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5" t="str">
        <f>IF(ISBLANK('Item List'!BV69),"",'Item List'!BV69)</f>
        <v/>
      </c>
      <c r="S81" s="285" t="str">
        <f>IF(ISBLANK('Item List'!BW69),"",'Item List'!BW69)</f>
        <v/>
      </c>
      <c r="T81" s="286">
        <f>IF(ISBLANK('Item List'!BX69),0,'Item List'!BX69)</f>
        <v>0</v>
      </c>
      <c r="U81" s="145">
        <f>IF(ISBLANK('Item List'!BY69),0,'Item List'!BY69)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5" t="str">
        <f>IF(ISBLANK('Item List'!CJ69),"",'Item List'!CJ69)</f>
        <v/>
      </c>
      <c r="AG81" s="285" t="str">
        <f>IF(ISBLANK('Item List'!CK69),"",'Item List'!CK69)</f>
        <v/>
      </c>
      <c r="AH81" s="286">
        <f>IF(ISBLANK('Item List'!CL69),0,'Item List'!CL69)</f>
        <v>0</v>
      </c>
      <c r="AI81" s="145">
        <f>IF(ISBLANK('Item List'!CM69),0,'Item List'!CM69)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hidden="1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7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7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7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hidden="1" customHeight="1" thickBot="1" x14ac:dyDescent="0.25">
      <c r="A83" s="150"/>
      <c r="B83" s="151" t="str">
        <f>CONCATENATE("Award to"&amp;" "&amp;$G$1)</f>
        <v xml:space="preserve">Award to 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 xml:space="preserve">Award to 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 xml:space="preserve">Award to 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hidden="1" customHeight="1" x14ac:dyDescent="0.2">
      <c r="A84" s="144" t="str">
        <f>IF(B84="","",A81+1)</f>
        <v/>
      </c>
      <c r="B84" s="285" t="str">
        <f>IF(ISBLANK('Item List'!B70),"",'Item List'!B70)</f>
        <v/>
      </c>
      <c r="C84" s="285" t="str">
        <f>IF(ISBLANK('Item List'!C70),"",'Item List'!C70)</f>
        <v/>
      </c>
      <c r="D84" s="286" t="e">
        <f>IF(ISBLANK('Item List'!#REF!),0,'Item List'!#REF!)</f>
        <v>#REF!</v>
      </c>
      <c r="E84" s="145">
        <f>IF(ISBLANK('Item List'!BI70),0,'Item List'!BI70)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5" t="str">
        <f>IF(ISBLANK('Item List'!BV70),"",'Item List'!BV70)</f>
        <v/>
      </c>
      <c r="S84" s="285" t="str">
        <f>IF(ISBLANK('Item List'!BW70),"",'Item List'!BW70)</f>
        <v/>
      </c>
      <c r="T84" s="286">
        <f>IF(ISBLANK('Item List'!BX70),0,'Item List'!BX70)</f>
        <v>0</v>
      </c>
      <c r="U84" s="145">
        <f>IF(ISBLANK('Item List'!BY70),0,'Item List'!BY70)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5" t="str">
        <f>IF(ISBLANK('Item List'!CJ70),"",'Item List'!CJ70)</f>
        <v/>
      </c>
      <c r="AG84" s="285" t="str">
        <f>IF(ISBLANK('Item List'!CK70),"",'Item List'!CK70)</f>
        <v/>
      </c>
      <c r="AH84" s="286">
        <f>IF(ISBLANK('Item List'!CL70),0,'Item List'!CL70)</f>
        <v>0</v>
      </c>
      <c r="AI84" s="145">
        <f>IF(ISBLANK('Item List'!CM70),0,'Item List'!CM70)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hidden="1" customHeight="1" x14ac:dyDescent="0.2">
      <c r="A85" s="144" t="str">
        <f>IF(B85="","",A84+1)</f>
        <v/>
      </c>
      <c r="B85" s="285" t="str">
        <f>IF(ISBLANK('Item List'!B71),"",'Item List'!B71)</f>
        <v/>
      </c>
      <c r="C85" s="285" t="str">
        <f>IF(ISBLANK('Item List'!C71),"",'Item List'!C71)</f>
        <v/>
      </c>
      <c r="D85" s="286" t="e">
        <f>IF(ISBLANK('Item List'!#REF!),0,'Item List'!#REF!)</f>
        <v>#REF!</v>
      </c>
      <c r="E85" s="145">
        <f>IF(ISBLANK('Item List'!BI71),0,'Item List'!BI71)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5" t="str">
        <f>IF(ISBLANK('Item List'!BV71),"",'Item List'!BV71)</f>
        <v/>
      </c>
      <c r="S85" s="285" t="str">
        <f>IF(ISBLANK('Item List'!BW71),"",'Item List'!BW71)</f>
        <v/>
      </c>
      <c r="T85" s="286">
        <f>IF(ISBLANK('Item List'!BX71),0,'Item List'!BX71)</f>
        <v>0</v>
      </c>
      <c r="U85" s="145">
        <f>IF(ISBLANK('Item List'!BY71),0,'Item List'!BY71)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5" t="str">
        <f>IF(ISBLANK('Item List'!CJ71),"",'Item List'!CJ71)</f>
        <v/>
      </c>
      <c r="AG85" s="285" t="str">
        <f>IF(ISBLANK('Item List'!CK71),"",'Item List'!CK71)</f>
        <v/>
      </c>
      <c r="AH85" s="286">
        <f>IF(ISBLANK('Item List'!CL71),0,'Item List'!CL71)</f>
        <v>0</v>
      </c>
      <c r="AI85" s="145">
        <f>IF(ISBLANK('Item List'!CM71),0,'Item List'!CM71)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hidden="1" customHeight="1" x14ac:dyDescent="0.2">
      <c r="A86" s="144" t="str">
        <f t="shared" ref="A86:A107" si="77">IF(B86="","",A85+1)</f>
        <v/>
      </c>
      <c r="B86" s="285" t="str">
        <f>IF(ISBLANK('Item List'!B72),"",'Item List'!B72)</f>
        <v/>
      </c>
      <c r="C86" s="285" t="str">
        <f>IF(ISBLANK('Item List'!C72),"",'Item List'!C72)</f>
        <v/>
      </c>
      <c r="D86" s="286" t="e">
        <f>IF(ISBLANK('Item List'!#REF!),0,'Item List'!#REF!)</f>
        <v>#REF!</v>
      </c>
      <c r="E86" s="145">
        <f>IF(ISBLANK('Item List'!BI72),0,'Item List'!BI72)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5" t="str">
        <f>IF(ISBLANK('Item List'!BV72),"",'Item List'!BV72)</f>
        <v/>
      </c>
      <c r="S86" s="285" t="str">
        <f>IF(ISBLANK('Item List'!BW72),"",'Item List'!BW72)</f>
        <v/>
      </c>
      <c r="T86" s="286">
        <f>IF(ISBLANK('Item List'!BX72),0,'Item List'!BX72)</f>
        <v>0</v>
      </c>
      <c r="U86" s="145">
        <f>IF(ISBLANK('Item List'!BY72),0,'Item List'!BY72)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5" t="str">
        <f>IF(ISBLANK('Item List'!CJ72),"",'Item List'!CJ72)</f>
        <v/>
      </c>
      <c r="AG86" s="285" t="str">
        <f>IF(ISBLANK('Item List'!CK72),"",'Item List'!CK72)</f>
        <v/>
      </c>
      <c r="AH86" s="286">
        <f>IF(ISBLANK('Item List'!CL72),0,'Item List'!CL72)</f>
        <v>0</v>
      </c>
      <c r="AI86" s="145">
        <f>IF(ISBLANK('Item List'!CM72),0,'Item List'!CM72)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hidden="1" customHeight="1" x14ac:dyDescent="0.2">
      <c r="A87" s="144" t="str">
        <f t="shared" si="77"/>
        <v/>
      </c>
      <c r="B87" s="285" t="str">
        <f>IF(ISBLANK('Item List'!B73),"",'Item List'!B73)</f>
        <v/>
      </c>
      <c r="C87" s="285" t="str">
        <f>IF(ISBLANK('Item List'!C73),"",'Item List'!C73)</f>
        <v/>
      </c>
      <c r="D87" s="286" t="e">
        <f>IF(ISBLANK('Item List'!#REF!),0,'Item List'!#REF!)</f>
        <v>#REF!</v>
      </c>
      <c r="E87" s="145">
        <f>IF(ISBLANK('Item List'!BI73),0,'Item List'!BI73)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5" t="str">
        <f>IF(ISBLANK('Item List'!BV73),"",'Item List'!BV73)</f>
        <v/>
      </c>
      <c r="S87" s="285" t="str">
        <f>IF(ISBLANK('Item List'!BW73),"",'Item List'!BW73)</f>
        <v/>
      </c>
      <c r="T87" s="286">
        <f>IF(ISBLANK('Item List'!BX73),0,'Item List'!BX73)</f>
        <v>0</v>
      </c>
      <c r="U87" s="145">
        <f>IF(ISBLANK('Item List'!BY73),0,'Item List'!BY73)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5" t="str">
        <f>IF(ISBLANK('Item List'!CJ73),"",'Item List'!CJ73)</f>
        <v/>
      </c>
      <c r="AG87" s="285" t="str">
        <f>IF(ISBLANK('Item List'!CK73),"",'Item List'!CK73)</f>
        <v/>
      </c>
      <c r="AH87" s="286">
        <f>IF(ISBLANK('Item List'!CL73),0,'Item List'!CL73)</f>
        <v>0</v>
      </c>
      <c r="AI87" s="145">
        <f>IF(ISBLANK('Item List'!CM73),0,'Item List'!CM73)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hidden="1" customHeight="1" x14ac:dyDescent="0.2">
      <c r="A88" s="144" t="str">
        <f t="shared" si="77"/>
        <v/>
      </c>
      <c r="B88" s="285" t="str">
        <f>IF(ISBLANK('Item List'!B74),"",'Item List'!B74)</f>
        <v/>
      </c>
      <c r="C88" s="285" t="str">
        <f>IF(ISBLANK('Item List'!C74),"",'Item List'!C74)</f>
        <v/>
      </c>
      <c r="D88" s="286" t="e">
        <f>IF(ISBLANK('Item List'!#REF!),0,'Item List'!#REF!)</f>
        <v>#REF!</v>
      </c>
      <c r="E88" s="145">
        <f>IF(ISBLANK('Item List'!BI74),0,'Item List'!BI74)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5" t="str">
        <f>IF(ISBLANK('Item List'!BV74),"",'Item List'!BV74)</f>
        <v/>
      </c>
      <c r="S88" s="285" t="str">
        <f>IF(ISBLANK('Item List'!BW74),"",'Item List'!BW74)</f>
        <v/>
      </c>
      <c r="T88" s="286">
        <f>IF(ISBLANK('Item List'!BX74),0,'Item List'!BX74)</f>
        <v>0</v>
      </c>
      <c r="U88" s="145">
        <f>IF(ISBLANK('Item List'!BY74),0,'Item List'!BY74)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5" t="str">
        <f>IF(ISBLANK('Item List'!CJ74),"",'Item List'!CJ74)</f>
        <v/>
      </c>
      <c r="AG88" s="285" t="str">
        <f>IF(ISBLANK('Item List'!CK74),"",'Item List'!CK74)</f>
        <v/>
      </c>
      <c r="AH88" s="286">
        <f>IF(ISBLANK('Item List'!CL74),0,'Item List'!CL74)</f>
        <v>0</v>
      </c>
      <c r="AI88" s="145">
        <f>IF(ISBLANK('Item List'!CM74),0,'Item List'!CM74)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hidden="1" customHeight="1" x14ac:dyDescent="0.2">
      <c r="A89" s="144" t="str">
        <f t="shared" si="77"/>
        <v/>
      </c>
      <c r="B89" s="285" t="str">
        <f>IF(ISBLANK('Item List'!B75),"",'Item List'!B75)</f>
        <v/>
      </c>
      <c r="C89" s="285" t="str">
        <f>IF(ISBLANK('Item List'!C75),"",'Item List'!C75)</f>
        <v/>
      </c>
      <c r="D89" s="286" t="e">
        <f>IF(ISBLANK('Item List'!#REF!),0,'Item List'!#REF!)</f>
        <v>#REF!</v>
      </c>
      <c r="E89" s="145">
        <f>IF(ISBLANK('Item List'!BI75),0,'Item List'!BI75)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5" t="str">
        <f>IF(ISBLANK('Item List'!BV75),"",'Item List'!BV75)</f>
        <v/>
      </c>
      <c r="S89" s="285" t="str">
        <f>IF(ISBLANK('Item List'!BW75),"",'Item List'!BW75)</f>
        <v/>
      </c>
      <c r="T89" s="286">
        <f>IF(ISBLANK('Item List'!BX75),0,'Item List'!BX75)</f>
        <v>0</v>
      </c>
      <c r="U89" s="145">
        <f>IF(ISBLANK('Item List'!BY75),0,'Item List'!BY75)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5" t="str">
        <f>IF(ISBLANK('Item List'!CJ75),"",'Item List'!CJ75)</f>
        <v/>
      </c>
      <c r="AG89" s="285" t="str">
        <f>IF(ISBLANK('Item List'!CK75),"",'Item List'!CK75)</f>
        <v/>
      </c>
      <c r="AH89" s="286">
        <f>IF(ISBLANK('Item List'!CL75),0,'Item List'!CL75)</f>
        <v>0</v>
      </c>
      <c r="AI89" s="145">
        <f>IF(ISBLANK('Item List'!CM75),0,'Item List'!CM75)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hidden="1" customHeight="1" x14ac:dyDescent="0.2">
      <c r="A90" s="144" t="str">
        <f t="shared" si="77"/>
        <v/>
      </c>
      <c r="B90" s="285" t="str">
        <f>IF(ISBLANK('Item List'!B76),"",'Item List'!B76)</f>
        <v/>
      </c>
      <c r="C90" s="285" t="str">
        <f>IF(ISBLANK('Item List'!C76),"",'Item List'!C76)</f>
        <v/>
      </c>
      <c r="D90" s="286" t="e">
        <f>IF(ISBLANK('Item List'!#REF!),0,'Item List'!#REF!)</f>
        <v>#REF!</v>
      </c>
      <c r="E90" s="145">
        <f>IF(ISBLANK('Item List'!BI76),0,'Item List'!BI76)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5" t="str">
        <f>IF(ISBLANK('Item List'!BV76),"",'Item List'!BV76)</f>
        <v/>
      </c>
      <c r="S90" s="285" t="str">
        <f>IF(ISBLANK('Item List'!BW76),"",'Item List'!BW76)</f>
        <v/>
      </c>
      <c r="T90" s="286">
        <f>IF(ISBLANK('Item List'!BX76),0,'Item List'!BX76)</f>
        <v>0</v>
      </c>
      <c r="U90" s="145">
        <f>IF(ISBLANK('Item List'!BY76),0,'Item List'!BY76)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5" t="str">
        <f>IF(ISBLANK('Item List'!CJ76),"",'Item List'!CJ76)</f>
        <v/>
      </c>
      <c r="AG90" s="285" t="str">
        <f>IF(ISBLANK('Item List'!CK76),"",'Item List'!CK76)</f>
        <v/>
      </c>
      <c r="AH90" s="286">
        <f>IF(ISBLANK('Item List'!CL76),0,'Item List'!CL76)</f>
        <v>0</v>
      </c>
      <c r="AI90" s="145">
        <f>IF(ISBLANK('Item List'!CM76),0,'Item List'!CM76)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hidden="1" customHeight="1" x14ac:dyDescent="0.2">
      <c r="A91" s="144" t="str">
        <f t="shared" si="77"/>
        <v/>
      </c>
      <c r="B91" s="285" t="str">
        <f>IF(ISBLANK('Item List'!B77),"",'Item List'!B77)</f>
        <v/>
      </c>
      <c r="C91" s="285" t="str">
        <f>IF(ISBLANK('Item List'!C77),"",'Item List'!C77)</f>
        <v/>
      </c>
      <c r="D91" s="286" t="e">
        <f>IF(ISBLANK('Item List'!#REF!),0,'Item List'!#REF!)</f>
        <v>#REF!</v>
      </c>
      <c r="E91" s="145">
        <f>IF(ISBLANK('Item List'!BI77),0,'Item List'!BI77)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5" t="str">
        <f>IF(ISBLANK('Item List'!BV77),"",'Item List'!BV77)</f>
        <v/>
      </c>
      <c r="S91" s="285" t="str">
        <f>IF(ISBLANK('Item List'!BW77),"",'Item List'!BW77)</f>
        <v/>
      </c>
      <c r="T91" s="286">
        <f>IF(ISBLANK('Item List'!BX77),0,'Item List'!BX77)</f>
        <v>0</v>
      </c>
      <c r="U91" s="145">
        <f>IF(ISBLANK('Item List'!BY77),0,'Item List'!BY77)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5" t="str">
        <f>IF(ISBLANK('Item List'!CJ77),"",'Item List'!CJ77)</f>
        <v/>
      </c>
      <c r="AG91" s="285" t="str">
        <f>IF(ISBLANK('Item List'!CK77),"",'Item List'!CK77)</f>
        <v/>
      </c>
      <c r="AH91" s="286">
        <f>IF(ISBLANK('Item List'!CL77),0,'Item List'!CL77)</f>
        <v>0</v>
      </c>
      <c r="AI91" s="145">
        <f>IF(ISBLANK('Item List'!CM77),0,'Item List'!CM77)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hidden="1" customHeight="1" x14ac:dyDescent="0.2">
      <c r="A92" s="144" t="str">
        <f t="shared" si="77"/>
        <v/>
      </c>
      <c r="B92" s="285" t="str">
        <f>IF(ISBLANK('Item List'!B78),"",'Item List'!B78)</f>
        <v/>
      </c>
      <c r="C92" s="285" t="str">
        <f>IF(ISBLANK('Item List'!C78),"",'Item List'!C78)</f>
        <v/>
      </c>
      <c r="D92" s="286" t="e">
        <f>IF(ISBLANK('Item List'!#REF!),0,'Item List'!#REF!)</f>
        <v>#REF!</v>
      </c>
      <c r="E92" s="145">
        <f>IF(ISBLANK('Item List'!BI78),0,'Item List'!BI78)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5" t="str">
        <f>IF(ISBLANK('Item List'!BV78),"",'Item List'!BV78)</f>
        <v/>
      </c>
      <c r="S92" s="285" t="str">
        <f>IF(ISBLANK('Item List'!BW78),"",'Item List'!BW78)</f>
        <v/>
      </c>
      <c r="T92" s="286">
        <f>IF(ISBLANK('Item List'!BX78),0,'Item List'!BX78)</f>
        <v>0</v>
      </c>
      <c r="U92" s="145">
        <f>IF(ISBLANK('Item List'!BY78),0,'Item List'!BY78)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5" t="str">
        <f>IF(ISBLANK('Item List'!CJ78),"",'Item List'!CJ78)</f>
        <v/>
      </c>
      <c r="AG92" s="285" t="str">
        <f>IF(ISBLANK('Item List'!CK78),"",'Item List'!CK78)</f>
        <v/>
      </c>
      <c r="AH92" s="286">
        <f>IF(ISBLANK('Item List'!CL78),0,'Item List'!CL78)</f>
        <v>0</v>
      </c>
      <c r="AI92" s="145">
        <f>IF(ISBLANK('Item List'!CM78),0,'Item List'!CM78)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hidden="1" customHeight="1" x14ac:dyDescent="0.2">
      <c r="A93" s="144" t="str">
        <f t="shared" si="77"/>
        <v/>
      </c>
      <c r="B93" s="285" t="str">
        <f>IF(ISBLANK('Item List'!B79),"",'Item List'!B79)</f>
        <v/>
      </c>
      <c r="C93" s="285" t="str">
        <f>IF(ISBLANK('Item List'!C79),"",'Item List'!C79)</f>
        <v/>
      </c>
      <c r="D93" s="286" t="e">
        <f>IF(ISBLANK('Item List'!#REF!),0,'Item List'!#REF!)</f>
        <v>#REF!</v>
      </c>
      <c r="E93" s="145">
        <f>IF(ISBLANK('Item List'!BI79),0,'Item List'!BI79)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5" t="str">
        <f>IF(ISBLANK('Item List'!BV79),"",'Item List'!BV79)</f>
        <v/>
      </c>
      <c r="S93" s="285" t="str">
        <f>IF(ISBLANK('Item List'!BW79),"",'Item List'!BW79)</f>
        <v/>
      </c>
      <c r="T93" s="286">
        <f>IF(ISBLANK('Item List'!BX79),0,'Item List'!BX79)</f>
        <v>0</v>
      </c>
      <c r="U93" s="145">
        <f>IF(ISBLANK('Item List'!BY79),0,'Item List'!BY79)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5" t="str">
        <f>IF(ISBLANK('Item List'!CJ79),"",'Item List'!CJ79)</f>
        <v/>
      </c>
      <c r="AG93" s="285" t="str">
        <f>IF(ISBLANK('Item List'!CK79),"",'Item List'!CK79)</f>
        <v/>
      </c>
      <c r="AH93" s="286">
        <f>IF(ISBLANK('Item List'!CL79),0,'Item List'!CL79)</f>
        <v>0</v>
      </c>
      <c r="AI93" s="145">
        <f>IF(ISBLANK('Item List'!CM79),0,'Item List'!CM79)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hidden="1" customHeight="1" x14ac:dyDescent="0.2">
      <c r="A94" s="144" t="str">
        <f t="shared" si="77"/>
        <v/>
      </c>
      <c r="B94" s="285" t="str">
        <f>IF(ISBLANK('Item List'!B80),"",'Item List'!B80)</f>
        <v/>
      </c>
      <c r="C94" s="285" t="str">
        <f>IF(ISBLANK('Item List'!C80),"",'Item List'!C80)</f>
        <v/>
      </c>
      <c r="D94" s="286" t="e">
        <f>IF(ISBLANK('Item List'!#REF!),0,'Item List'!#REF!)</f>
        <v>#REF!</v>
      </c>
      <c r="E94" s="145">
        <f>IF(ISBLANK('Item List'!BI80),0,'Item List'!BI80)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5" t="str">
        <f>IF(ISBLANK('Item List'!BV80),"",'Item List'!BV80)</f>
        <v/>
      </c>
      <c r="S94" s="285" t="str">
        <f>IF(ISBLANK('Item List'!BW80),"",'Item List'!BW80)</f>
        <v/>
      </c>
      <c r="T94" s="286">
        <f>IF(ISBLANK('Item List'!BX80),0,'Item List'!BX80)</f>
        <v>0</v>
      </c>
      <c r="U94" s="145">
        <f>IF(ISBLANK('Item List'!BY80),0,'Item List'!BY80)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5" t="str">
        <f>IF(ISBLANK('Item List'!CJ80),"",'Item List'!CJ80)</f>
        <v/>
      </c>
      <c r="AG94" s="285" t="str">
        <f>IF(ISBLANK('Item List'!CK80),"",'Item List'!CK80)</f>
        <v/>
      </c>
      <c r="AH94" s="286">
        <f>IF(ISBLANK('Item List'!CL80),0,'Item List'!CL80)</f>
        <v>0</v>
      </c>
      <c r="AI94" s="145">
        <f>IF(ISBLANK('Item List'!CM80),0,'Item List'!CM80)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hidden="1" customHeight="1" x14ac:dyDescent="0.2">
      <c r="A95" s="144" t="str">
        <f t="shared" si="77"/>
        <v/>
      </c>
      <c r="B95" s="285" t="str">
        <f>IF(ISBLANK('Item List'!B81),"",'Item List'!B81)</f>
        <v/>
      </c>
      <c r="C95" s="285" t="str">
        <f>IF(ISBLANK('Item List'!C81),"",'Item List'!C81)</f>
        <v/>
      </c>
      <c r="D95" s="286" t="e">
        <f>IF(ISBLANK('Item List'!#REF!),0,'Item List'!#REF!)</f>
        <v>#REF!</v>
      </c>
      <c r="E95" s="145">
        <f>IF(ISBLANK('Item List'!BI81),0,'Item List'!BI81)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5" t="str">
        <f>IF(ISBLANK('Item List'!BV81),"",'Item List'!BV81)</f>
        <v/>
      </c>
      <c r="S95" s="285" t="str">
        <f>IF(ISBLANK('Item List'!BW81),"",'Item List'!BW81)</f>
        <v/>
      </c>
      <c r="T95" s="286">
        <f>IF(ISBLANK('Item List'!BX81),0,'Item List'!BX81)</f>
        <v>0</v>
      </c>
      <c r="U95" s="145">
        <f>IF(ISBLANK('Item List'!BY81),0,'Item List'!BY81)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5" t="str">
        <f>IF(ISBLANK('Item List'!CJ81),"",'Item List'!CJ81)</f>
        <v/>
      </c>
      <c r="AG95" s="285" t="str">
        <f>IF(ISBLANK('Item List'!CK81),"",'Item List'!CK81)</f>
        <v/>
      </c>
      <c r="AH95" s="286">
        <f>IF(ISBLANK('Item List'!CL81),0,'Item List'!CL81)</f>
        <v>0</v>
      </c>
      <c r="AI95" s="145">
        <f>IF(ISBLANK('Item List'!CM81),0,'Item List'!CM81)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hidden="1" customHeight="1" x14ac:dyDescent="0.2">
      <c r="A96" s="144" t="str">
        <f t="shared" si="77"/>
        <v/>
      </c>
      <c r="B96" s="285" t="str">
        <f>IF(ISBLANK('Item List'!B82),"",'Item List'!B82)</f>
        <v/>
      </c>
      <c r="C96" s="285" t="str">
        <f>IF(ISBLANK('Item List'!C82),"",'Item List'!C82)</f>
        <v/>
      </c>
      <c r="D96" s="286" t="e">
        <f>IF(ISBLANK('Item List'!#REF!),0,'Item List'!#REF!)</f>
        <v>#REF!</v>
      </c>
      <c r="E96" s="145">
        <f>IF(ISBLANK('Item List'!BI82),0,'Item List'!BI82)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5" t="str">
        <f>IF(ISBLANK('Item List'!BV82),"",'Item List'!BV82)</f>
        <v/>
      </c>
      <c r="S96" s="285" t="str">
        <f>IF(ISBLANK('Item List'!BW82),"",'Item List'!BW82)</f>
        <v/>
      </c>
      <c r="T96" s="286">
        <f>IF(ISBLANK('Item List'!BX82),0,'Item List'!BX82)</f>
        <v>0</v>
      </c>
      <c r="U96" s="145">
        <f>IF(ISBLANK('Item List'!BY82),0,'Item List'!BY82)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5" t="str">
        <f>IF(ISBLANK('Item List'!CJ82),"",'Item List'!CJ82)</f>
        <v/>
      </c>
      <c r="AG96" s="285" t="str">
        <f>IF(ISBLANK('Item List'!CK82),"",'Item List'!CK82)</f>
        <v/>
      </c>
      <c r="AH96" s="286">
        <f>IF(ISBLANK('Item List'!CL82),0,'Item List'!CL82)</f>
        <v>0</v>
      </c>
      <c r="AI96" s="145">
        <f>IF(ISBLANK('Item List'!CM82),0,'Item List'!CM82)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hidden="1" customHeight="1" x14ac:dyDescent="0.2">
      <c r="A97" s="144" t="str">
        <f t="shared" si="77"/>
        <v/>
      </c>
      <c r="B97" s="285" t="str">
        <f>IF(ISBLANK('Item List'!B83),"",'Item List'!B83)</f>
        <v/>
      </c>
      <c r="C97" s="285" t="str">
        <f>IF(ISBLANK('Item List'!C83),"",'Item List'!C83)</f>
        <v/>
      </c>
      <c r="D97" s="286" t="e">
        <f>IF(ISBLANK('Item List'!#REF!),0,'Item List'!#REF!)</f>
        <v>#REF!</v>
      </c>
      <c r="E97" s="145">
        <f>IF(ISBLANK('Item List'!BI83),0,'Item List'!BI83)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5" t="str">
        <f>IF(ISBLANK('Item List'!BV83),"",'Item List'!BV83)</f>
        <v/>
      </c>
      <c r="S97" s="285" t="str">
        <f>IF(ISBLANK('Item List'!BW83),"",'Item List'!BW83)</f>
        <v/>
      </c>
      <c r="T97" s="286">
        <f>IF(ISBLANK('Item List'!BX83),0,'Item List'!BX83)</f>
        <v>0</v>
      </c>
      <c r="U97" s="145">
        <f>IF(ISBLANK('Item List'!BY83),0,'Item List'!BY83)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5" t="str">
        <f>IF(ISBLANK('Item List'!CJ83),"",'Item List'!CJ83)</f>
        <v/>
      </c>
      <c r="AG97" s="285" t="str">
        <f>IF(ISBLANK('Item List'!CK83),"",'Item List'!CK83)</f>
        <v/>
      </c>
      <c r="AH97" s="286">
        <f>IF(ISBLANK('Item List'!CL83),0,'Item List'!CL83)</f>
        <v>0</v>
      </c>
      <c r="AI97" s="145">
        <f>IF(ISBLANK('Item List'!CM83),0,'Item List'!CM83)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hidden="1" customHeight="1" x14ac:dyDescent="0.2">
      <c r="A98" s="144" t="str">
        <f t="shared" si="77"/>
        <v/>
      </c>
      <c r="B98" s="285" t="str">
        <f>IF(ISBLANK('Item List'!B84),"",'Item List'!B84)</f>
        <v/>
      </c>
      <c r="C98" s="285" t="str">
        <f>IF(ISBLANK('Item List'!C84),"",'Item List'!C84)</f>
        <v/>
      </c>
      <c r="D98" s="286" t="e">
        <f>IF(ISBLANK('Item List'!#REF!),0,'Item List'!#REF!)</f>
        <v>#REF!</v>
      </c>
      <c r="E98" s="145">
        <f>IF(ISBLANK('Item List'!BI84),0,'Item List'!BI84)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5" t="str">
        <f>IF(ISBLANK('Item List'!BV84),"",'Item List'!BV84)</f>
        <v/>
      </c>
      <c r="S98" s="285" t="str">
        <f>IF(ISBLANK('Item List'!BW84),"",'Item List'!BW84)</f>
        <v/>
      </c>
      <c r="T98" s="286">
        <f>IF(ISBLANK('Item List'!BX84),0,'Item List'!BX84)</f>
        <v>0</v>
      </c>
      <c r="U98" s="145">
        <f>IF(ISBLANK('Item List'!BY84),0,'Item List'!BY84)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5" t="str">
        <f>IF(ISBLANK('Item List'!CJ84),"",'Item List'!CJ84)</f>
        <v/>
      </c>
      <c r="AG98" s="285" t="str">
        <f>IF(ISBLANK('Item List'!CK84),"",'Item List'!CK84)</f>
        <v/>
      </c>
      <c r="AH98" s="286">
        <f>IF(ISBLANK('Item List'!CL84),0,'Item List'!CL84)</f>
        <v>0</v>
      </c>
      <c r="AI98" s="145">
        <f>IF(ISBLANK('Item List'!CM84),0,'Item List'!CM84)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hidden="1" customHeight="1" x14ac:dyDescent="0.2">
      <c r="A99" s="144" t="str">
        <f t="shared" si="77"/>
        <v/>
      </c>
      <c r="B99" s="285" t="str">
        <f>IF(ISBLANK('Item List'!B85),"",'Item List'!B85)</f>
        <v/>
      </c>
      <c r="C99" s="285" t="str">
        <f>IF(ISBLANK('Item List'!C85),"",'Item List'!C85)</f>
        <v/>
      </c>
      <c r="D99" s="286" t="e">
        <f>IF(ISBLANK('Item List'!#REF!),0,'Item List'!#REF!)</f>
        <v>#REF!</v>
      </c>
      <c r="E99" s="145">
        <f>IF(ISBLANK('Item List'!BI85),0,'Item List'!BI85)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5" t="str">
        <f>IF(ISBLANK('Item List'!BV85),"",'Item List'!BV85)</f>
        <v/>
      </c>
      <c r="S99" s="285" t="str">
        <f>IF(ISBLANK('Item List'!BW85),"",'Item List'!BW85)</f>
        <v/>
      </c>
      <c r="T99" s="286">
        <f>IF(ISBLANK('Item List'!BX85),0,'Item List'!BX85)</f>
        <v>0</v>
      </c>
      <c r="U99" s="145">
        <f>IF(ISBLANK('Item List'!BY85),0,'Item List'!BY85)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5" t="str">
        <f>IF(ISBLANK('Item List'!CJ85),"",'Item List'!CJ85)</f>
        <v/>
      </c>
      <c r="AG99" s="285" t="str">
        <f>IF(ISBLANK('Item List'!CK85),"",'Item List'!CK85)</f>
        <v/>
      </c>
      <c r="AH99" s="286">
        <f>IF(ISBLANK('Item List'!CL85),0,'Item List'!CL85)</f>
        <v>0</v>
      </c>
      <c r="AI99" s="145">
        <f>IF(ISBLANK('Item List'!CM85),0,'Item List'!CM85)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hidden="1" customHeight="1" x14ac:dyDescent="0.2">
      <c r="A100" s="144" t="str">
        <f t="shared" si="77"/>
        <v/>
      </c>
      <c r="B100" s="285" t="str">
        <f>IF(ISBLANK('Item List'!B86),"",'Item List'!B86)</f>
        <v/>
      </c>
      <c r="C100" s="285" t="str">
        <f>IF(ISBLANK('Item List'!C86),"",'Item List'!C86)</f>
        <v/>
      </c>
      <c r="D100" s="286" t="e">
        <f>IF(ISBLANK('Item List'!#REF!),0,'Item List'!#REF!)</f>
        <v>#REF!</v>
      </c>
      <c r="E100" s="145">
        <f>IF(ISBLANK('Item List'!BI86),0,'Item List'!BI86)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5" t="str">
        <f>IF(ISBLANK('Item List'!BV86),"",'Item List'!BV86)</f>
        <v/>
      </c>
      <c r="S100" s="285" t="str">
        <f>IF(ISBLANK('Item List'!BW86),"",'Item List'!BW86)</f>
        <v/>
      </c>
      <c r="T100" s="286">
        <f>IF(ISBLANK('Item List'!BX86),0,'Item List'!BX86)</f>
        <v>0</v>
      </c>
      <c r="U100" s="145">
        <f>IF(ISBLANK('Item List'!BY86),0,'Item List'!BY86)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5" t="str">
        <f>IF(ISBLANK('Item List'!CJ86),"",'Item List'!CJ86)</f>
        <v/>
      </c>
      <c r="AG100" s="285" t="str">
        <f>IF(ISBLANK('Item List'!CK86),"",'Item List'!CK86)</f>
        <v/>
      </c>
      <c r="AH100" s="286">
        <f>IF(ISBLANK('Item List'!CL86),0,'Item List'!CL86)</f>
        <v>0</v>
      </c>
      <c r="AI100" s="145">
        <f>IF(ISBLANK('Item List'!CM86),0,'Item List'!CM86)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hidden="1" customHeight="1" x14ac:dyDescent="0.2">
      <c r="A101" s="144" t="str">
        <f t="shared" si="77"/>
        <v/>
      </c>
      <c r="B101" s="285" t="str">
        <f>IF(ISBLANK('Item List'!B87),"",'Item List'!B87)</f>
        <v/>
      </c>
      <c r="C101" s="285" t="str">
        <f>IF(ISBLANK('Item List'!C87),"",'Item List'!C87)</f>
        <v/>
      </c>
      <c r="D101" s="286" t="e">
        <f>IF(ISBLANK('Item List'!#REF!),0,'Item List'!#REF!)</f>
        <v>#REF!</v>
      </c>
      <c r="E101" s="145">
        <f>IF(ISBLANK('Item List'!BI87),0,'Item List'!BI87)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5" t="str">
        <f>IF(ISBLANK('Item List'!BV87),"",'Item List'!BV87)</f>
        <v/>
      </c>
      <c r="S101" s="285" t="str">
        <f>IF(ISBLANK('Item List'!BW87),"",'Item List'!BW87)</f>
        <v/>
      </c>
      <c r="T101" s="286">
        <f>IF(ISBLANK('Item List'!BX87),0,'Item List'!BX87)</f>
        <v>0</v>
      </c>
      <c r="U101" s="145">
        <f>IF(ISBLANK('Item List'!BY87),0,'Item List'!BY87)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5" t="str">
        <f>IF(ISBLANK('Item List'!CJ87),"",'Item List'!CJ87)</f>
        <v/>
      </c>
      <c r="AG101" s="285" t="str">
        <f>IF(ISBLANK('Item List'!CK87),"",'Item List'!CK87)</f>
        <v/>
      </c>
      <c r="AH101" s="286">
        <f>IF(ISBLANK('Item List'!CL87),0,'Item List'!CL87)</f>
        <v>0</v>
      </c>
      <c r="AI101" s="145">
        <f>IF(ISBLANK('Item List'!CM87),0,'Item List'!CM87)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hidden="1" customHeight="1" x14ac:dyDescent="0.2">
      <c r="A102" s="144" t="str">
        <f t="shared" si="77"/>
        <v/>
      </c>
      <c r="B102" s="285" t="str">
        <f>IF(ISBLANK('Item List'!B88),"",'Item List'!B88)</f>
        <v/>
      </c>
      <c r="C102" s="285" t="str">
        <f>IF(ISBLANK('Item List'!C88),"",'Item List'!C88)</f>
        <v/>
      </c>
      <c r="D102" s="286" t="e">
        <f>IF(ISBLANK('Item List'!#REF!),0,'Item List'!#REF!)</f>
        <v>#REF!</v>
      </c>
      <c r="E102" s="145">
        <f>IF(ISBLANK('Item List'!BI88),0,'Item List'!BI88)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5" t="str">
        <f>IF(ISBLANK('Item List'!BV88),"",'Item List'!BV88)</f>
        <v/>
      </c>
      <c r="S102" s="285" t="str">
        <f>IF(ISBLANK('Item List'!BW88),"",'Item List'!BW88)</f>
        <v/>
      </c>
      <c r="T102" s="286">
        <f>IF(ISBLANK('Item List'!BX88),0,'Item List'!BX88)</f>
        <v>0</v>
      </c>
      <c r="U102" s="145">
        <f>IF(ISBLANK('Item List'!BY88),0,'Item List'!BY88)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5" t="str">
        <f>IF(ISBLANK('Item List'!CJ88),"",'Item List'!CJ88)</f>
        <v/>
      </c>
      <c r="AG102" s="285" t="str">
        <f>IF(ISBLANK('Item List'!CK88),"",'Item List'!CK88)</f>
        <v/>
      </c>
      <c r="AH102" s="286">
        <f>IF(ISBLANK('Item List'!CL88),0,'Item List'!CL88)</f>
        <v>0</v>
      </c>
      <c r="AI102" s="145">
        <f>IF(ISBLANK('Item List'!CM88),0,'Item List'!CM88)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hidden="1" customHeight="1" x14ac:dyDescent="0.2">
      <c r="A103" s="144" t="str">
        <f t="shared" si="77"/>
        <v/>
      </c>
      <c r="B103" s="285" t="str">
        <f>IF(ISBLANK('Item List'!B89),"",'Item List'!B89)</f>
        <v/>
      </c>
      <c r="C103" s="285" t="str">
        <f>IF(ISBLANK('Item List'!C89),"",'Item List'!C89)</f>
        <v/>
      </c>
      <c r="D103" s="286" t="e">
        <f>IF(ISBLANK('Item List'!#REF!),0,'Item List'!#REF!)</f>
        <v>#REF!</v>
      </c>
      <c r="E103" s="145">
        <f>IF(ISBLANK('Item List'!BI89),0,'Item List'!BI89)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5" t="str">
        <f>IF(ISBLANK('Item List'!BV89),"",'Item List'!BV89)</f>
        <v/>
      </c>
      <c r="S103" s="285" t="str">
        <f>IF(ISBLANK('Item List'!BW89),"",'Item List'!BW89)</f>
        <v/>
      </c>
      <c r="T103" s="286">
        <f>IF(ISBLANK('Item List'!BX89),0,'Item List'!BX89)</f>
        <v>0</v>
      </c>
      <c r="U103" s="145">
        <f>IF(ISBLANK('Item List'!BY89),0,'Item List'!BY89)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5" t="str">
        <f>IF(ISBLANK('Item List'!CJ89),"",'Item List'!CJ89)</f>
        <v/>
      </c>
      <c r="AG103" s="285" t="str">
        <f>IF(ISBLANK('Item List'!CK89),"",'Item List'!CK89)</f>
        <v/>
      </c>
      <c r="AH103" s="286">
        <f>IF(ISBLANK('Item List'!CL89),0,'Item List'!CL89)</f>
        <v>0</v>
      </c>
      <c r="AI103" s="145">
        <f>IF(ISBLANK('Item List'!CM89),0,'Item List'!CM89)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hidden="1" customHeight="1" x14ac:dyDescent="0.2">
      <c r="A104" s="144" t="str">
        <f t="shared" si="77"/>
        <v/>
      </c>
      <c r="B104" s="285" t="str">
        <f>IF(ISBLANK('Item List'!B90),"",'Item List'!B90)</f>
        <v/>
      </c>
      <c r="C104" s="285" t="str">
        <f>IF(ISBLANK('Item List'!C90),"",'Item List'!C90)</f>
        <v/>
      </c>
      <c r="D104" s="286" t="e">
        <f>IF(ISBLANK('Item List'!#REF!),0,'Item List'!#REF!)</f>
        <v>#REF!</v>
      </c>
      <c r="E104" s="145">
        <f>IF(ISBLANK('Item List'!BI90),0,'Item List'!BI90)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5" t="str">
        <f>IF(ISBLANK('Item List'!BV90),"",'Item List'!BV90)</f>
        <v/>
      </c>
      <c r="S104" s="285" t="str">
        <f>IF(ISBLANK('Item List'!BW90),"",'Item List'!BW90)</f>
        <v/>
      </c>
      <c r="T104" s="286">
        <f>IF(ISBLANK('Item List'!BX90),0,'Item List'!BX90)</f>
        <v>0</v>
      </c>
      <c r="U104" s="145">
        <f>IF(ISBLANK('Item List'!BY90),0,'Item List'!BY90)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5" t="str">
        <f>IF(ISBLANK('Item List'!CJ90),"",'Item List'!CJ90)</f>
        <v/>
      </c>
      <c r="AG104" s="285" t="str">
        <f>IF(ISBLANK('Item List'!CK90),"",'Item List'!CK90)</f>
        <v/>
      </c>
      <c r="AH104" s="286">
        <f>IF(ISBLANK('Item List'!CL90),0,'Item List'!CL90)</f>
        <v>0</v>
      </c>
      <c r="AI104" s="145">
        <f>IF(ISBLANK('Item List'!CM90),0,'Item List'!CM90)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hidden="1" customHeight="1" x14ac:dyDescent="0.2">
      <c r="A105" s="144" t="str">
        <f t="shared" si="77"/>
        <v/>
      </c>
      <c r="B105" s="285" t="str">
        <f>IF(ISBLANK('Item List'!B91),"",'Item List'!B91)</f>
        <v/>
      </c>
      <c r="C105" s="285" t="str">
        <f>IF(ISBLANK('Item List'!C91),"",'Item List'!C91)</f>
        <v/>
      </c>
      <c r="D105" s="286" t="e">
        <f>IF(ISBLANK('Item List'!#REF!),0,'Item List'!#REF!)</f>
        <v>#REF!</v>
      </c>
      <c r="E105" s="145">
        <f>IF(ISBLANK('Item List'!BI91),0,'Item List'!BI91)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5" t="str">
        <f>IF(ISBLANK('Item List'!BV91),"",'Item List'!BV91)</f>
        <v/>
      </c>
      <c r="S105" s="285" t="str">
        <f>IF(ISBLANK('Item List'!BW91),"",'Item List'!BW91)</f>
        <v/>
      </c>
      <c r="T105" s="286">
        <f>IF(ISBLANK('Item List'!BX91),0,'Item List'!BX91)</f>
        <v>0</v>
      </c>
      <c r="U105" s="145">
        <f>IF(ISBLANK('Item List'!BY91),0,'Item List'!BY91)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5" t="str">
        <f>IF(ISBLANK('Item List'!CJ91),"",'Item List'!CJ91)</f>
        <v/>
      </c>
      <c r="AG105" s="285" t="str">
        <f>IF(ISBLANK('Item List'!CK91),"",'Item List'!CK91)</f>
        <v/>
      </c>
      <c r="AH105" s="286">
        <f>IF(ISBLANK('Item List'!CL91),0,'Item List'!CL91)</f>
        <v>0</v>
      </c>
      <c r="AI105" s="145">
        <f>IF(ISBLANK('Item List'!CM91),0,'Item List'!CM91)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hidden="1" customHeight="1" x14ac:dyDescent="0.2">
      <c r="A106" s="144" t="str">
        <f t="shared" si="77"/>
        <v/>
      </c>
      <c r="B106" s="285" t="str">
        <f>IF(ISBLANK('Item List'!B92),"",'Item List'!B92)</f>
        <v/>
      </c>
      <c r="C106" s="285" t="str">
        <f>IF(ISBLANK('Item List'!C92),"",'Item List'!C92)</f>
        <v/>
      </c>
      <c r="D106" s="286" t="e">
        <f>IF(ISBLANK('Item List'!#REF!),0,'Item List'!#REF!)</f>
        <v>#REF!</v>
      </c>
      <c r="E106" s="145">
        <f>IF(ISBLANK('Item List'!BI92),0,'Item List'!BI92)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5" t="str">
        <f>IF(ISBLANK('Item List'!BV92),"",'Item List'!BV92)</f>
        <v/>
      </c>
      <c r="S106" s="285" t="str">
        <f>IF(ISBLANK('Item List'!BW92),"",'Item List'!BW92)</f>
        <v/>
      </c>
      <c r="T106" s="286">
        <f>IF(ISBLANK('Item List'!BX92),0,'Item List'!BX92)</f>
        <v>0</v>
      </c>
      <c r="U106" s="145">
        <f>IF(ISBLANK('Item List'!BY92),0,'Item List'!BY92)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5" t="str">
        <f>IF(ISBLANK('Item List'!CJ92),"",'Item List'!CJ92)</f>
        <v/>
      </c>
      <c r="AG106" s="285" t="str">
        <f>IF(ISBLANK('Item List'!CK92),"",'Item List'!CK92)</f>
        <v/>
      </c>
      <c r="AH106" s="286">
        <f>IF(ISBLANK('Item List'!CL92),0,'Item List'!CL92)</f>
        <v>0</v>
      </c>
      <c r="AI106" s="145">
        <f>IF(ISBLANK('Item List'!CM92),0,'Item List'!CM92)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hidden="1" customHeight="1" thickBot="1" x14ac:dyDescent="0.25">
      <c r="A107" s="144" t="str">
        <f t="shared" si="77"/>
        <v/>
      </c>
      <c r="B107" s="285" t="str">
        <f>IF(ISBLANK('Item List'!B93),"",'Item List'!B93)</f>
        <v/>
      </c>
      <c r="C107" s="285" t="str">
        <f>IF(ISBLANK('Item List'!C93),"",'Item List'!C93)</f>
        <v/>
      </c>
      <c r="D107" s="286" t="e">
        <f>IF(ISBLANK('Item List'!#REF!),0,'Item List'!#REF!)</f>
        <v>#REF!</v>
      </c>
      <c r="E107" s="145">
        <f>IF(ISBLANK('Item List'!BI93),0,'Item List'!BI93)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5" t="str">
        <f>IF(ISBLANK('Item List'!BV93),"",'Item List'!BV93)</f>
        <v/>
      </c>
      <c r="S107" s="285" t="str">
        <f>IF(ISBLANK('Item List'!BW93),"",'Item List'!BW93)</f>
        <v/>
      </c>
      <c r="T107" s="286">
        <f>IF(ISBLANK('Item List'!BX93),0,'Item List'!BX93)</f>
        <v>0</v>
      </c>
      <c r="U107" s="145">
        <f>IF(ISBLANK('Item List'!BY93),0,'Item List'!BY93)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5" t="str">
        <f>IF(ISBLANK('Item List'!CJ93),"",'Item List'!CJ93)</f>
        <v/>
      </c>
      <c r="AG107" s="285" t="str">
        <f>IF(ISBLANK('Item List'!CK93),"",'Item List'!CK93)</f>
        <v/>
      </c>
      <c r="AH107" s="286">
        <f>IF(ISBLANK('Item List'!CL93),0,'Item List'!CL93)</f>
        <v>0</v>
      </c>
      <c r="AI107" s="145">
        <f>IF(ISBLANK('Item List'!CM93),0,'Item List'!CM93)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hidden="1" customHeight="1" x14ac:dyDescent="0.2">
      <c r="A108" s="146"/>
      <c r="B108" s="156" t="s">
        <v>90</v>
      </c>
      <c r="C108" s="147" t="str">
        <f>IF(NOT(ISNUMBER(A110)),"Total","Sub")</f>
        <v>Total</v>
      </c>
      <c r="D108" s="287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7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7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hidden="1" customHeight="1" thickBot="1" x14ac:dyDescent="0.25">
      <c r="A109" s="150"/>
      <c r="B109" s="151" t="str">
        <f>CONCATENATE("Award to"&amp;" "&amp;$G$1)</f>
        <v xml:space="preserve">Award to 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 xml:space="preserve">Award to 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 xml:space="preserve">Award to 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33">
    <mergeCell ref="AS1:AT1"/>
    <mergeCell ref="AS2:AT2"/>
    <mergeCell ref="AS3:AT3"/>
    <mergeCell ref="AU1:AV1"/>
    <mergeCell ref="AU2:AV2"/>
    <mergeCell ref="AU3:AV3"/>
    <mergeCell ref="AO1:AP1"/>
    <mergeCell ref="AO2:AP2"/>
    <mergeCell ref="AO3:AP3"/>
    <mergeCell ref="AQ1:AR1"/>
    <mergeCell ref="AQ2:AR2"/>
    <mergeCell ref="AQ3:AR3"/>
    <mergeCell ref="AK1:AL1"/>
    <mergeCell ref="AK2:AL2"/>
    <mergeCell ref="AK3:AL3"/>
    <mergeCell ref="AM1:AN1"/>
    <mergeCell ref="AM2:AN2"/>
    <mergeCell ref="AM3:AN3"/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5" man="1"/>
    <brk id="57" max="15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J22" sqref="J22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3 - 2025 (Concrete)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7">
        <f>'Tabulation of Bids'!D6</f>
        <v>130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7">
        <f>'Tabulation of Bids'!D7</f>
        <v>1.0000000000000002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7">
        <f>'Tabulation of Bids'!D8</f>
        <v>82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Repair, 10"</v>
      </c>
      <c r="C8" s="144" t="str">
        <f>'Tabulation of Bids'!C9</f>
        <v>S.Y.</v>
      </c>
      <c r="D8" s="327">
        <f>'Tabulation of Bids'!D9</f>
        <v>349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Bituminous Materials (Prime Coat)</v>
      </c>
      <c r="C9" s="144" t="str">
        <f>'Tabulation of Bids'!C10</f>
        <v>Gal</v>
      </c>
      <c r="D9" s="327">
        <f>'Tabulation of Bids'!D10</f>
        <v>3490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(Prime Coat)</v>
      </c>
      <c r="C10" s="144" t="str">
        <f>'Tabulation of Bids'!C11</f>
        <v>Tons</v>
      </c>
      <c r="D10" s="327">
        <f>'Tabulation of Bids'!D11</f>
        <v>349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Hot-Mix Asphalt Binder Course, IL-9.5, N50, 1.25"</v>
      </c>
      <c r="C11" s="144" t="str">
        <f>'Tabulation of Bids'!C12</f>
        <v>Tons</v>
      </c>
      <c r="D11" s="327">
        <f>'Tabulation of Bids'!D12</f>
        <v>500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Surface Course, Mix "D", N50, 2"</v>
      </c>
      <c r="C12" s="144" t="str">
        <f>'Tabulation of Bids'!C13</f>
        <v>Tons</v>
      </c>
      <c r="D12" s="327">
        <f>'Tabulation of Bids'!D13</f>
        <v>4925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Asphalt, Hand Method</v>
      </c>
      <c r="C13" s="144" t="str">
        <f>'Tabulation of Bids'!C14</f>
        <v>Tons</v>
      </c>
      <c r="D13" s="327">
        <f>'Tabulation of Bids'!D14</f>
        <v>56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P.C.C. Approach Pavement, 6"</v>
      </c>
      <c r="C14" s="144" t="str">
        <f>'Tabulation of Bids'!C15</f>
        <v>S.Y.</v>
      </c>
      <c r="D14" s="327">
        <f>'Tabulation of Bids'!D15</f>
        <v>2952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P.C.C. Approach Pavement, 8"</v>
      </c>
      <c r="C15" s="144" t="str">
        <f>'Tabulation of Bids'!C16</f>
        <v>S.Y.</v>
      </c>
      <c r="D15" s="327">
        <f>'Tabulation of Bids'!D16</f>
        <v>175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Sidewalk, 4"</v>
      </c>
      <c r="C16" s="144" t="str">
        <f>'Tabulation of Bids'!C17</f>
        <v>S.F.</v>
      </c>
      <c r="D16" s="327">
        <f>'Tabulation of Bids'!D17</f>
        <v>100475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Detectable Warnings, ADA Ramps</v>
      </c>
      <c r="C17" s="144" t="str">
        <f>'Tabulation of Bids'!C18</f>
        <v>S.F.</v>
      </c>
      <c r="D17" s="327">
        <f>'Tabulation of Bids'!D18</f>
        <v>940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Combination Curb and Gutter Removal</v>
      </c>
      <c r="C18" s="144" t="str">
        <f>'Tabulation of Bids'!C19</f>
        <v>L.F.</v>
      </c>
      <c r="D18" s="327">
        <f>'Tabulation of Bids'!D19</f>
        <v>22095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Sidewalk Removal</v>
      </c>
      <c r="C19" s="144" t="str">
        <f>'Tabulation of Bids'!C20</f>
        <v>S.F.</v>
      </c>
      <c r="D19" s="327">
        <f>'Tabulation of Bids'!D20</f>
        <v>99500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Approach Pavement Removal</v>
      </c>
      <c r="C20" s="144" t="str">
        <f>'Tabulation of Bids'!C21</f>
        <v>S.Y.</v>
      </c>
      <c r="D20" s="327">
        <f>'Tabulation of Bids'!D21</f>
        <v>3187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Surface Removal, 2"</v>
      </c>
      <c r="C21" s="144" t="str">
        <f>'Tabulation of Bids'!C22</f>
        <v>S.Y.</v>
      </c>
      <c r="D21" s="327">
        <f>'Tabulation of Bids'!D22</f>
        <v>35900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Sanitary Riser/Valve Boxes to be Adjusted</v>
      </c>
      <c r="C22" s="144" t="str">
        <f>'Tabulation of Bids'!C23</f>
        <v>Each</v>
      </c>
      <c r="D22" s="327">
        <f>'Tabulation of Bids'!D23</f>
        <v>1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Manholes to be Adjusted</v>
      </c>
      <c r="C23" s="144" t="str">
        <f>'Tabulation of Bids'!C24</f>
        <v>Each</v>
      </c>
      <c r="D23" s="327">
        <f>'Tabulation of Bids'!D24</f>
        <v>62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Manholes to be Reconstructed</v>
      </c>
      <c r="C24" s="144" t="str">
        <f>'Tabulation of Bids'!C25</f>
        <v>Each</v>
      </c>
      <c r="D24" s="327">
        <f>'Tabulation of Bids'!D25</f>
        <v>1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Inlets to be Adjusted</v>
      </c>
      <c r="C25" s="144" t="str">
        <f>'Tabulation of Bids'!C26</f>
        <v>Each</v>
      </c>
      <c r="D25" s="327">
        <f>'Tabulation of Bids'!D26</f>
        <v>18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Inlets to be Adjusted with New Frame and Grate</v>
      </c>
      <c r="C26" s="144" t="str">
        <f>'Tabulation of Bids'!C27</f>
        <v>Each</v>
      </c>
      <c r="D26" s="327">
        <f>'Tabulation of Bids'!D27</f>
        <v>10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Inlets to be Reconstructed</v>
      </c>
      <c r="C27" s="144" t="str">
        <f>'Tabulation of Bids'!C28</f>
        <v>Each</v>
      </c>
      <c r="D27" s="327">
        <f>'Tabulation of Bids'!D28</f>
        <v>1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Inlets to be Reconstructed with New Frame and Grate</v>
      </c>
      <c r="C28" s="144" t="str">
        <f>'Tabulation of Bids'!C29</f>
        <v>Each</v>
      </c>
      <c r="D28" s="327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2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Inlet Special to be Repaired</v>
      </c>
      <c r="C31" s="144" t="str">
        <f>'Tabulation of Bids'!C32</f>
        <v>Each</v>
      </c>
      <c r="D31" s="144">
        <f>'Tabulation of Bids'!D32</f>
        <v>10</v>
      </c>
      <c r="E31" s="145"/>
      <c r="F31" s="145">
        <f t="shared" ref="F31:F38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Combination Concrete Curb and Gutter, Type M-6.18 (Modified)</v>
      </c>
      <c r="C32" s="144" t="str">
        <f>'Tabulation of Bids'!C33</f>
        <v>L.F.</v>
      </c>
      <c r="D32" s="144">
        <f>'Tabulation of Bids'!D33</f>
        <v>22500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Traffic Control and Protection</v>
      </c>
      <c r="C33" s="144" t="str">
        <f>'Tabulation of Bids'!C34</f>
        <v>LSum</v>
      </c>
      <c r="D33" s="144">
        <f>'Tabulation of Bids'!D34</f>
        <v>1.0000000000000002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Thermoplastic Pavement Markings, 4"</v>
      </c>
      <c r="C34" s="144" t="str">
        <f>'Tabulation of Bids'!C35</f>
        <v>L.F.</v>
      </c>
      <c r="D34" s="144">
        <f>'Tabulation of Bids'!D35</f>
        <v>100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Thermoplastic Pavement Markings, 6"</v>
      </c>
      <c r="C35" s="144" t="str">
        <f>'Tabulation of Bids'!C36</f>
        <v>L.F.</v>
      </c>
      <c r="D35" s="144">
        <f>'Tabulation of Bids'!D36</f>
        <v>62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Thermoplastic Pavement Markings, 24"</v>
      </c>
      <c r="C36" s="144" t="str">
        <f>'Tabulation of Bids'!C37</f>
        <v>L.F.</v>
      </c>
      <c r="D36" s="144">
        <f>'Tabulation of Bids'!D37</f>
        <v>26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Subgrade Undercutting</v>
      </c>
      <c r="C37" s="144" t="str">
        <f>'Tabulation of Bids'!C38</f>
        <v>C.Y.</v>
      </c>
      <c r="D37" s="144">
        <f>'Tabulation of Bids'!D38</f>
        <v>50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Remove and Replace Brick Pavers</v>
      </c>
      <c r="C38" s="144" t="str">
        <f>'Tabulation of Bids'!C39</f>
        <v>S.F.</v>
      </c>
      <c r="D38" s="144">
        <f>'Tabulation of Bids'!D39</f>
        <v>100</v>
      </c>
      <c r="E38" s="145"/>
      <c r="F38" s="145">
        <f t="shared" si="1"/>
        <v>0</v>
      </c>
    </row>
    <row r="39" spans="1:6" s="195" customFormat="1" ht="20.45" customHeight="1" x14ac:dyDescent="0.2">
      <c r="A39" s="144" t="str">
        <f>'Tabulation of Bids'!A40</f>
        <v/>
      </c>
      <c r="B39" s="159" t="str">
        <f>'Tabulation of Bids'!B40</f>
        <v/>
      </c>
      <c r="C39" s="144" t="str">
        <f>'Tabulation of Bids'!C40</f>
        <v/>
      </c>
      <c r="D39" s="144" t="str">
        <f>'Tabulation of Bids'!D40</f>
        <v/>
      </c>
      <c r="E39" s="145"/>
      <c r="F39" s="145"/>
    </row>
    <row r="40" spans="1:6" s="195" customFormat="1" ht="20.45" customHeight="1" x14ac:dyDescent="0.2">
      <c r="A40" s="144" t="str">
        <f>'Tabulation of Bids'!A41</f>
        <v/>
      </c>
      <c r="B40" s="159" t="str">
        <f>'Tabulation of Bids'!B41</f>
        <v/>
      </c>
      <c r="C40" s="144" t="str">
        <f>'Tabulation of Bids'!C41</f>
        <v/>
      </c>
      <c r="D40" s="144" t="str">
        <f>'Tabulation of Bids'!D41</f>
        <v/>
      </c>
      <c r="E40" s="145"/>
      <c r="F40" s="145"/>
    </row>
    <row r="41" spans="1:6" ht="20.45" customHeight="1" x14ac:dyDescent="0.2">
      <c r="A41" s="144" t="str">
        <f>'Tabulation of Bids'!A42</f>
        <v/>
      </c>
      <c r="B41" s="159" t="str">
        <f>'Tabulation of Bids'!B42</f>
        <v/>
      </c>
      <c r="C41" s="144" t="str">
        <f>'Tabulation of Bids'!C42</f>
        <v/>
      </c>
      <c r="D41" s="144" t="str">
        <f>'Tabulation of Bids'!D42</f>
        <v/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2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/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/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/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/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/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/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ref="F69:F84" si="2">+D69*E69</f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2"/>
      <c r="E81" s="148" t="s">
        <v>8</v>
      </c>
      <c r="F81" s="149">
        <f>SUM(F57:F80)+F55</f>
        <v>0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2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topLeftCell="A28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6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1"/>
    </row>
    <row r="2" spans="1:6" s="97" customFormat="1" ht="15.75" customHeight="1" x14ac:dyDescent="0.2">
      <c r="A2" s="122"/>
      <c r="B2" s="123"/>
      <c r="C2" s="124" t="s">
        <v>13</v>
      </c>
      <c r="D2" s="115"/>
      <c r="E2" s="558"/>
      <c r="F2" s="559"/>
    </row>
    <row r="3" spans="1:6" s="97" customFormat="1" ht="15.75" customHeight="1" x14ac:dyDescent="0.2">
      <c r="A3" s="122"/>
      <c r="B3" s="125"/>
      <c r="C3" s="124" t="s">
        <v>14</v>
      </c>
      <c r="D3" s="560" t="s">
        <v>15</v>
      </c>
      <c r="E3" s="560"/>
      <c r="F3" s="561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56" t="str">
        <f>'Tabulation of Bids'!$A$3</f>
        <v>Bid On: City-Wide Street Repairs Group No. 3 - 2025 (Concrete)</v>
      </c>
      <c r="E4" s="556"/>
      <c r="F4" s="557"/>
    </row>
    <row r="5" spans="1:6" s="100" customFormat="1" ht="12" customHeight="1" x14ac:dyDescent="0.2">
      <c r="A5" s="312" t="s">
        <v>18</v>
      </c>
      <c r="B5" s="312"/>
      <c r="C5" s="312"/>
      <c r="D5" s="312"/>
      <c r="E5" s="312"/>
      <c r="F5" s="313"/>
    </row>
    <row r="6" spans="1:6" s="100" customFormat="1" ht="12" customHeight="1" x14ac:dyDescent="0.2">
      <c r="A6" s="170"/>
      <c r="B6" s="107"/>
      <c r="C6" s="107"/>
      <c r="D6" s="107"/>
      <c r="E6" s="107"/>
      <c r="F6" s="314"/>
    </row>
    <row r="7" spans="1:6" s="100" customFormat="1" ht="12" customHeight="1" x14ac:dyDescent="0.2">
      <c r="A7" s="170"/>
      <c r="B7" s="107"/>
      <c r="C7" s="107"/>
      <c r="D7" s="107"/>
      <c r="E7" s="107"/>
      <c r="F7" s="314"/>
    </row>
    <row r="8" spans="1:6" s="100" customFormat="1" ht="12" customHeight="1" x14ac:dyDescent="0.2">
      <c r="A8" s="170"/>
      <c r="B8" s="107"/>
      <c r="C8" s="107"/>
      <c r="D8" s="107"/>
      <c r="E8" s="107"/>
      <c r="F8" s="314"/>
    </row>
    <row r="9" spans="1:6" s="100" customFormat="1" ht="12" customHeight="1" x14ac:dyDescent="0.2">
      <c r="A9" s="170"/>
      <c r="B9" s="107"/>
      <c r="C9" s="107"/>
      <c r="D9" s="107"/>
      <c r="E9" s="107"/>
      <c r="F9" s="314"/>
    </row>
    <row r="10" spans="1:6" s="100" customFormat="1" ht="12" customHeight="1" x14ac:dyDescent="0.2">
      <c r="A10" s="315" t="s">
        <v>19</v>
      </c>
      <c r="B10" s="312"/>
      <c r="C10" s="312"/>
      <c r="D10" s="312"/>
      <c r="E10" s="312"/>
      <c r="F10" s="313"/>
    </row>
    <row r="11" spans="1:6" s="100" customFormat="1" ht="12" customHeight="1" x14ac:dyDescent="0.2">
      <c r="A11" s="315" t="s">
        <v>20</v>
      </c>
      <c r="B11" s="312"/>
      <c r="C11" s="312"/>
      <c r="D11" s="312"/>
      <c r="E11" s="312"/>
      <c r="F11" s="313"/>
    </row>
    <row r="12" spans="1:6" s="100" customFormat="1" ht="12" customHeight="1" x14ac:dyDescent="0.2">
      <c r="A12" s="315" t="s">
        <v>21</v>
      </c>
      <c r="B12" s="312"/>
      <c r="C12" s="312"/>
      <c r="D12" s="312"/>
      <c r="E12" s="312"/>
      <c r="F12" s="313"/>
    </row>
    <row r="13" spans="1:6" s="100" customFormat="1" ht="12" customHeight="1" x14ac:dyDescent="0.2">
      <c r="A13" s="315" t="s">
        <v>22</v>
      </c>
      <c r="B13" s="312"/>
      <c r="C13" s="312"/>
      <c r="D13" s="312"/>
      <c r="E13" s="312"/>
      <c r="F13" s="313"/>
    </row>
    <row r="14" spans="1:6" s="100" customFormat="1" ht="12" customHeight="1" thickBot="1" x14ac:dyDescent="0.25">
      <c r="A14" s="315" t="s">
        <v>23</v>
      </c>
      <c r="B14" s="312"/>
      <c r="C14" s="312"/>
      <c r="D14" s="312"/>
      <c r="E14" s="312"/>
      <c r="F14" s="313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130</v>
      </c>
      <c r="E16" s="238">
        <f>'Tabulation of Bids'!$E6</f>
        <v>30</v>
      </c>
      <c r="F16" s="316">
        <f>D16*E16</f>
        <v>3900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1.0000000000000002</v>
      </c>
      <c r="E17" s="233">
        <f>'Tabulation of Bids'!$E7</f>
        <v>175000</v>
      </c>
      <c r="F17" s="317">
        <f t="shared" ref="F17:F32" si="0">D17*E17</f>
        <v>175000.00000000003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82</v>
      </c>
      <c r="E18" s="233">
        <f>'Tabulation of Bids'!$E8</f>
        <v>60</v>
      </c>
      <c r="F18" s="317">
        <f t="shared" si="0"/>
        <v>4920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Repair, 10"</v>
      </c>
      <c r="C19" s="95" t="str">
        <f>'Tabulation of Bids'!$C9</f>
        <v>S.Y.</v>
      </c>
      <c r="D19" s="96">
        <f>'Tabulation of Bids'!$D9</f>
        <v>349</v>
      </c>
      <c r="E19" s="233">
        <f>'Tabulation of Bids'!$E9</f>
        <v>20</v>
      </c>
      <c r="F19" s="317">
        <f t="shared" si="0"/>
        <v>6980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Bituminous Materials (Prime Coat)</v>
      </c>
      <c r="C20" s="95" t="str">
        <f>'Tabulation of Bids'!$C10</f>
        <v>Gal</v>
      </c>
      <c r="D20" s="96">
        <f>'Tabulation of Bids'!$D10</f>
        <v>3490</v>
      </c>
      <c r="E20" s="233">
        <f>'Tabulation of Bids'!$E10</f>
        <v>3</v>
      </c>
      <c r="F20" s="317">
        <f t="shared" si="0"/>
        <v>10470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(Prime Coat)</v>
      </c>
      <c r="C21" s="95" t="str">
        <f>'Tabulation of Bids'!$C11</f>
        <v>Tons</v>
      </c>
      <c r="D21" s="96">
        <f>'Tabulation of Bids'!$D11</f>
        <v>349</v>
      </c>
      <c r="E21" s="233">
        <f>'Tabulation of Bids'!$E11</f>
        <v>10</v>
      </c>
      <c r="F21" s="317">
        <f t="shared" si="0"/>
        <v>3490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Hot-Mix Asphalt Binder Course, IL-9.5, N50, 1.25"</v>
      </c>
      <c r="C22" s="95" t="str">
        <f>'Tabulation of Bids'!$C12</f>
        <v>Tons</v>
      </c>
      <c r="D22" s="96">
        <f>'Tabulation of Bids'!$D12</f>
        <v>500</v>
      </c>
      <c r="E22" s="233">
        <f>'Tabulation of Bids'!$E12</f>
        <v>80</v>
      </c>
      <c r="F22" s="317">
        <f t="shared" si="0"/>
        <v>40000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Surface Course, Mix "D", N50, 2"</v>
      </c>
      <c r="C23" s="95" t="str">
        <f>'Tabulation of Bids'!$C13</f>
        <v>Tons</v>
      </c>
      <c r="D23" s="96">
        <f>'Tabulation of Bids'!$D13</f>
        <v>4925</v>
      </c>
      <c r="E23" s="233">
        <f>'Tabulation of Bids'!$E13</f>
        <v>80</v>
      </c>
      <c r="F23" s="317">
        <f t="shared" si="0"/>
        <v>394000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Asphalt, Hand Method</v>
      </c>
      <c r="C24" s="95" t="str">
        <f>'Tabulation of Bids'!$C14</f>
        <v>Tons</v>
      </c>
      <c r="D24" s="96">
        <f>'Tabulation of Bids'!$D14</f>
        <v>56</v>
      </c>
      <c r="E24" s="233">
        <f>'Tabulation of Bids'!$E14</f>
        <v>300</v>
      </c>
      <c r="F24" s="317">
        <f t="shared" si="0"/>
        <v>16800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P.C.C. Approach Pavement, 6"</v>
      </c>
      <c r="C25" s="95" t="str">
        <f>'Tabulation of Bids'!$C15</f>
        <v>S.Y.</v>
      </c>
      <c r="D25" s="96">
        <f>'Tabulation of Bids'!$D15</f>
        <v>2952</v>
      </c>
      <c r="E25" s="233">
        <f>'Tabulation of Bids'!$E15</f>
        <v>80</v>
      </c>
      <c r="F25" s="317">
        <f t="shared" si="0"/>
        <v>236160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P.C.C. Approach Pavement, 8"</v>
      </c>
      <c r="C26" s="95" t="str">
        <f>'Tabulation of Bids'!$C16</f>
        <v>S.Y.</v>
      </c>
      <c r="D26" s="96">
        <f>'Tabulation of Bids'!$D16</f>
        <v>175</v>
      </c>
      <c r="E26" s="233">
        <f>'Tabulation of Bids'!$E16</f>
        <v>95</v>
      </c>
      <c r="F26" s="317">
        <f t="shared" si="0"/>
        <v>16625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Sidewalk, 4"</v>
      </c>
      <c r="C27" s="95" t="str">
        <f>'Tabulation of Bids'!$C17</f>
        <v>S.F.</v>
      </c>
      <c r="D27" s="96">
        <f>'Tabulation of Bids'!$D17</f>
        <v>100475</v>
      </c>
      <c r="E27" s="233">
        <f>'Tabulation of Bids'!$E17</f>
        <v>9</v>
      </c>
      <c r="F27" s="317">
        <f t="shared" si="0"/>
        <v>904275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Detectable Warnings, ADA Ramps</v>
      </c>
      <c r="C28" s="95" t="str">
        <f>'Tabulation of Bids'!$C18</f>
        <v>S.F.</v>
      </c>
      <c r="D28" s="96">
        <f>'Tabulation of Bids'!$D18</f>
        <v>940</v>
      </c>
      <c r="E28" s="233">
        <f>'Tabulation of Bids'!$E18</f>
        <v>30</v>
      </c>
      <c r="F28" s="317">
        <f t="shared" si="0"/>
        <v>28200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Combination Curb and Gutter Removal</v>
      </c>
      <c r="C29" s="95" t="str">
        <f>'Tabulation of Bids'!$C19</f>
        <v>L.F.</v>
      </c>
      <c r="D29" s="96">
        <f>'Tabulation of Bids'!$D19</f>
        <v>22095</v>
      </c>
      <c r="E29" s="233">
        <f>'Tabulation of Bids'!$E19</f>
        <v>15</v>
      </c>
      <c r="F29" s="317">
        <f t="shared" si="0"/>
        <v>331425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Sidewalk Removal</v>
      </c>
      <c r="C30" s="95" t="str">
        <f>'Tabulation of Bids'!$C20</f>
        <v>S.F.</v>
      </c>
      <c r="D30" s="96">
        <f>'Tabulation of Bids'!$D20</f>
        <v>99500</v>
      </c>
      <c r="E30" s="233">
        <f>'Tabulation of Bids'!$E20</f>
        <v>3</v>
      </c>
      <c r="F30" s="317">
        <f t="shared" si="0"/>
        <v>298500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Approach Pavement Removal</v>
      </c>
      <c r="C31" s="95" t="str">
        <f>'Tabulation of Bids'!$C21</f>
        <v>S.Y.</v>
      </c>
      <c r="D31" s="96">
        <f>'Tabulation of Bids'!$D21</f>
        <v>3187</v>
      </c>
      <c r="E31" s="233">
        <f>'Tabulation of Bids'!$E21</f>
        <v>25</v>
      </c>
      <c r="F31" s="317">
        <f t="shared" si="0"/>
        <v>79675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Surface Removal, 2"</v>
      </c>
      <c r="C32" s="95" t="str">
        <f>'Tabulation of Bids'!$C22</f>
        <v>S.Y.</v>
      </c>
      <c r="D32" s="96">
        <f>'Tabulation of Bids'!$D22</f>
        <v>35900</v>
      </c>
      <c r="E32" s="233">
        <f>'Tabulation of Bids'!$E22</f>
        <v>3</v>
      </c>
      <c r="F32" s="317">
        <f t="shared" si="0"/>
        <v>107700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Sanitary Riser/Valve Boxes to be Adjusted</v>
      </c>
      <c r="C33" s="98" t="str">
        <f>'Tabulation of Bids'!$C23</f>
        <v>Each</v>
      </c>
      <c r="D33" s="96">
        <f>'Tabulation of Bids'!$D23</f>
        <v>1</v>
      </c>
      <c r="E33" s="233">
        <f>'Tabulation of Bids'!$E23</f>
        <v>500</v>
      </c>
      <c r="F33" s="317">
        <f t="shared" ref="F33:F39" si="1">D33*E33</f>
        <v>500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Manholes to be Adjusted</v>
      </c>
      <c r="C34" s="95" t="str">
        <f>'Tabulation of Bids'!$C24</f>
        <v>Each</v>
      </c>
      <c r="D34" s="96">
        <f>'Tabulation of Bids'!$D24</f>
        <v>62</v>
      </c>
      <c r="E34" s="233">
        <f>'Tabulation of Bids'!$E24</f>
        <v>800</v>
      </c>
      <c r="F34" s="317">
        <f t="shared" si="1"/>
        <v>49600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Manholes to be Reconstructed</v>
      </c>
      <c r="C35" s="95" t="str">
        <f>'Tabulation of Bids'!$C25</f>
        <v>Each</v>
      </c>
      <c r="D35" s="96">
        <f>'Tabulation of Bids'!$D25</f>
        <v>1</v>
      </c>
      <c r="E35" s="233">
        <f>'Tabulation of Bids'!$E25</f>
        <v>1500</v>
      </c>
      <c r="F35" s="317">
        <f t="shared" si="1"/>
        <v>1500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Inlets to be Adjusted</v>
      </c>
      <c r="C36" s="95" t="str">
        <f>'Tabulation of Bids'!$C26</f>
        <v>Each</v>
      </c>
      <c r="D36" s="96">
        <f>'Tabulation of Bids'!$D26</f>
        <v>18</v>
      </c>
      <c r="E36" s="233">
        <f>'Tabulation of Bids'!$E26</f>
        <v>1100</v>
      </c>
      <c r="F36" s="317">
        <f t="shared" si="1"/>
        <v>19800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Inlets to be Adjusted with New Frame and Grate</v>
      </c>
      <c r="C37" s="95" t="str">
        <f>'Tabulation of Bids'!$C27</f>
        <v>Each</v>
      </c>
      <c r="D37" s="96">
        <f>'Tabulation of Bids'!$D27</f>
        <v>10</v>
      </c>
      <c r="E37" s="233">
        <f>'Tabulation of Bids'!$E27</f>
        <v>1700</v>
      </c>
      <c r="F37" s="317">
        <f t="shared" si="1"/>
        <v>17000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Inlets to be Reconstructed</v>
      </c>
      <c r="C38" s="95" t="str">
        <f>'Tabulation of Bids'!$C28</f>
        <v>Each</v>
      </c>
      <c r="D38" s="96">
        <f>'Tabulation of Bids'!$D28</f>
        <v>1</v>
      </c>
      <c r="E38" s="233">
        <f>'Tabulation of Bids'!$E28</f>
        <v>1800</v>
      </c>
      <c r="F38" s="317">
        <f t="shared" si="1"/>
        <v>1800</v>
      </c>
    </row>
    <row r="39" spans="1:19" s="101" customFormat="1" ht="20.45" customHeight="1" thickBot="1" x14ac:dyDescent="0.25">
      <c r="A39" s="234">
        <f>'Tabulation of Bids'!$A29</f>
        <v>24</v>
      </c>
      <c r="B39" s="235" t="str">
        <f>'Tabulation of Bids'!$B29</f>
        <v>Inlets to be Reconstructed with New Frame and Grate</v>
      </c>
      <c r="C39" s="239" t="str">
        <f>'Tabulation of Bids'!$C29</f>
        <v>Each</v>
      </c>
      <c r="D39" s="236">
        <f>'Tabulation of Bids'!$D29</f>
        <v>1</v>
      </c>
      <c r="E39" s="237">
        <f>'Tabulation of Bids'!$E29</f>
        <v>2200</v>
      </c>
      <c r="F39" s="318">
        <f t="shared" si="1"/>
        <v>2200</v>
      </c>
    </row>
    <row r="40" spans="1:19" s="93" customFormat="1" ht="12.75" customHeight="1" thickBot="1" x14ac:dyDescent="0.25">
      <c r="A40" s="240"/>
      <c r="B40" s="241"/>
      <c r="C40" s="242"/>
      <c r="D40" s="243"/>
      <c r="E40" s="244" t="str">
        <f>IF(NOT(ISNUMBER($A61)),"Total ","Sub Total ")</f>
        <v xml:space="preserve">Sub Total </v>
      </c>
      <c r="F40" s="319">
        <f>SUM(F16:F39)</f>
        <v>2750520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0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1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1"/>
    </row>
    <row r="45" spans="1:19" s="97" customFormat="1" ht="15" customHeight="1" x14ac:dyDescent="0.2">
      <c r="A45" s="322" t="s">
        <v>97</v>
      </c>
      <c r="B45" s="116"/>
      <c r="C45" s="116"/>
      <c r="D45" s="116"/>
      <c r="E45" s="116"/>
      <c r="F45" s="323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1"/>
    </row>
    <row r="47" spans="1:19" ht="15.75" customHeight="1" x14ac:dyDescent="0.2">
      <c r="A47" s="122"/>
      <c r="B47" s="123"/>
      <c r="C47" s="124" t="s">
        <v>13</v>
      </c>
      <c r="D47" s="115"/>
      <c r="E47" s="554">
        <f>E2</f>
        <v>0</v>
      </c>
      <c r="F47" s="555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4"/>
    </row>
    <row r="49" spans="1:6" ht="15.75" customHeight="1" x14ac:dyDescent="0.2">
      <c r="A49" s="126"/>
      <c r="B49" s="127" t="s">
        <v>16</v>
      </c>
      <c r="C49" s="124" t="s">
        <v>17</v>
      </c>
      <c r="D49" s="556" t="str">
        <f>D4</f>
        <v>Bid On: City-Wide Street Repairs Group No. 3 - 2025 (Concrete)</v>
      </c>
      <c r="E49" s="556"/>
      <c r="F49" s="557"/>
    </row>
    <row r="50" spans="1:6" ht="12" customHeight="1" x14ac:dyDescent="0.2">
      <c r="A50" s="312" t="str">
        <f>A5</f>
        <v>Location (Sta. and land description of beginning; Sta. only for end for county and road district; street limits for municipality.)</v>
      </c>
      <c r="B50" s="312"/>
      <c r="C50" s="312"/>
      <c r="D50" s="312"/>
      <c r="E50" s="312"/>
      <c r="F50" s="313"/>
    </row>
    <row r="51" spans="1:6" ht="12" customHeight="1" x14ac:dyDescent="0.2">
      <c r="A51" s="254">
        <f t="shared" ref="A51:A59" si="2">A6</f>
        <v>0</v>
      </c>
      <c r="B51" s="107"/>
      <c r="C51" s="107"/>
      <c r="D51" s="107"/>
      <c r="E51" s="107"/>
      <c r="F51" s="314"/>
    </row>
    <row r="52" spans="1:6" ht="12" customHeight="1" x14ac:dyDescent="0.2">
      <c r="A52" s="254">
        <f t="shared" si="2"/>
        <v>0</v>
      </c>
      <c r="B52" s="107"/>
      <c r="C52" s="107"/>
      <c r="D52" s="107"/>
      <c r="E52" s="107"/>
      <c r="F52" s="314"/>
    </row>
    <row r="53" spans="1:6" ht="12" customHeight="1" x14ac:dyDescent="0.2">
      <c r="A53" s="254">
        <f t="shared" si="2"/>
        <v>0</v>
      </c>
      <c r="B53" s="107"/>
      <c r="C53" s="107"/>
      <c r="D53" s="107"/>
      <c r="E53" s="107"/>
      <c r="F53" s="314"/>
    </row>
    <row r="54" spans="1:6" ht="12" customHeight="1" x14ac:dyDescent="0.2">
      <c r="A54" s="254">
        <f t="shared" si="2"/>
        <v>0</v>
      </c>
      <c r="B54" s="107"/>
      <c r="C54" s="107"/>
      <c r="D54" s="107"/>
      <c r="E54" s="107"/>
      <c r="F54" s="314"/>
    </row>
    <row r="55" spans="1:6" ht="12" customHeight="1" x14ac:dyDescent="0.2">
      <c r="A55" s="325" t="str">
        <f t="shared" si="2"/>
        <v>a total distance of _________feet, of which ___________ feet (____________ miles) are to be improved</v>
      </c>
      <c r="B55" s="312"/>
      <c r="C55" s="312"/>
      <c r="D55" s="312"/>
      <c r="E55" s="312"/>
      <c r="F55" s="313"/>
    </row>
    <row r="56" spans="1:6" ht="12" customHeight="1" x14ac:dyDescent="0.2">
      <c r="A56" s="325" t="str">
        <f t="shared" si="2"/>
        <v xml:space="preserve">   Station ______________ is approximately ________________ miles by road from the ______________</v>
      </c>
      <c r="B56" s="312"/>
      <c r="C56" s="312"/>
      <c r="D56" s="312"/>
      <c r="E56" s="312"/>
      <c r="F56" s="313"/>
    </row>
    <row r="57" spans="1:6" ht="12" customHeight="1" x14ac:dyDescent="0.2">
      <c r="A57" s="325" t="str">
        <f t="shared" si="2"/>
        <v>railroad siding at ______________________________________</v>
      </c>
      <c r="B57" s="312"/>
      <c r="C57" s="312"/>
      <c r="D57" s="312"/>
      <c r="E57" s="312"/>
      <c r="F57" s="313"/>
    </row>
    <row r="58" spans="1:6" ht="12" customHeight="1" x14ac:dyDescent="0.2">
      <c r="A58" s="325" t="str">
        <f t="shared" si="2"/>
        <v>Type ______________________ Width ____________ Thickness ___________ Shoulders ___________</v>
      </c>
      <c r="B58" s="312"/>
      <c r="C58" s="312"/>
      <c r="D58" s="312"/>
      <c r="E58" s="312"/>
      <c r="F58" s="313"/>
    </row>
    <row r="59" spans="1:6" ht="12" customHeight="1" thickBot="1" x14ac:dyDescent="0.25">
      <c r="A59" s="325" t="str">
        <f t="shared" si="2"/>
        <v>Average Length of Haul _________________________________</v>
      </c>
      <c r="B59" s="312"/>
      <c r="C59" s="312"/>
      <c r="D59" s="312"/>
      <c r="E59" s="312"/>
      <c r="F59" s="313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Inlet Special to be Repaired</v>
      </c>
      <c r="C61" s="95" t="str">
        <f>'Tabulation of Bids'!$C32</f>
        <v>Each</v>
      </c>
      <c r="D61" s="209">
        <f>'Tabulation of Bids'!$D32</f>
        <v>10</v>
      </c>
      <c r="E61" s="238">
        <f>'Tabulation of Bids'!$E32</f>
        <v>2200</v>
      </c>
      <c r="F61" s="316">
        <f>D61*E61</f>
        <v>22000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Combination Concrete Curb and Gutter, Type M-6.18 (Modified)</v>
      </c>
      <c r="C62" s="95" t="str">
        <f>'Tabulation of Bids'!$C33</f>
        <v>L.F.</v>
      </c>
      <c r="D62" s="96">
        <f>'Tabulation of Bids'!$D33</f>
        <v>22500</v>
      </c>
      <c r="E62" s="233">
        <f>'Tabulation of Bids'!$E33</f>
        <v>30</v>
      </c>
      <c r="F62" s="317">
        <f t="shared" ref="F62:F84" si="3">D62*E62</f>
        <v>675000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Traffic Control and Protection</v>
      </c>
      <c r="C63" s="95" t="str">
        <f>'Tabulation of Bids'!$C34</f>
        <v>LSum</v>
      </c>
      <c r="D63" s="96">
        <f>'Tabulation of Bids'!$D34</f>
        <v>1.0000000000000002</v>
      </c>
      <c r="E63" s="233">
        <f>'Tabulation of Bids'!$E34</f>
        <v>75000</v>
      </c>
      <c r="F63" s="317">
        <f t="shared" si="3"/>
        <v>75000.000000000015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Thermoplastic Pavement Markings, 4"</v>
      </c>
      <c r="C64" s="95" t="str">
        <f>'Tabulation of Bids'!$C35</f>
        <v>L.F.</v>
      </c>
      <c r="D64" s="96">
        <f>'Tabulation of Bids'!$D35</f>
        <v>100</v>
      </c>
      <c r="E64" s="233">
        <f>'Tabulation of Bids'!$E35</f>
        <v>3</v>
      </c>
      <c r="F64" s="317">
        <f t="shared" si="3"/>
        <v>300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Thermoplastic Pavement Markings, 6"</v>
      </c>
      <c r="C65" s="95" t="str">
        <f>'Tabulation of Bids'!$C36</f>
        <v>L.F.</v>
      </c>
      <c r="D65" s="96">
        <f>'Tabulation of Bids'!$D36</f>
        <v>62</v>
      </c>
      <c r="E65" s="233">
        <f>'Tabulation of Bids'!$E36</f>
        <v>4</v>
      </c>
      <c r="F65" s="317">
        <f t="shared" si="3"/>
        <v>248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Thermoplastic Pavement Markings, 24"</v>
      </c>
      <c r="C66" s="95" t="str">
        <f>'Tabulation of Bids'!$C37</f>
        <v>L.F.</v>
      </c>
      <c r="D66" s="96">
        <f>'Tabulation of Bids'!$D37</f>
        <v>26</v>
      </c>
      <c r="E66" s="233">
        <f>'Tabulation of Bids'!$E37</f>
        <v>12</v>
      </c>
      <c r="F66" s="317">
        <f t="shared" si="3"/>
        <v>312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Subgrade Undercutting</v>
      </c>
      <c r="C67" s="95" t="str">
        <f>'Tabulation of Bids'!$C38</f>
        <v>C.Y.</v>
      </c>
      <c r="D67" s="96">
        <f>'Tabulation of Bids'!$D38</f>
        <v>50</v>
      </c>
      <c r="E67" s="233">
        <f>'Tabulation of Bids'!$E38</f>
        <v>300</v>
      </c>
      <c r="F67" s="317">
        <f t="shared" si="3"/>
        <v>15000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Remove and Replace Brick Pavers</v>
      </c>
      <c r="C68" s="95" t="str">
        <f>'Tabulation of Bids'!$C39</f>
        <v>S.F.</v>
      </c>
      <c r="D68" s="96">
        <f>'Tabulation of Bids'!$D39</f>
        <v>100</v>
      </c>
      <c r="E68" s="233">
        <f>'Tabulation of Bids'!$E39</f>
        <v>20</v>
      </c>
      <c r="F68" s="317">
        <f t="shared" si="3"/>
        <v>2000</v>
      </c>
    </row>
    <row r="69" spans="1:6" ht="20.25" customHeight="1" x14ac:dyDescent="0.2">
      <c r="A69" s="94" t="str">
        <f>'Tabulation of Bids'!$A40</f>
        <v/>
      </c>
      <c r="B69" s="105" t="str">
        <f>'Tabulation of Bids'!$B40</f>
        <v/>
      </c>
      <c r="C69" s="95" t="str">
        <f>'Tabulation of Bids'!$C40</f>
        <v/>
      </c>
      <c r="D69" s="96" t="str">
        <f>'Tabulation of Bids'!$D40</f>
        <v/>
      </c>
      <c r="E69" s="233">
        <f>'Tabulation of Bids'!$E40</f>
        <v>0</v>
      </c>
      <c r="F69" s="317" t="e">
        <f t="shared" si="3"/>
        <v>#VALUE!</v>
      </c>
    </row>
    <row r="70" spans="1:6" ht="20.25" customHeight="1" x14ac:dyDescent="0.2">
      <c r="A70" s="94" t="str">
        <f>'Tabulation of Bids'!$A41</f>
        <v/>
      </c>
      <c r="B70" s="105" t="str">
        <f>'Tabulation of Bids'!$B41</f>
        <v/>
      </c>
      <c r="C70" s="95" t="str">
        <f>'Tabulation of Bids'!$C41</f>
        <v/>
      </c>
      <c r="D70" s="96" t="str">
        <f>'Tabulation of Bids'!$D41</f>
        <v/>
      </c>
      <c r="E70" s="233">
        <f>'Tabulation of Bids'!$E41</f>
        <v>0</v>
      </c>
      <c r="F70" s="317" t="e">
        <f t="shared" si="3"/>
        <v>#VALUE!</v>
      </c>
    </row>
    <row r="71" spans="1:6" ht="20.25" customHeight="1" x14ac:dyDescent="0.2">
      <c r="A71" s="94" t="str">
        <f>'Tabulation of Bids'!$A42</f>
        <v/>
      </c>
      <c r="B71" s="105" t="str">
        <f>'Tabulation of Bids'!$B42</f>
        <v/>
      </c>
      <c r="C71" s="95" t="str">
        <f>'Tabulation of Bids'!$C42</f>
        <v/>
      </c>
      <c r="D71" s="96" t="str">
        <f>'Tabulation of Bids'!$D42</f>
        <v/>
      </c>
      <c r="E71" s="233">
        <f>'Tabulation of Bids'!$E42</f>
        <v>0</v>
      </c>
      <c r="F71" s="317" t="e">
        <f t="shared" si="3"/>
        <v>#VALUE!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3">
        <f>'Tabulation of Bids'!$E43</f>
        <v>0</v>
      </c>
      <c r="F72" s="317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3">
        <f>'Tabulation of Bids'!$E44</f>
        <v>0</v>
      </c>
      <c r="F73" s="317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3">
        <f>'Tabulation of Bids'!$E45</f>
        <v>0</v>
      </c>
      <c r="F74" s="317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3">
        <f>'Tabulation of Bids'!$E46</f>
        <v>0</v>
      </c>
      <c r="F75" s="317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3">
        <f>'Tabulation of Bids'!$E47</f>
        <v>0</v>
      </c>
      <c r="F76" s="317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3">
        <f>'Tabulation of Bids'!$E48</f>
        <v>0</v>
      </c>
      <c r="F77" s="317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3">
        <f>'Tabulation of Bids'!$E49</f>
        <v>0</v>
      </c>
      <c r="F78" s="317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3">
        <f>'Tabulation of Bids'!$E50</f>
        <v>0</v>
      </c>
      <c r="F79" s="317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3">
        <f>'Tabulation of Bids'!$E51</f>
        <v>0</v>
      </c>
      <c r="F80" s="317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3">
        <f>'Tabulation of Bids'!$E52</f>
        <v>0</v>
      </c>
      <c r="F81" s="317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3">
        <f>'Tabulation of Bids'!$E53</f>
        <v>0</v>
      </c>
      <c r="F82" s="317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3">
        <f>'Tabulation of Bids'!$E54</f>
        <v>0</v>
      </c>
      <c r="F83" s="317" t="e">
        <f t="shared" si="3"/>
        <v>#VALUE!</v>
      </c>
    </row>
    <row r="84" spans="1:6" ht="20.25" customHeight="1" thickBot="1" x14ac:dyDescent="0.25">
      <c r="A84" s="234" t="str">
        <f>'Tabulation of Bids'!$A55</f>
        <v/>
      </c>
      <c r="B84" s="235" t="str">
        <f>'Tabulation of Bids'!$B55</f>
        <v/>
      </c>
      <c r="C84" s="239" t="str">
        <f>'Tabulation of Bids'!$C55</f>
        <v/>
      </c>
      <c r="D84" s="236" t="str">
        <f>'Tabulation of Bids'!$D55</f>
        <v/>
      </c>
      <c r="E84" s="237">
        <f>'Tabulation of Bids'!$E55</f>
        <v>0</v>
      </c>
      <c r="F84" s="318" t="e">
        <f t="shared" si="3"/>
        <v>#VALUE!</v>
      </c>
    </row>
    <row r="85" spans="1:6" ht="12.75" customHeight="1" thickBot="1" x14ac:dyDescent="0.25">
      <c r="A85" s="240"/>
      <c r="B85" s="241"/>
      <c r="C85" s="242"/>
      <c r="D85" s="243"/>
      <c r="E85" s="244" t="str">
        <f>IF(NOT(ISNUMBER($A106)),"Total ","Sub Total ")</f>
        <v xml:space="preserve">Total </v>
      </c>
      <c r="F85" s="319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0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1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1"/>
    </row>
    <row r="90" spans="1:6" ht="15" customHeight="1" x14ac:dyDescent="0.2">
      <c r="A90" s="322" t="s">
        <v>10</v>
      </c>
      <c r="B90" s="116"/>
      <c r="C90" s="116"/>
      <c r="D90" s="116"/>
      <c r="E90" s="116"/>
      <c r="F90" s="323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1"/>
    </row>
    <row r="92" spans="1:6" ht="15.75" customHeight="1" x14ac:dyDescent="0.2">
      <c r="A92" s="122"/>
      <c r="B92" s="123"/>
      <c r="C92" s="124" t="s">
        <v>13</v>
      </c>
      <c r="D92" s="115"/>
      <c r="E92" s="554">
        <f>E47</f>
        <v>0</v>
      </c>
      <c r="F92" s="555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4"/>
    </row>
    <row r="94" spans="1:6" ht="15.75" customHeight="1" x14ac:dyDescent="0.2">
      <c r="A94" s="126"/>
      <c r="B94" s="127" t="s">
        <v>16</v>
      </c>
      <c r="C94" s="124" t="s">
        <v>17</v>
      </c>
      <c r="D94" s="556" t="str">
        <f>D49</f>
        <v>Bid On: City-Wide Street Repairs Group No. 3 - 2025 (Concrete)</v>
      </c>
      <c r="E94" s="556"/>
      <c r="F94" s="557"/>
    </row>
    <row r="95" spans="1:6" x14ac:dyDescent="0.2">
      <c r="A95" s="312" t="str">
        <f>A50</f>
        <v>Location (Sta. and land description of beginning; Sta. only for end for county and road district; street limits for municipality.)</v>
      </c>
      <c r="B95" s="312"/>
      <c r="C95" s="312"/>
      <c r="D95" s="312"/>
      <c r="E95" s="312"/>
      <c r="F95" s="313"/>
    </row>
    <row r="96" spans="1:6" ht="12" customHeight="1" x14ac:dyDescent="0.2">
      <c r="A96" s="254">
        <f t="shared" ref="A96:A104" si="4">A51</f>
        <v>0</v>
      </c>
      <c r="B96" s="107"/>
      <c r="C96" s="107"/>
      <c r="D96" s="107"/>
      <c r="E96" s="107"/>
      <c r="F96" s="314"/>
    </row>
    <row r="97" spans="1:6" ht="12" customHeight="1" x14ac:dyDescent="0.2">
      <c r="A97" s="254">
        <f t="shared" si="4"/>
        <v>0</v>
      </c>
      <c r="B97" s="107"/>
      <c r="C97" s="107"/>
      <c r="D97" s="107"/>
      <c r="E97" s="107"/>
      <c r="F97" s="314"/>
    </row>
    <row r="98" spans="1:6" ht="12" customHeight="1" x14ac:dyDescent="0.2">
      <c r="A98" s="254">
        <f t="shared" si="4"/>
        <v>0</v>
      </c>
      <c r="B98" s="107"/>
      <c r="C98" s="107"/>
      <c r="D98" s="107"/>
      <c r="E98" s="107"/>
      <c r="F98" s="314"/>
    </row>
    <row r="99" spans="1:6" ht="12" customHeight="1" x14ac:dyDescent="0.2">
      <c r="A99" s="254">
        <f t="shared" si="4"/>
        <v>0</v>
      </c>
      <c r="B99" s="107"/>
      <c r="C99" s="107"/>
      <c r="D99" s="107"/>
      <c r="E99" s="107"/>
      <c r="F99" s="314"/>
    </row>
    <row r="100" spans="1:6" ht="12" customHeight="1" x14ac:dyDescent="0.2">
      <c r="A100" s="325" t="str">
        <f t="shared" si="4"/>
        <v>a total distance of _________feet, of which ___________ feet (____________ miles) are to be improved</v>
      </c>
      <c r="B100" s="312"/>
      <c r="C100" s="312"/>
      <c r="D100" s="312"/>
      <c r="E100" s="312"/>
      <c r="F100" s="313"/>
    </row>
    <row r="101" spans="1:6" ht="12" customHeight="1" x14ac:dyDescent="0.2">
      <c r="A101" s="325" t="str">
        <f t="shared" si="4"/>
        <v xml:space="preserve">   Station ______________ is approximately ________________ miles by road from the ______________</v>
      </c>
      <c r="B101" s="312"/>
      <c r="C101" s="312"/>
      <c r="D101" s="312"/>
      <c r="E101" s="312"/>
      <c r="F101" s="313"/>
    </row>
    <row r="102" spans="1:6" ht="12" customHeight="1" x14ac:dyDescent="0.2">
      <c r="A102" s="325" t="str">
        <f t="shared" si="4"/>
        <v>railroad siding at ______________________________________</v>
      </c>
      <c r="B102" s="312"/>
      <c r="C102" s="312"/>
      <c r="D102" s="312"/>
      <c r="E102" s="312"/>
      <c r="F102" s="313"/>
    </row>
    <row r="103" spans="1:6" ht="12" customHeight="1" x14ac:dyDescent="0.2">
      <c r="A103" s="325" t="str">
        <f t="shared" si="4"/>
        <v>Type ______________________ Width ____________ Thickness ___________ Shoulders ___________</v>
      </c>
      <c r="B103" s="312"/>
      <c r="C103" s="312"/>
      <c r="D103" s="312"/>
      <c r="E103" s="312"/>
      <c r="F103" s="313"/>
    </row>
    <row r="104" spans="1:6" ht="12" customHeight="1" thickBot="1" x14ac:dyDescent="0.25">
      <c r="A104" s="325" t="str">
        <f t="shared" si="4"/>
        <v>Average Length of Haul _________________________________</v>
      </c>
      <c r="B104" s="312"/>
      <c r="C104" s="312"/>
      <c r="D104" s="312"/>
      <c r="E104" s="312"/>
      <c r="F104" s="313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5" t="str">
        <f>'Tabulation of Bids'!$A58</f>
        <v/>
      </c>
      <c r="B106" s="246" t="str">
        <f>'Tabulation of Bids'!$B58</f>
        <v/>
      </c>
      <c r="C106" s="247" t="str">
        <f>'Tabulation of Bids'!$C58</f>
        <v/>
      </c>
      <c r="D106" s="248" t="str">
        <f>'Tabulation of Bids'!$D58</f>
        <v/>
      </c>
      <c r="E106" s="249">
        <f>'Tabulation of Bids'!$E58</f>
        <v>0</v>
      </c>
      <c r="F106" s="316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38">
        <f>'Tabulation of Bids'!$E59</f>
        <v>0</v>
      </c>
      <c r="F107" s="317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38">
        <f>'Tabulation of Bids'!$E60</f>
        <v>0</v>
      </c>
      <c r="F108" s="317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38">
        <f>'Tabulation of Bids'!$E61</f>
        <v>0</v>
      </c>
      <c r="F109" s="317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38">
        <f>'Tabulation of Bids'!$E62</f>
        <v>0</v>
      </c>
      <c r="F110" s="317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38">
        <f>'Tabulation of Bids'!$E63</f>
        <v>0</v>
      </c>
      <c r="F111" s="317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38">
        <f>'Tabulation of Bids'!$E64</f>
        <v>0</v>
      </c>
      <c r="F112" s="317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38">
        <f>'Tabulation of Bids'!$E65</f>
        <v>0</v>
      </c>
      <c r="F113" s="317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38">
        <f>'Tabulation of Bids'!$E66</f>
        <v>0</v>
      </c>
      <c r="F114" s="317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38">
        <f>'Tabulation of Bids'!$E67</f>
        <v>0</v>
      </c>
      <c r="F115" s="317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38">
        <f>'Tabulation of Bids'!$E68</f>
        <v>0</v>
      </c>
      <c r="F116" s="317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38">
        <f>'Tabulation of Bids'!$E69</f>
        <v>0</v>
      </c>
      <c r="F117" s="317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38">
        <f>'Tabulation of Bids'!$E70</f>
        <v>0</v>
      </c>
      <c r="F118" s="317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38">
        <f>'Tabulation of Bids'!$E71</f>
        <v>0</v>
      </c>
      <c r="F119" s="317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38">
        <f>'Tabulation of Bids'!$E72</f>
        <v>0</v>
      </c>
      <c r="F120" s="317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38">
        <f>'Tabulation of Bids'!$E73</f>
        <v>0</v>
      </c>
      <c r="F121" s="317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38">
        <f>'Tabulation of Bids'!$E74</f>
        <v>0</v>
      </c>
      <c r="F122" s="317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38">
        <f>'Tabulation of Bids'!$E75</f>
        <v>0</v>
      </c>
      <c r="F123" s="317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38">
        <f>'Tabulation of Bids'!$E76</f>
        <v>0</v>
      </c>
      <c r="F124" s="317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38">
        <f>'Tabulation of Bids'!$E77</f>
        <v>0</v>
      </c>
      <c r="F125" s="317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38">
        <f>'Tabulation of Bids'!$E78</f>
        <v>0</v>
      </c>
      <c r="F126" s="317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38">
        <f>'Tabulation of Bids'!$E79</f>
        <v>0</v>
      </c>
      <c r="F127" s="317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38">
        <f>'Tabulation of Bids'!$E80</f>
        <v>0</v>
      </c>
      <c r="F128" s="317">
        <f t="shared" si="5"/>
        <v>0</v>
      </c>
    </row>
    <row r="129" spans="1:6" ht="20.25" customHeight="1" thickBot="1" x14ac:dyDescent="0.25">
      <c r="A129" s="250" t="str">
        <f>'Tabulation of Bids'!$A81</f>
        <v/>
      </c>
      <c r="B129" s="251" t="str">
        <f>'Tabulation of Bids'!$B81</f>
        <v/>
      </c>
      <c r="C129" s="243" t="str">
        <f>'Tabulation of Bids'!$C81</f>
        <v/>
      </c>
      <c r="D129" s="252">
        <f>'Tabulation of Bids'!$D81</f>
        <v>0</v>
      </c>
      <c r="E129" s="253">
        <f>'Tabulation of Bids'!$E81</f>
        <v>0</v>
      </c>
      <c r="F129" s="318">
        <f t="shared" si="5"/>
        <v>0</v>
      </c>
    </row>
    <row r="130" spans="1:6" ht="12.75" customHeight="1" thickBot="1" x14ac:dyDescent="0.25">
      <c r="A130" s="240"/>
      <c r="B130" s="241"/>
      <c r="C130" s="242"/>
      <c r="D130" s="243"/>
      <c r="E130" s="244" t="str">
        <f>IF(NOT(ISNUMBER($A151)),"Total ","Sub Total ")</f>
        <v xml:space="preserve">Total </v>
      </c>
      <c r="F130" s="319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0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1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1"/>
    </row>
    <row r="135" spans="1:6" ht="15" customHeight="1" x14ac:dyDescent="0.2">
      <c r="A135" s="322" t="s">
        <v>89</v>
      </c>
      <c r="B135" s="116"/>
      <c r="C135" s="116"/>
      <c r="D135" s="116"/>
      <c r="E135" s="116"/>
      <c r="F135" s="323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1"/>
    </row>
    <row r="137" spans="1:6" ht="15.75" customHeight="1" x14ac:dyDescent="0.2">
      <c r="A137" s="122"/>
      <c r="B137" s="123"/>
      <c r="C137" s="124" t="s">
        <v>13</v>
      </c>
      <c r="D137" s="115"/>
      <c r="E137" s="554">
        <f>E92</f>
        <v>0</v>
      </c>
      <c r="F137" s="555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4"/>
    </row>
    <row r="139" spans="1:6" ht="15.75" customHeight="1" x14ac:dyDescent="0.2">
      <c r="A139" s="126"/>
      <c r="B139" s="127" t="s">
        <v>16</v>
      </c>
      <c r="C139" s="124" t="s">
        <v>17</v>
      </c>
      <c r="D139" s="556" t="str">
        <f>D94</f>
        <v>Bid On: City-Wide Street Repairs Group No. 3 - 2025 (Concrete)</v>
      </c>
      <c r="E139" s="556"/>
      <c r="F139" s="557"/>
    </row>
    <row r="140" spans="1:6" x14ac:dyDescent="0.2">
      <c r="A140" s="312" t="str">
        <f>A95</f>
        <v>Location (Sta. and land description of beginning; Sta. only for end for county and road district; street limits for municipality.)</v>
      </c>
      <c r="B140" s="312"/>
      <c r="C140" s="312"/>
      <c r="D140" s="312"/>
      <c r="E140" s="312"/>
      <c r="F140" s="313"/>
    </row>
    <row r="141" spans="1:6" x14ac:dyDescent="0.2">
      <c r="A141" s="254">
        <f t="shared" ref="A141:A149" si="6">A96</f>
        <v>0</v>
      </c>
      <c r="B141" s="107"/>
      <c r="C141" s="107"/>
      <c r="D141" s="107"/>
      <c r="E141" s="107"/>
      <c r="F141" s="314"/>
    </row>
    <row r="142" spans="1:6" ht="12" customHeight="1" x14ac:dyDescent="0.2">
      <c r="A142" s="254">
        <f t="shared" si="6"/>
        <v>0</v>
      </c>
      <c r="B142" s="107"/>
      <c r="C142" s="107"/>
      <c r="D142" s="107"/>
      <c r="E142" s="107"/>
      <c r="F142" s="314"/>
    </row>
    <row r="143" spans="1:6" ht="12" customHeight="1" x14ac:dyDescent="0.2">
      <c r="A143" s="254">
        <f t="shared" si="6"/>
        <v>0</v>
      </c>
      <c r="B143" s="107"/>
      <c r="C143" s="107"/>
      <c r="D143" s="107"/>
      <c r="E143" s="107"/>
      <c r="F143" s="314"/>
    </row>
    <row r="144" spans="1:6" ht="12" customHeight="1" x14ac:dyDescent="0.2">
      <c r="A144" s="254">
        <f t="shared" si="6"/>
        <v>0</v>
      </c>
      <c r="B144" s="107"/>
      <c r="C144" s="107"/>
      <c r="D144" s="107"/>
      <c r="E144" s="107"/>
      <c r="F144" s="314"/>
    </row>
    <row r="145" spans="1:6" ht="12" customHeight="1" x14ac:dyDescent="0.2">
      <c r="A145" s="325" t="str">
        <f t="shared" si="6"/>
        <v>a total distance of _________feet, of which ___________ feet (____________ miles) are to be improved</v>
      </c>
      <c r="B145" s="312"/>
      <c r="C145" s="312"/>
      <c r="D145" s="312"/>
      <c r="E145" s="312"/>
      <c r="F145" s="313"/>
    </row>
    <row r="146" spans="1:6" ht="12" customHeight="1" x14ac:dyDescent="0.2">
      <c r="A146" s="325" t="str">
        <f t="shared" si="6"/>
        <v xml:space="preserve">   Station ______________ is approximately ________________ miles by road from the ______________</v>
      </c>
      <c r="B146" s="312"/>
      <c r="C146" s="312"/>
      <c r="D146" s="312"/>
      <c r="E146" s="312"/>
      <c r="F146" s="313"/>
    </row>
    <row r="147" spans="1:6" ht="12" customHeight="1" x14ac:dyDescent="0.2">
      <c r="A147" s="325" t="str">
        <f t="shared" si="6"/>
        <v>railroad siding at ______________________________________</v>
      </c>
      <c r="B147" s="312"/>
      <c r="C147" s="312"/>
      <c r="D147" s="312"/>
      <c r="E147" s="312"/>
      <c r="F147" s="313"/>
    </row>
    <row r="148" spans="1:6" ht="12" customHeight="1" x14ac:dyDescent="0.2">
      <c r="A148" s="325" t="str">
        <f t="shared" si="6"/>
        <v>Type ______________________ Width ____________ Thickness ___________ Shoulders ___________</v>
      </c>
      <c r="B148" s="312"/>
      <c r="C148" s="312"/>
      <c r="D148" s="312"/>
      <c r="E148" s="312"/>
      <c r="F148" s="313"/>
    </row>
    <row r="149" spans="1:6" ht="12" customHeight="1" thickBot="1" x14ac:dyDescent="0.25">
      <c r="A149" s="325" t="str">
        <f t="shared" si="6"/>
        <v>Average Length of Haul _________________________________</v>
      </c>
      <c r="B149" s="312"/>
      <c r="C149" s="312"/>
      <c r="D149" s="312"/>
      <c r="E149" s="312"/>
      <c r="F149" s="313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38">
        <f>'Tabulation of Bids'!$E84</f>
        <v>0</v>
      </c>
      <c r="F151" s="316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38">
        <f>'Tabulation of Bids'!$E85</f>
        <v>0</v>
      </c>
      <c r="F152" s="316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38">
        <f>'Tabulation of Bids'!$E86</f>
        <v>0</v>
      </c>
      <c r="F153" s="316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38">
        <f>'Tabulation of Bids'!$E87</f>
        <v>0</v>
      </c>
      <c r="F154" s="316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38">
        <f>'Tabulation of Bids'!$E88</f>
        <v>0</v>
      </c>
      <c r="F155" s="316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38">
        <f>'Tabulation of Bids'!$E89</f>
        <v>0</v>
      </c>
      <c r="F156" s="316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38">
        <f>'Tabulation of Bids'!$E90</f>
        <v>0</v>
      </c>
      <c r="F157" s="316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38">
        <f>'Tabulation of Bids'!$E91</f>
        <v>0</v>
      </c>
      <c r="F158" s="316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38">
        <f>'Tabulation of Bids'!$E92</f>
        <v>0</v>
      </c>
      <c r="F159" s="316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38">
        <f>'Tabulation of Bids'!$E93</f>
        <v>0</v>
      </c>
      <c r="F160" s="316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38">
        <f>'Tabulation of Bids'!$E94</f>
        <v>0</v>
      </c>
      <c r="F161" s="316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38">
        <f>'Tabulation of Bids'!$E95</f>
        <v>0</v>
      </c>
      <c r="F162" s="316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38">
        <f>'Tabulation of Bids'!$E96</f>
        <v>0</v>
      </c>
      <c r="F163" s="316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38">
        <f>'Tabulation of Bids'!$E97</f>
        <v>0</v>
      </c>
      <c r="F164" s="316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38">
        <f>'Tabulation of Bids'!$E98</f>
        <v>0</v>
      </c>
      <c r="F165" s="316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38">
        <f>'Tabulation of Bids'!$E99</f>
        <v>0</v>
      </c>
      <c r="F166" s="316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38">
        <f>'Tabulation of Bids'!$E100</f>
        <v>0</v>
      </c>
      <c r="F167" s="316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38">
        <f>'Tabulation of Bids'!$E101</f>
        <v>0</v>
      </c>
      <c r="F168" s="316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38">
        <f>'Tabulation of Bids'!$E102</f>
        <v>0</v>
      </c>
      <c r="F169" s="316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38">
        <f>'Tabulation of Bids'!$E103</f>
        <v>0</v>
      </c>
      <c r="F170" s="316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38">
        <f>'Tabulation of Bids'!$E104</f>
        <v>0</v>
      </c>
      <c r="F171" s="316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38">
        <f>'Tabulation of Bids'!$E105</f>
        <v>0</v>
      </c>
      <c r="F172" s="316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38">
        <f>'Tabulation of Bids'!$E106</f>
        <v>0</v>
      </c>
      <c r="F173" s="316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38">
        <f>'Tabulation of Bids'!$E107</f>
        <v>0</v>
      </c>
      <c r="F174" s="316" t="e">
        <f t="shared" si="7"/>
        <v>#REF!</v>
      </c>
    </row>
    <row r="175" spans="1:6" ht="12.75" customHeight="1" thickBot="1" x14ac:dyDescent="0.25">
      <c r="A175" s="240"/>
      <c r="B175" s="241"/>
      <c r="C175" s="242"/>
      <c r="D175" s="243"/>
      <c r="E175" s="244" t="s">
        <v>7</v>
      </c>
      <c r="F175" s="319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0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1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1"/>
    </row>
    <row r="180" spans="1:6" s="97" customFormat="1" ht="15" customHeight="1" x14ac:dyDescent="0.2">
      <c r="A180" s="322" t="s">
        <v>90</v>
      </c>
      <c r="B180" s="116"/>
      <c r="C180" s="116"/>
      <c r="D180" s="116"/>
      <c r="E180" s="116"/>
      <c r="F180" s="323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H27" sqref="H9:H27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62" t="s">
        <v>15</v>
      </c>
      <c r="J1" s="562"/>
      <c r="K1" s="56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08"/>
      <c r="I2" s="15"/>
      <c r="J2" s="354"/>
      <c r="K2" s="35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09" t="s">
        <v>149</v>
      </c>
      <c r="C3" s="12"/>
      <c r="D3" s="12"/>
      <c r="E3" s="12"/>
      <c r="F3" s="12"/>
      <c r="G3" s="12"/>
      <c r="H3" s="12"/>
      <c r="I3" s="301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 xml:space="preserve">Payable to: </v>
      </c>
      <c r="C4" s="92" t="s">
        <v>150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 xml:space="preserve">Address:  </v>
      </c>
      <c r="C5" s="12"/>
      <c r="D5" s="12"/>
      <c r="E5" s="12"/>
      <c r="F5" s="12"/>
      <c r="G5" s="12"/>
      <c r="H5" s="14" t="s">
        <v>32</v>
      </c>
      <c r="I5" s="563" t="str">
        <f>'Tabulation of Bids'!$A$3</f>
        <v>Bid On: City-Wide Street Repairs Group No. 3 - 2025 (Concrete)</v>
      </c>
      <c r="J5" s="563"/>
      <c r="K5" s="56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1">
        <f>IF(ISBLANK('Tabulation of Bids'!A6),"",'Tabulation of Bids'!A6)</f>
        <v>1</v>
      </c>
      <c r="B8" s="292" t="str">
        <f>IF(ISBLANK('Tabulation of Bids'!B6),"",'Tabulation of Bids'!B6)</f>
        <v>Earth Excavation</v>
      </c>
      <c r="C8" s="293">
        <f>IF('Tabulation of Bids'!D6=0,"",'Tabulation of Bids'!D6)</f>
        <v>130</v>
      </c>
      <c r="D8" s="294" t="str">
        <f>IF(ISBLANK('Tabulation of Bids'!C6),"",'Tabulation of Bids'!C6)</f>
        <v>C.Y.</v>
      </c>
      <c r="E8" s="255" t="str">
        <f>IF(J8 = "","",J8*C8)</f>
        <v/>
      </c>
      <c r="F8" s="256" t="str">
        <f t="shared" ref="F8:F31" si="0">IF((H8&gt;C8),H8-C8,"")</f>
        <v/>
      </c>
      <c r="G8" s="286" t="str">
        <f>IF($K$52="BLR 6303",IF(C8&gt;H8,C8-H8,""),"")</f>
        <v/>
      </c>
      <c r="H8" s="166"/>
      <c r="I8" s="135" t="str">
        <f>IF(ISBLANK(H8),"",D8)</f>
        <v/>
      </c>
      <c r="J8" s="133" t="str">
        <f>IF(ISBLANK('Tabulation of Bids'!G6),"",'Tabulation of Bids'!G6)</f>
        <v/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5">
        <f>IF(ISBLANK('Tabulation of Bids'!A7),"",'Tabulation of Bids'!A7)</f>
        <v>2</v>
      </c>
      <c r="B9" s="296" t="str">
        <f>IF(ISBLANK('Tabulation of Bids'!B7),"",'Tabulation of Bids'!B7)</f>
        <v>Parkway Restoration</v>
      </c>
      <c r="C9" s="293">
        <f>IF('Tabulation of Bids'!D7=0,"",'Tabulation of Bids'!D7)</f>
        <v>1.0000000000000002</v>
      </c>
      <c r="D9" s="297" t="str">
        <f>IF(ISBLANK('Tabulation of Bids'!C7),"",'Tabulation of Bids'!C7)</f>
        <v>Lsum</v>
      </c>
      <c r="E9" s="259" t="str">
        <f t="shared" ref="E9:E31" si="1">IF(J9 = "","",J9*C9)</f>
        <v/>
      </c>
      <c r="F9" s="260" t="str">
        <f t="shared" si="0"/>
        <v/>
      </c>
      <c r="G9" s="286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 t="str">
        <f>IF(ISBLANK('Tabulation of Bids'!G7),"",'Tabulation of Bids'!G7)</f>
        <v/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5">
        <f>IF(ISBLANK('Tabulation of Bids'!A8),"",'Tabulation of Bids'!A8)</f>
        <v>3</v>
      </c>
      <c r="B10" s="296" t="str">
        <f>IF(ISBLANK('Tabulation of Bids'!B8),"",'Tabulation of Bids'!B8)</f>
        <v>Inlet and Pipe Protection</v>
      </c>
      <c r="C10" s="293">
        <f>IF('Tabulation of Bids'!D8=0,"",'Tabulation of Bids'!D8)</f>
        <v>82</v>
      </c>
      <c r="D10" s="297" t="str">
        <f>IF(ISBLANK('Tabulation of Bids'!C8),"",'Tabulation of Bids'!C8)</f>
        <v>Each</v>
      </c>
      <c r="E10" s="259" t="str">
        <f t="shared" si="1"/>
        <v/>
      </c>
      <c r="F10" s="260" t="str">
        <f t="shared" si="0"/>
        <v/>
      </c>
      <c r="G10" s="286" t="str">
        <f t="shared" si="2"/>
        <v/>
      </c>
      <c r="H10" s="166"/>
      <c r="I10" s="135" t="str">
        <f t="shared" si="3"/>
        <v/>
      </c>
      <c r="J10" s="133" t="str">
        <f>IF(ISBLANK('Tabulation of Bids'!G8),"",'Tabulation of Bids'!G8)</f>
        <v/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5">
        <f>IF(ISBLANK('Tabulation of Bids'!A9),"",'Tabulation of Bids'!A9)</f>
        <v>4</v>
      </c>
      <c r="B11" s="296" t="str">
        <f>IF(ISBLANK('Tabulation of Bids'!B9),"",'Tabulation of Bids'!B9)</f>
        <v>Aggregate Base Repair, 10"</v>
      </c>
      <c r="C11" s="293">
        <f>IF('Tabulation of Bids'!D9=0,"",'Tabulation of Bids'!D9)</f>
        <v>349</v>
      </c>
      <c r="D11" s="297" t="str">
        <f>IF(ISBLANK('Tabulation of Bids'!C9),"",'Tabulation of Bids'!C9)</f>
        <v>S.Y.</v>
      </c>
      <c r="E11" s="259" t="str">
        <f t="shared" si="1"/>
        <v/>
      </c>
      <c r="F11" s="260" t="str">
        <f t="shared" si="0"/>
        <v/>
      </c>
      <c r="G11" s="286" t="str">
        <f t="shared" si="2"/>
        <v/>
      </c>
      <c r="H11" s="166"/>
      <c r="I11" s="135" t="str">
        <f t="shared" si="3"/>
        <v/>
      </c>
      <c r="J11" s="133" t="str">
        <f>IF(ISBLANK('Tabulation of Bids'!G9),"",'Tabulation of Bids'!G9)</f>
        <v/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5">
        <f>IF(ISBLANK('Tabulation of Bids'!A10),"",'Tabulation of Bids'!A10)</f>
        <v>5</v>
      </c>
      <c r="B12" s="296" t="str">
        <f>IF(ISBLANK('Tabulation of Bids'!B10),"",'Tabulation of Bids'!B10)</f>
        <v>Bituminous Materials (Prime Coat)</v>
      </c>
      <c r="C12" s="293">
        <f>IF('Tabulation of Bids'!D10=0,"",'Tabulation of Bids'!D10)</f>
        <v>3490</v>
      </c>
      <c r="D12" s="297" t="str">
        <f>IF(ISBLANK('Tabulation of Bids'!C10),"",'Tabulation of Bids'!C10)</f>
        <v>Gal</v>
      </c>
      <c r="E12" s="259" t="str">
        <f t="shared" si="1"/>
        <v/>
      </c>
      <c r="F12" s="260" t="str">
        <f t="shared" si="0"/>
        <v/>
      </c>
      <c r="G12" s="286" t="str">
        <f t="shared" si="2"/>
        <v/>
      </c>
      <c r="H12" s="166"/>
      <c r="I12" s="135" t="str">
        <f t="shared" si="3"/>
        <v/>
      </c>
      <c r="J12" s="133" t="str">
        <f>IF(ISBLANK('Tabulation of Bids'!G10),"",'Tabulation of Bids'!G10)</f>
        <v/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5">
        <f>IF(ISBLANK('Tabulation of Bids'!A11),"",'Tabulation of Bids'!A11)</f>
        <v>6</v>
      </c>
      <c r="B13" s="296" t="str">
        <f>IF(ISBLANK('Tabulation of Bids'!B11),"",'Tabulation of Bids'!B11)</f>
        <v>Aggregate (Prime Coat)</v>
      </c>
      <c r="C13" s="293">
        <f>IF('Tabulation of Bids'!D11=0,"",'Tabulation of Bids'!D11)</f>
        <v>349</v>
      </c>
      <c r="D13" s="297" t="str">
        <f>IF(ISBLANK('Tabulation of Bids'!C11),"",'Tabulation of Bids'!C11)</f>
        <v>Tons</v>
      </c>
      <c r="E13" s="259" t="str">
        <f t="shared" si="1"/>
        <v/>
      </c>
      <c r="F13" s="260" t="str">
        <f t="shared" si="0"/>
        <v/>
      </c>
      <c r="G13" s="286" t="str">
        <f t="shared" si="2"/>
        <v/>
      </c>
      <c r="H13" s="166"/>
      <c r="I13" s="135" t="str">
        <f t="shared" si="3"/>
        <v/>
      </c>
      <c r="J13" s="133" t="str">
        <f>IF(ISBLANK('Tabulation of Bids'!G11),"",'Tabulation of Bids'!G11)</f>
        <v/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5">
        <f>IF(ISBLANK('Tabulation of Bids'!A12),"",'Tabulation of Bids'!A12)</f>
        <v>7</v>
      </c>
      <c r="B14" s="296" t="str">
        <f>IF(ISBLANK('Tabulation of Bids'!B12),"",'Tabulation of Bids'!B12)</f>
        <v>Hot-Mix Asphalt Binder Course, IL-9.5, N50, 1.25"</v>
      </c>
      <c r="C14" s="293">
        <f>IF('Tabulation of Bids'!D12=0,"",'Tabulation of Bids'!D12)</f>
        <v>500</v>
      </c>
      <c r="D14" s="297" t="str">
        <f>IF(ISBLANK('Tabulation of Bids'!C12),"",'Tabulation of Bids'!C12)</f>
        <v>Tons</v>
      </c>
      <c r="E14" s="259" t="str">
        <f t="shared" si="1"/>
        <v/>
      </c>
      <c r="F14" s="260" t="str">
        <f t="shared" si="0"/>
        <v/>
      </c>
      <c r="G14" s="286" t="str">
        <f t="shared" si="2"/>
        <v/>
      </c>
      <c r="H14" s="166"/>
      <c r="I14" s="135" t="str">
        <f t="shared" si="3"/>
        <v/>
      </c>
      <c r="J14" s="133" t="str">
        <f>IF(ISBLANK('Tabulation of Bids'!G12),"",'Tabulation of Bids'!G12)</f>
        <v/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5">
        <f>IF(ISBLANK('Tabulation of Bids'!A13),"",'Tabulation of Bids'!A13)</f>
        <v>8</v>
      </c>
      <c r="B15" s="296" t="str">
        <f>IF(ISBLANK('Tabulation of Bids'!B13),"",'Tabulation of Bids'!B13)</f>
        <v>Hot-Mix Asphalt Surface Course, Mix "D", N50, 2"</v>
      </c>
      <c r="C15" s="293">
        <f>IF('Tabulation of Bids'!D13=0,"",'Tabulation of Bids'!D13)</f>
        <v>4925</v>
      </c>
      <c r="D15" s="297" t="str">
        <f>IF(ISBLANK('Tabulation of Bids'!C13),"",'Tabulation of Bids'!C13)</f>
        <v>Tons</v>
      </c>
      <c r="E15" s="259" t="str">
        <f t="shared" si="1"/>
        <v/>
      </c>
      <c r="F15" s="260" t="str">
        <f t="shared" si="0"/>
        <v/>
      </c>
      <c r="G15" s="286" t="str">
        <f t="shared" si="2"/>
        <v/>
      </c>
      <c r="H15" s="166"/>
      <c r="I15" s="135" t="str">
        <f t="shared" si="3"/>
        <v/>
      </c>
      <c r="J15" s="133" t="str">
        <f>IF(ISBLANK('Tabulation of Bids'!G13),"",'Tabulation of Bids'!G13)</f>
        <v/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5">
        <f>IF(ISBLANK('Tabulation of Bids'!A14),"",'Tabulation of Bids'!A14)</f>
        <v>9</v>
      </c>
      <c r="B16" s="296" t="str">
        <f>IF(ISBLANK('Tabulation of Bids'!B14),"",'Tabulation of Bids'!B14)</f>
        <v>Hot-Mix Asphalt, Hand Method</v>
      </c>
      <c r="C16" s="293">
        <f>IF('Tabulation of Bids'!D14=0,"",'Tabulation of Bids'!D14)</f>
        <v>56</v>
      </c>
      <c r="D16" s="297" t="str">
        <f>IF(ISBLANK('Tabulation of Bids'!C14),"",'Tabulation of Bids'!C14)</f>
        <v>Tons</v>
      </c>
      <c r="E16" s="259" t="str">
        <f t="shared" si="1"/>
        <v/>
      </c>
      <c r="F16" s="260" t="str">
        <f t="shared" si="0"/>
        <v/>
      </c>
      <c r="G16" s="286" t="str">
        <f t="shared" si="2"/>
        <v/>
      </c>
      <c r="H16" s="166"/>
      <c r="I16" s="135" t="str">
        <f t="shared" si="3"/>
        <v/>
      </c>
      <c r="J16" s="133" t="str">
        <f>IF(ISBLANK('Tabulation of Bids'!G14),"",'Tabulation of Bids'!G14)</f>
        <v/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5">
        <f>IF(ISBLANK('Tabulation of Bids'!A15),"",'Tabulation of Bids'!A15)</f>
        <v>10</v>
      </c>
      <c r="B17" s="296" t="str">
        <f>IF(ISBLANK('Tabulation of Bids'!B15),"",'Tabulation of Bids'!B15)</f>
        <v>P.C.C. Approach Pavement, 6"</v>
      </c>
      <c r="C17" s="293">
        <f>IF('Tabulation of Bids'!D15=0,"",'Tabulation of Bids'!D15)</f>
        <v>2952</v>
      </c>
      <c r="D17" s="297" t="str">
        <f>IF(ISBLANK('Tabulation of Bids'!C15),"",'Tabulation of Bids'!C15)</f>
        <v>S.Y.</v>
      </c>
      <c r="E17" s="259" t="str">
        <f t="shared" si="1"/>
        <v/>
      </c>
      <c r="F17" s="260" t="str">
        <f t="shared" si="0"/>
        <v/>
      </c>
      <c r="G17" s="286" t="str">
        <f t="shared" si="2"/>
        <v/>
      </c>
      <c r="H17" s="166"/>
      <c r="I17" s="135" t="str">
        <f t="shared" si="3"/>
        <v/>
      </c>
      <c r="J17" s="133" t="str">
        <f>IF(ISBLANK('Tabulation of Bids'!G15),"",'Tabulation of Bids'!G15)</f>
        <v/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5">
        <f>IF(ISBLANK('Tabulation of Bids'!A16),"",'Tabulation of Bids'!A16)</f>
        <v>11</v>
      </c>
      <c r="B18" s="296" t="str">
        <f>IF(ISBLANK('Tabulation of Bids'!B16),"",'Tabulation of Bids'!B16)</f>
        <v>P.C.C. Approach Pavement, 8"</v>
      </c>
      <c r="C18" s="293">
        <f>IF('Tabulation of Bids'!D16=0,"",'Tabulation of Bids'!D16)</f>
        <v>175</v>
      </c>
      <c r="D18" s="297" t="str">
        <f>IF(ISBLANK('Tabulation of Bids'!C16),"",'Tabulation of Bids'!C16)</f>
        <v>S.Y.</v>
      </c>
      <c r="E18" s="259" t="str">
        <f t="shared" si="1"/>
        <v/>
      </c>
      <c r="F18" s="260" t="str">
        <f t="shared" si="0"/>
        <v/>
      </c>
      <c r="G18" s="286" t="str">
        <f t="shared" si="2"/>
        <v/>
      </c>
      <c r="H18" s="166"/>
      <c r="I18" s="135" t="str">
        <f t="shared" si="3"/>
        <v/>
      </c>
      <c r="J18" s="133" t="str">
        <f>IF(ISBLANK('Tabulation of Bids'!G16),"",'Tabulation of Bids'!G16)</f>
        <v/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5">
        <f>IF(ISBLANK('Tabulation of Bids'!A17),"",'Tabulation of Bids'!A17)</f>
        <v>12</v>
      </c>
      <c r="B19" s="296" t="str">
        <f>IF(ISBLANK('Tabulation of Bids'!B17),"",'Tabulation of Bids'!B17)</f>
        <v>P.C.C. Sidewalk, 4"</v>
      </c>
      <c r="C19" s="293">
        <f>IF('Tabulation of Bids'!D17=0,"",'Tabulation of Bids'!D17)</f>
        <v>100475</v>
      </c>
      <c r="D19" s="297" t="str">
        <f>IF(ISBLANK('Tabulation of Bids'!C17),"",'Tabulation of Bids'!C17)</f>
        <v>S.F.</v>
      </c>
      <c r="E19" s="259" t="str">
        <f t="shared" si="1"/>
        <v/>
      </c>
      <c r="F19" s="260" t="str">
        <f t="shared" si="0"/>
        <v/>
      </c>
      <c r="G19" s="286" t="str">
        <f t="shared" si="2"/>
        <v/>
      </c>
      <c r="H19" s="166"/>
      <c r="I19" s="135" t="str">
        <f t="shared" si="3"/>
        <v/>
      </c>
      <c r="J19" s="133" t="str">
        <f>IF(ISBLANK('Tabulation of Bids'!G17),"",'Tabulation of Bids'!G17)</f>
        <v/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5">
        <f>IF(ISBLANK('Tabulation of Bids'!A18),"",'Tabulation of Bids'!A18)</f>
        <v>13</v>
      </c>
      <c r="B20" s="296" t="str">
        <f>IF(ISBLANK('Tabulation of Bids'!B18),"",'Tabulation of Bids'!B18)</f>
        <v>Detectable Warnings, ADA Ramps</v>
      </c>
      <c r="C20" s="293">
        <f>IF('Tabulation of Bids'!D18=0,"",'Tabulation of Bids'!D18)</f>
        <v>940</v>
      </c>
      <c r="D20" s="297" t="str">
        <f>IF(ISBLANK('Tabulation of Bids'!C18),"",'Tabulation of Bids'!C18)</f>
        <v>S.F.</v>
      </c>
      <c r="E20" s="259" t="str">
        <f t="shared" si="1"/>
        <v/>
      </c>
      <c r="F20" s="260" t="str">
        <f t="shared" si="0"/>
        <v/>
      </c>
      <c r="G20" s="286" t="str">
        <f t="shared" si="2"/>
        <v/>
      </c>
      <c r="H20" s="166"/>
      <c r="I20" s="135" t="str">
        <f t="shared" si="3"/>
        <v/>
      </c>
      <c r="J20" s="133" t="str">
        <f>IF(ISBLANK('Tabulation of Bids'!G18),"",'Tabulation of Bids'!G18)</f>
        <v/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5">
        <f>IF(ISBLANK('Tabulation of Bids'!A19),"",'Tabulation of Bids'!A19)</f>
        <v>14</v>
      </c>
      <c r="B21" s="296" t="str">
        <f>IF(ISBLANK('Tabulation of Bids'!B19),"",'Tabulation of Bids'!B19)</f>
        <v>Combination Curb and Gutter Removal</v>
      </c>
      <c r="C21" s="293">
        <f>IF('Tabulation of Bids'!D19=0,"",'Tabulation of Bids'!D19)</f>
        <v>22095</v>
      </c>
      <c r="D21" s="297" t="str">
        <f>IF(ISBLANK('Tabulation of Bids'!C19),"",'Tabulation of Bids'!C19)</f>
        <v>L.F.</v>
      </c>
      <c r="E21" s="259" t="str">
        <f t="shared" si="1"/>
        <v/>
      </c>
      <c r="F21" s="260" t="str">
        <f t="shared" si="0"/>
        <v/>
      </c>
      <c r="G21" s="286" t="str">
        <f t="shared" si="2"/>
        <v/>
      </c>
      <c r="H21" s="166"/>
      <c r="I21" s="135" t="str">
        <f t="shared" si="3"/>
        <v/>
      </c>
      <c r="J21" s="133" t="str">
        <f>IF(ISBLANK('Tabulation of Bids'!G19),"",'Tabulation of Bids'!G19)</f>
        <v/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5">
        <f>IF(ISBLANK('Tabulation of Bids'!A20),"",'Tabulation of Bids'!A20)</f>
        <v>15</v>
      </c>
      <c r="B22" s="296" t="str">
        <f>IF(ISBLANK('Tabulation of Bids'!B20),"",'Tabulation of Bids'!B20)</f>
        <v>Sidewalk Removal</v>
      </c>
      <c r="C22" s="293">
        <f>IF('Tabulation of Bids'!D20=0,"",'Tabulation of Bids'!D20)</f>
        <v>99500</v>
      </c>
      <c r="D22" s="297" t="str">
        <f>IF(ISBLANK('Tabulation of Bids'!C20),"",'Tabulation of Bids'!C20)</f>
        <v>S.F.</v>
      </c>
      <c r="E22" s="259" t="str">
        <f t="shared" si="1"/>
        <v/>
      </c>
      <c r="F22" s="260" t="str">
        <f t="shared" si="0"/>
        <v/>
      </c>
      <c r="G22" s="286" t="str">
        <f t="shared" si="2"/>
        <v/>
      </c>
      <c r="H22" s="166"/>
      <c r="I22" s="135" t="str">
        <f t="shared" si="3"/>
        <v/>
      </c>
      <c r="J22" s="133" t="str">
        <f>IF(ISBLANK('Tabulation of Bids'!G20),"",'Tabulation of Bids'!G20)</f>
        <v/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5">
        <f>IF(ISBLANK('Tabulation of Bids'!A21),"",'Tabulation of Bids'!A21)</f>
        <v>16</v>
      </c>
      <c r="B23" s="296" t="str">
        <f>IF(ISBLANK('Tabulation of Bids'!B21),"",'Tabulation of Bids'!B21)</f>
        <v>Approach Pavement Removal</v>
      </c>
      <c r="C23" s="293">
        <f>IF('Tabulation of Bids'!D21=0,"",'Tabulation of Bids'!D21)</f>
        <v>3187</v>
      </c>
      <c r="D23" s="297" t="str">
        <f>IF(ISBLANK('Tabulation of Bids'!C21),"",'Tabulation of Bids'!C21)</f>
        <v>S.Y.</v>
      </c>
      <c r="E23" s="259" t="str">
        <f t="shared" si="1"/>
        <v/>
      </c>
      <c r="F23" s="260" t="str">
        <f t="shared" si="0"/>
        <v/>
      </c>
      <c r="G23" s="286" t="str">
        <f t="shared" si="2"/>
        <v/>
      </c>
      <c r="H23" s="166"/>
      <c r="I23" s="135" t="str">
        <f t="shared" si="3"/>
        <v/>
      </c>
      <c r="J23" s="133" t="str">
        <f>IF(ISBLANK('Tabulation of Bids'!G21),"",'Tabulation of Bids'!G21)</f>
        <v/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5">
        <f>IF(ISBLANK('Tabulation of Bids'!A22),"",'Tabulation of Bids'!A22)</f>
        <v>17</v>
      </c>
      <c r="B24" s="296" t="str">
        <f>IF(ISBLANK('Tabulation of Bids'!B22),"",'Tabulation of Bids'!B22)</f>
        <v>Surface Removal, 2"</v>
      </c>
      <c r="C24" s="293">
        <f>IF('Tabulation of Bids'!D22=0,"",'Tabulation of Bids'!D22)</f>
        <v>35900</v>
      </c>
      <c r="D24" s="297" t="str">
        <f>IF(ISBLANK('Tabulation of Bids'!C22),"",'Tabulation of Bids'!C22)</f>
        <v>S.Y.</v>
      </c>
      <c r="E24" s="259" t="str">
        <f t="shared" si="1"/>
        <v/>
      </c>
      <c r="F24" s="260" t="str">
        <f t="shared" si="0"/>
        <v/>
      </c>
      <c r="G24" s="286" t="str">
        <f t="shared" si="2"/>
        <v/>
      </c>
      <c r="H24" s="166"/>
      <c r="I24" s="135" t="str">
        <f t="shared" si="3"/>
        <v/>
      </c>
      <c r="J24" s="133" t="str">
        <f>IF(ISBLANK('Tabulation of Bids'!G22),"",'Tabulation of Bids'!G22)</f>
        <v/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5">
        <f>IF(ISBLANK('Tabulation of Bids'!A23),"",'Tabulation of Bids'!A23)</f>
        <v>18</v>
      </c>
      <c r="B25" s="296" t="str">
        <f>IF(ISBLANK('Tabulation of Bids'!B23),"",'Tabulation of Bids'!B23)</f>
        <v>Sanitary Riser/Valve Boxes to be Adjusted</v>
      </c>
      <c r="C25" s="293">
        <f>IF('Tabulation of Bids'!D23=0,"",'Tabulation of Bids'!D23)</f>
        <v>1</v>
      </c>
      <c r="D25" s="297" t="str">
        <f>IF(ISBLANK('Tabulation of Bids'!C23),"",'Tabulation of Bids'!C23)</f>
        <v>Each</v>
      </c>
      <c r="E25" s="259" t="str">
        <f t="shared" si="1"/>
        <v/>
      </c>
      <c r="F25" s="260" t="str">
        <f t="shared" si="0"/>
        <v/>
      </c>
      <c r="G25" s="286" t="str">
        <f t="shared" si="2"/>
        <v/>
      </c>
      <c r="H25" s="166"/>
      <c r="I25" s="135" t="str">
        <f t="shared" si="3"/>
        <v/>
      </c>
      <c r="J25" s="133" t="str">
        <f>IF(ISBLANK('Tabulation of Bids'!G23),"",'Tabulation of Bids'!G23)</f>
        <v/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5">
        <f>IF(ISBLANK('Tabulation of Bids'!A24),"",'Tabulation of Bids'!A24)</f>
        <v>19</v>
      </c>
      <c r="B26" s="296" t="str">
        <f>IF(ISBLANK('Tabulation of Bids'!B24),"",'Tabulation of Bids'!B24)</f>
        <v>Manholes to be Adjusted</v>
      </c>
      <c r="C26" s="293">
        <f>IF('Tabulation of Bids'!D24=0,"",'Tabulation of Bids'!D24)</f>
        <v>62</v>
      </c>
      <c r="D26" s="297" t="str">
        <f>IF(ISBLANK('Tabulation of Bids'!C24),"",'Tabulation of Bids'!C24)</f>
        <v>Each</v>
      </c>
      <c r="E26" s="259" t="str">
        <f t="shared" si="1"/>
        <v/>
      </c>
      <c r="F26" s="260" t="str">
        <f t="shared" si="0"/>
        <v/>
      </c>
      <c r="G26" s="286" t="str">
        <f t="shared" si="2"/>
        <v/>
      </c>
      <c r="H26" s="166"/>
      <c r="I26" s="135" t="str">
        <f t="shared" si="3"/>
        <v/>
      </c>
      <c r="J26" s="133" t="str">
        <f>IF(ISBLANK('Tabulation of Bids'!G24),"",'Tabulation of Bids'!G24)</f>
        <v/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5">
        <f>IF(ISBLANK('Tabulation of Bids'!A25),"",'Tabulation of Bids'!A25)</f>
        <v>20</v>
      </c>
      <c r="B27" s="296" t="str">
        <f>IF(ISBLANK('Tabulation of Bids'!B25),"",'Tabulation of Bids'!B25)</f>
        <v>Manholes to be Reconstructed</v>
      </c>
      <c r="C27" s="293">
        <f>IF('Tabulation of Bids'!D25=0,"",'Tabulation of Bids'!D25)</f>
        <v>1</v>
      </c>
      <c r="D27" s="297" t="str">
        <f>IF(ISBLANK('Tabulation of Bids'!C25),"",'Tabulation of Bids'!C25)</f>
        <v>Each</v>
      </c>
      <c r="E27" s="259" t="str">
        <f t="shared" si="1"/>
        <v/>
      </c>
      <c r="F27" s="260" t="str">
        <f t="shared" si="0"/>
        <v/>
      </c>
      <c r="G27" s="286" t="str">
        <f t="shared" si="2"/>
        <v/>
      </c>
      <c r="H27" s="166"/>
      <c r="I27" s="135" t="str">
        <f t="shared" si="3"/>
        <v/>
      </c>
      <c r="J27" s="133" t="str">
        <f>IF(ISBLANK('Tabulation of Bids'!G25),"",'Tabulation of Bids'!G25)</f>
        <v/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5">
        <f>IF(ISBLANK('Tabulation of Bids'!A26),"",'Tabulation of Bids'!A26)</f>
        <v>21</v>
      </c>
      <c r="B28" s="296" t="str">
        <f>IF(ISBLANK('Tabulation of Bids'!B26),"",'Tabulation of Bids'!B26)</f>
        <v>Inlets to be Adjusted</v>
      </c>
      <c r="C28" s="293">
        <f>IF('Tabulation of Bids'!D26=0,"",'Tabulation of Bids'!D26)</f>
        <v>18</v>
      </c>
      <c r="D28" s="297" t="str">
        <f>IF(ISBLANK('Tabulation of Bids'!C26),"",'Tabulation of Bids'!C26)</f>
        <v>Each</v>
      </c>
      <c r="E28" s="259" t="str">
        <f t="shared" si="1"/>
        <v/>
      </c>
      <c r="F28" s="260" t="str">
        <f t="shared" si="0"/>
        <v/>
      </c>
      <c r="G28" s="286" t="str">
        <f t="shared" si="2"/>
        <v/>
      </c>
      <c r="H28" s="166"/>
      <c r="I28" s="135" t="str">
        <f t="shared" si="3"/>
        <v/>
      </c>
      <c r="J28" s="133" t="str">
        <f>IF(ISBLANK('Tabulation of Bids'!G26),"",'Tabulation of Bids'!G26)</f>
        <v/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5">
        <f>IF(ISBLANK('Tabulation of Bids'!A27),"",'Tabulation of Bids'!A27)</f>
        <v>22</v>
      </c>
      <c r="B29" s="296" t="str">
        <f>IF(ISBLANK('Tabulation of Bids'!B27),"",'Tabulation of Bids'!B27)</f>
        <v>Inlets to be Adjusted with New Frame and Grate</v>
      </c>
      <c r="C29" s="293">
        <f>IF('Tabulation of Bids'!D27=0,"",'Tabulation of Bids'!D27)</f>
        <v>10</v>
      </c>
      <c r="D29" s="297" t="str">
        <f>IF(ISBLANK('Tabulation of Bids'!C27),"",'Tabulation of Bids'!C27)</f>
        <v>Each</v>
      </c>
      <c r="E29" s="259" t="str">
        <f t="shared" si="1"/>
        <v/>
      </c>
      <c r="F29" s="260" t="str">
        <f t="shared" si="0"/>
        <v/>
      </c>
      <c r="G29" s="286" t="str">
        <f t="shared" si="2"/>
        <v/>
      </c>
      <c r="H29" s="166"/>
      <c r="I29" s="135" t="str">
        <f t="shared" si="3"/>
        <v/>
      </c>
      <c r="J29" s="133" t="str">
        <f>IF(ISBLANK('Tabulation of Bids'!G27),"",'Tabulation of Bids'!G27)</f>
        <v/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5">
        <f>IF(ISBLANK('Tabulation of Bids'!A28),"",'Tabulation of Bids'!A28)</f>
        <v>23</v>
      </c>
      <c r="B30" s="296" t="str">
        <f>IF(ISBLANK('Tabulation of Bids'!B28),"",'Tabulation of Bids'!B28)</f>
        <v>Inlets to be Reconstructed</v>
      </c>
      <c r="C30" s="293">
        <f>IF('Tabulation of Bids'!D28=0,"",'Tabulation of Bids'!D28)</f>
        <v>1</v>
      </c>
      <c r="D30" s="297" t="str">
        <f>IF(ISBLANK('Tabulation of Bids'!C28),"",'Tabulation of Bids'!C28)</f>
        <v>Each</v>
      </c>
      <c r="E30" s="259" t="str">
        <f t="shared" si="1"/>
        <v/>
      </c>
      <c r="F30" s="260" t="str">
        <f t="shared" si="0"/>
        <v/>
      </c>
      <c r="G30" s="286" t="str">
        <f t="shared" si="2"/>
        <v/>
      </c>
      <c r="H30" s="166"/>
      <c r="I30" s="135" t="str">
        <f t="shared" si="3"/>
        <v/>
      </c>
      <c r="J30" s="133" t="str">
        <f>IF(ISBLANK('Tabulation of Bids'!G28),"",'Tabulation of Bids'!G28)</f>
        <v/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298">
        <f>IF(ISBLANK('Tabulation of Bids'!A29),"",'Tabulation of Bids'!A29)</f>
        <v>24</v>
      </c>
      <c r="B31" s="299" t="str">
        <f>IF(ISBLANK('Tabulation of Bids'!B29),"",'Tabulation of Bids'!B29)</f>
        <v>Inlets to be Reconstructed with New Frame and Grate</v>
      </c>
      <c r="C31" s="293">
        <f>IF('Tabulation of Bids'!D29=0,"",'Tabulation of Bids'!D29)</f>
        <v>1</v>
      </c>
      <c r="D31" s="300" t="str">
        <f>IF(ISBLANK('Tabulation of Bids'!C29),"",'Tabulation of Bids'!C29)</f>
        <v>Each</v>
      </c>
      <c r="E31" s="261" t="str">
        <f t="shared" si="1"/>
        <v/>
      </c>
      <c r="F31" s="262" t="str">
        <f t="shared" si="0"/>
        <v/>
      </c>
      <c r="G31" s="286" t="str">
        <f t="shared" si="2"/>
        <v/>
      </c>
      <c r="H31" s="166"/>
      <c r="I31" s="135" t="str">
        <f t="shared" si="3"/>
        <v/>
      </c>
      <c r="J31" s="133" t="str">
        <f>IF(ISBLANK('Tabulation of Bids'!G29),"",'Tabulation of Bids'!G29)</f>
        <v/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28">
        <f>SUM(E8:E31)</f>
        <v>0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7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2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3"/>
      <c r="K41" s="273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1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4" t="s">
        <v>38</v>
      </c>
      <c r="K43" s="268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5"/>
      <c r="K44" s="269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6"/>
      <c r="K45" s="270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7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7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151</v>
      </c>
      <c r="D48" s="354"/>
      <c r="E48" s="354"/>
      <c r="F48" s="354"/>
      <c r="G48" s="354"/>
      <c r="H48" s="354"/>
      <c r="I48" s="354"/>
      <c r="J48" s="354"/>
      <c r="K48" s="354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151</v>
      </c>
      <c r="D50" s="56"/>
      <c r="E50" s="354"/>
      <c r="F50" s="354"/>
      <c r="G50" s="354"/>
      <c r="H50" s="354"/>
      <c r="I50" s="354"/>
      <c r="J50" s="354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2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4"/>
      <c r="K55" s="354"/>
      <c r="N55" s="128"/>
    </row>
    <row r="56" spans="1:31" x14ac:dyDescent="0.2">
      <c r="A56" s="12"/>
      <c r="B56" s="92" t="str">
        <f>B3</f>
        <v>Estimate No. 1 from June 20, 2022 to July 7, 2022</v>
      </c>
      <c r="C56" s="12"/>
      <c r="D56" s="12"/>
      <c r="E56" s="12"/>
      <c r="F56" s="12"/>
      <c r="G56" s="12"/>
      <c r="H56" s="12"/>
      <c r="I56" s="301"/>
      <c r="J56" s="11" t="s">
        <v>30</v>
      </c>
      <c r="K56" s="11"/>
      <c r="N56" s="128"/>
    </row>
    <row r="57" spans="1:31" x14ac:dyDescent="0.2">
      <c r="A57" s="12"/>
      <c r="B57" s="92" t="str">
        <f>B4</f>
        <v xml:space="preserve">Payable to: 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 xml:space="preserve">Address:  </v>
      </c>
      <c r="C58" s="12"/>
      <c r="D58" s="12"/>
      <c r="E58" s="12"/>
      <c r="F58" s="12"/>
      <c r="G58" s="12"/>
      <c r="H58" s="14" t="s">
        <v>32</v>
      </c>
      <c r="I58" s="563" t="str">
        <f>I5</f>
        <v>Bid On: City-Wide Street Repairs Group No. 3 - 2025 (Concrete)</v>
      </c>
      <c r="J58" s="563"/>
      <c r="K58" s="563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1">
        <f>IF(ISBLANK('Tabulation of Bids'!A32),"",'Tabulation of Bids'!A32)</f>
        <v>25</v>
      </c>
      <c r="B61" s="303" t="str">
        <f>IF(ISBLANK('Tabulation of Bids'!B32),"",'Tabulation of Bids'!B32)</f>
        <v>Inlet Special to be Repaired</v>
      </c>
      <c r="C61" s="293">
        <f>IF('Tabulation of Bids'!D32=0,"",'Tabulation of Bids'!D32)</f>
        <v>10</v>
      </c>
      <c r="D61" s="294" t="str">
        <f>IF(ISBLANK('Tabulation of Bids'!C32),"",'Tabulation of Bids'!C32)</f>
        <v>Each</v>
      </c>
      <c r="E61" s="255" t="str">
        <f>IF(J61 = "","",J61*C61)</f>
        <v/>
      </c>
      <c r="F61" s="256" t="str">
        <f>IF((H61&gt;C61),H61-C61,"")</f>
        <v/>
      </c>
      <c r="G61" s="286" t="str">
        <f>IF(K106="BLR 6303",IF(C61&gt;H61,C61-H61,""),"")</f>
        <v/>
      </c>
      <c r="H61" s="166"/>
      <c r="I61" s="135" t="str">
        <f t="shared" ref="I61:I84" si="5">IF(ISBLANK(H61),"",D61)</f>
        <v/>
      </c>
      <c r="J61" s="133" t="str">
        <f>IF(ISBLANK('Tabulation of Bids'!G32),"",'Tabulation of Bids'!G32)</f>
        <v/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4">
        <f>IF(ISBLANK('Tabulation of Bids'!A33),"",'Tabulation of Bids'!A33)</f>
        <v>26</v>
      </c>
      <c r="B62" s="305" t="str">
        <f>IF(ISBLANK('Tabulation of Bids'!B33),"",'Tabulation of Bids'!B33)</f>
        <v>Combination Concrete Curb and Gutter, Type M-6.18 (Modified)</v>
      </c>
      <c r="C62" s="293">
        <f>IF('Tabulation of Bids'!D33=0,"",'Tabulation of Bids'!D33)</f>
        <v>22500</v>
      </c>
      <c r="D62" s="297" t="str">
        <f>IF(ISBLANK('Tabulation of Bids'!C33),"",'Tabulation of Bids'!C33)</f>
        <v>L.F.</v>
      </c>
      <c r="E62" s="133" t="str">
        <f t="shared" ref="E62:E84" si="7">IF(J62 = "","",J62*C62)</f>
        <v/>
      </c>
      <c r="F62" s="134" t="str">
        <f t="shared" ref="F62:F84" si="8">IF((H62&gt;C62),H62-C62,"")</f>
        <v/>
      </c>
      <c r="G62" s="286" t="str">
        <f t="shared" ref="G62:G84" si="9">IF($K$106="BLR 6303",IF(C62&gt;H62,C62-H62,""),"")</f>
        <v/>
      </c>
      <c r="H62" s="166"/>
      <c r="I62" s="135" t="str">
        <f t="shared" si="5"/>
        <v/>
      </c>
      <c r="J62" s="133" t="str">
        <f>IF(ISBLANK('Tabulation of Bids'!G33),"",'Tabulation of Bids'!G33)</f>
        <v/>
      </c>
      <c r="K62" s="133" t="str">
        <f t="shared" si="6"/>
        <v/>
      </c>
      <c r="M62" s="3"/>
      <c r="N62" s="128"/>
    </row>
    <row r="63" spans="1:31" ht="20.25" customHeight="1" x14ac:dyDescent="0.2">
      <c r="A63" s="304">
        <f>IF(ISBLANK('Tabulation of Bids'!A34),"",'Tabulation of Bids'!A34)</f>
        <v>27</v>
      </c>
      <c r="B63" s="305" t="str">
        <f>IF(ISBLANK('Tabulation of Bids'!B34),"",'Tabulation of Bids'!B34)</f>
        <v>Traffic Control and Protection</v>
      </c>
      <c r="C63" s="293">
        <f>IF('Tabulation of Bids'!D34=0,"",'Tabulation of Bids'!D34)</f>
        <v>1.0000000000000002</v>
      </c>
      <c r="D63" s="297" t="str">
        <f>IF(ISBLANK('Tabulation of Bids'!C34),"",'Tabulation of Bids'!C34)</f>
        <v>LSum</v>
      </c>
      <c r="E63" s="133" t="str">
        <f t="shared" si="7"/>
        <v/>
      </c>
      <c r="F63" s="134" t="str">
        <f t="shared" si="8"/>
        <v/>
      </c>
      <c r="G63" s="286" t="str">
        <f t="shared" si="9"/>
        <v/>
      </c>
      <c r="H63" s="166"/>
      <c r="I63" s="135" t="str">
        <f t="shared" si="5"/>
        <v/>
      </c>
      <c r="J63" s="133" t="str">
        <f>IF(ISBLANK('Tabulation of Bids'!G34),"",'Tabulation of Bids'!G34)</f>
        <v/>
      </c>
      <c r="K63" s="133" t="str">
        <f t="shared" si="6"/>
        <v/>
      </c>
      <c r="M63" s="1"/>
      <c r="N63" s="128"/>
    </row>
    <row r="64" spans="1:31" ht="20.25" customHeight="1" x14ac:dyDescent="0.2">
      <c r="A64" s="304">
        <f>IF(ISBLANK('Tabulation of Bids'!A35),"",'Tabulation of Bids'!A35)</f>
        <v>28</v>
      </c>
      <c r="B64" s="305" t="str">
        <f>IF(ISBLANK('Tabulation of Bids'!B35),"",'Tabulation of Bids'!B35)</f>
        <v>Thermoplastic Pavement Markings, 4"</v>
      </c>
      <c r="C64" s="293">
        <f>IF('Tabulation of Bids'!D35=0,"",'Tabulation of Bids'!D35)</f>
        <v>100</v>
      </c>
      <c r="D64" s="297" t="str">
        <f>IF(ISBLANK('Tabulation of Bids'!C35),"",'Tabulation of Bids'!C35)</f>
        <v>L.F.</v>
      </c>
      <c r="E64" s="133" t="str">
        <f t="shared" si="7"/>
        <v/>
      </c>
      <c r="F64" s="134" t="str">
        <f t="shared" si="8"/>
        <v/>
      </c>
      <c r="G64" s="286" t="str">
        <f t="shared" si="9"/>
        <v/>
      </c>
      <c r="H64" s="166"/>
      <c r="I64" s="135" t="str">
        <f t="shared" si="5"/>
        <v/>
      </c>
      <c r="J64" s="133" t="str">
        <f>IF(ISBLANK('Tabulation of Bids'!G35),"",'Tabulation of Bids'!G35)</f>
        <v/>
      </c>
      <c r="K64" s="133" t="str">
        <f t="shared" si="6"/>
        <v/>
      </c>
      <c r="M64" s="1"/>
      <c r="N64" s="128"/>
    </row>
    <row r="65" spans="1:14" ht="20.25" customHeight="1" x14ac:dyDescent="0.2">
      <c r="A65" s="304">
        <f>IF(ISBLANK('Tabulation of Bids'!A36),"",'Tabulation of Bids'!A36)</f>
        <v>29</v>
      </c>
      <c r="B65" s="305" t="str">
        <f>IF(ISBLANK('Tabulation of Bids'!B36),"",'Tabulation of Bids'!B36)</f>
        <v>Thermoplastic Pavement Markings, 6"</v>
      </c>
      <c r="C65" s="293">
        <f>IF('Tabulation of Bids'!D36=0,"",'Tabulation of Bids'!D36)</f>
        <v>62</v>
      </c>
      <c r="D65" s="297" t="str">
        <f>IF(ISBLANK('Tabulation of Bids'!C36),"",'Tabulation of Bids'!C36)</f>
        <v>L.F.</v>
      </c>
      <c r="E65" s="133" t="str">
        <f t="shared" si="7"/>
        <v/>
      </c>
      <c r="F65" s="134" t="str">
        <f t="shared" si="8"/>
        <v/>
      </c>
      <c r="G65" s="286" t="str">
        <f t="shared" si="9"/>
        <v/>
      </c>
      <c r="H65" s="166"/>
      <c r="I65" s="135" t="str">
        <f t="shared" si="5"/>
        <v/>
      </c>
      <c r="J65" s="133" t="str">
        <f>IF(ISBLANK('Tabulation of Bids'!G36),"",'Tabulation of Bids'!G36)</f>
        <v/>
      </c>
      <c r="K65" s="133" t="str">
        <f t="shared" si="6"/>
        <v/>
      </c>
      <c r="M65" s="1"/>
      <c r="N65" s="128"/>
    </row>
    <row r="66" spans="1:14" ht="20.25" customHeight="1" x14ac:dyDescent="0.2">
      <c r="A66" s="304">
        <f>IF(ISBLANK('Tabulation of Bids'!A37),"",'Tabulation of Bids'!A37)</f>
        <v>30</v>
      </c>
      <c r="B66" s="305" t="str">
        <f>IF(ISBLANK('Tabulation of Bids'!B37),"",'Tabulation of Bids'!B37)</f>
        <v>Thermoplastic Pavement Markings, 24"</v>
      </c>
      <c r="C66" s="293">
        <f>IF('Tabulation of Bids'!D37=0,"",'Tabulation of Bids'!D37)</f>
        <v>26</v>
      </c>
      <c r="D66" s="297" t="str">
        <f>IF(ISBLANK('Tabulation of Bids'!C37),"",'Tabulation of Bids'!C37)</f>
        <v>L.F.</v>
      </c>
      <c r="E66" s="133" t="str">
        <f t="shared" si="7"/>
        <v/>
      </c>
      <c r="F66" s="134" t="str">
        <f t="shared" si="8"/>
        <v/>
      </c>
      <c r="G66" s="286" t="str">
        <f t="shared" si="9"/>
        <v/>
      </c>
      <c r="H66" s="166"/>
      <c r="I66" s="135" t="str">
        <f t="shared" si="5"/>
        <v/>
      </c>
      <c r="J66" s="133" t="str">
        <f>IF(ISBLANK('Tabulation of Bids'!G37),"",'Tabulation of Bids'!G37)</f>
        <v/>
      </c>
      <c r="K66" s="133" t="str">
        <f t="shared" si="6"/>
        <v/>
      </c>
      <c r="M66" s="1"/>
      <c r="N66" s="128"/>
    </row>
    <row r="67" spans="1:14" ht="20.25" customHeight="1" x14ac:dyDescent="0.2">
      <c r="A67" s="304">
        <f>IF(ISBLANK('Tabulation of Bids'!A38),"",'Tabulation of Bids'!A38)</f>
        <v>31</v>
      </c>
      <c r="B67" s="305" t="str">
        <f>IF(ISBLANK('Tabulation of Bids'!B38),"",'Tabulation of Bids'!B38)</f>
        <v>Subgrade Undercutting</v>
      </c>
      <c r="C67" s="293">
        <f>IF('Tabulation of Bids'!D38=0,"",'Tabulation of Bids'!D38)</f>
        <v>50</v>
      </c>
      <c r="D67" s="297" t="str">
        <f>IF(ISBLANK('Tabulation of Bids'!C38),"",'Tabulation of Bids'!C38)</f>
        <v>C.Y.</v>
      </c>
      <c r="E67" s="133" t="str">
        <f t="shared" si="7"/>
        <v/>
      </c>
      <c r="F67" s="134" t="str">
        <f t="shared" si="8"/>
        <v/>
      </c>
      <c r="G67" s="286" t="str">
        <f t="shared" si="9"/>
        <v/>
      </c>
      <c r="H67" s="166"/>
      <c r="I67" s="135" t="str">
        <f t="shared" si="5"/>
        <v/>
      </c>
      <c r="J67" s="133" t="str">
        <f>IF(ISBLANK('Tabulation of Bids'!G38),"",'Tabulation of Bids'!G38)</f>
        <v/>
      </c>
      <c r="K67" s="133" t="str">
        <f t="shared" si="6"/>
        <v/>
      </c>
      <c r="M67" s="1"/>
      <c r="N67" s="128"/>
    </row>
    <row r="68" spans="1:14" ht="20.25" customHeight="1" x14ac:dyDescent="0.2">
      <c r="A68" s="304">
        <f>IF(ISBLANK('Tabulation of Bids'!A39),"",'Tabulation of Bids'!A39)</f>
        <v>32</v>
      </c>
      <c r="B68" s="305" t="str">
        <f>IF(ISBLANK('Tabulation of Bids'!B39),"",'Tabulation of Bids'!B39)</f>
        <v>Remove and Replace Brick Pavers</v>
      </c>
      <c r="C68" s="293">
        <f>IF('Tabulation of Bids'!D39=0,"",'Tabulation of Bids'!D39)</f>
        <v>100</v>
      </c>
      <c r="D68" s="297" t="str">
        <f>IF(ISBLANK('Tabulation of Bids'!C39),"",'Tabulation of Bids'!C39)</f>
        <v>S.F.</v>
      </c>
      <c r="E68" s="133" t="str">
        <f t="shared" si="7"/>
        <v/>
      </c>
      <c r="F68" s="134" t="str">
        <f t="shared" si="8"/>
        <v/>
      </c>
      <c r="G68" s="286" t="str">
        <f t="shared" si="9"/>
        <v/>
      </c>
      <c r="H68" s="166"/>
      <c r="I68" s="135" t="str">
        <f t="shared" si="5"/>
        <v/>
      </c>
      <c r="J68" s="133" t="str">
        <f>IF(ISBLANK('Tabulation of Bids'!G39),"",'Tabulation of Bids'!G39)</f>
        <v/>
      </c>
      <c r="K68" s="133" t="str">
        <f t="shared" si="6"/>
        <v/>
      </c>
      <c r="M68" s="1"/>
      <c r="N68" s="128"/>
    </row>
    <row r="69" spans="1:14" ht="20.25" customHeight="1" x14ac:dyDescent="0.2">
      <c r="A69" s="304" t="str">
        <f>IF(ISBLANK('Tabulation of Bids'!A40),"",'Tabulation of Bids'!A40)</f>
        <v/>
      </c>
      <c r="B69" s="305" t="str">
        <f>IF(ISBLANK('Tabulation of Bids'!B40),"",'Tabulation of Bids'!B40)</f>
        <v/>
      </c>
      <c r="C69" s="293" t="str">
        <f>IF('Tabulation of Bids'!D40=0,"",'Tabulation of Bids'!D40)</f>
        <v/>
      </c>
      <c r="D69" s="297" t="str">
        <f>IF(ISBLANK('Tabulation of Bids'!C40),"",'Tabulation of Bids'!C40)</f>
        <v/>
      </c>
      <c r="E69" s="133" t="str">
        <f t="shared" si="7"/>
        <v/>
      </c>
      <c r="F69" s="134" t="str">
        <f t="shared" si="8"/>
        <v/>
      </c>
      <c r="G69" s="286" t="str">
        <f t="shared" si="9"/>
        <v/>
      </c>
      <c r="H69" s="166"/>
      <c r="I69" s="135" t="str">
        <f t="shared" si="5"/>
        <v/>
      </c>
      <c r="J69" s="133" t="str">
        <f>IF(ISBLANK('Tabulation of Bids'!G40),"",'Tabulation of Bids'!G40)</f>
        <v/>
      </c>
      <c r="K69" s="133" t="str">
        <f t="shared" si="6"/>
        <v/>
      </c>
      <c r="M69" s="1"/>
      <c r="N69" s="128"/>
    </row>
    <row r="70" spans="1:14" ht="20.25" customHeight="1" x14ac:dyDescent="0.2">
      <c r="A70" s="304" t="str">
        <f>IF(ISBLANK('Tabulation of Bids'!A41),"",'Tabulation of Bids'!A41)</f>
        <v/>
      </c>
      <c r="B70" s="305" t="str">
        <f>IF(ISBLANK('Tabulation of Bids'!B41),"",'Tabulation of Bids'!B41)</f>
        <v/>
      </c>
      <c r="C70" s="293" t="str">
        <f>IF('Tabulation of Bids'!D41=0,"",'Tabulation of Bids'!D41)</f>
        <v/>
      </c>
      <c r="D70" s="297" t="str">
        <f>IF(ISBLANK('Tabulation of Bids'!C41),"",'Tabulation of Bids'!C41)</f>
        <v/>
      </c>
      <c r="E70" s="133" t="str">
        <f t="shared" si="7"/>
        <v/>
      </c>
      <c r="F70" s="134" t="str">
        <f t="shared" si="8"/>
        <v/>
      </c>
      <c r="G70" s="286" t="str">
        <f t="shared" si="9"/>
        <v/>
      </c>
      <c r="H70" s="166"/>
      <c r="I70" s="135" t="str">
        <f t="shared" si="5"/>
        <v/>
      </c>
      <c r="J70" s="133" t="str">
        <f>IF(ISBLANK('Tabulation of Bids'!G41),"",'Tabulation of Bids'!G41)</f>
        <v/>
      </c>
      <c r="K70" s="133" t="str">
        <f t="shared" si="6"/>
        <v/>
      </c>
      <c r="M70" s="1"/>
      <c r="N70" s="128"/>
    </row>
    <row r="71" spans="1:14" ht="20.25" customHeight="1" x14ac:dyDescent="0.2">
      <c r="A71" s="304" t="str">
        <f>IF(ISBLANK('Tabulation of Bids'!A42),"",'Tabulation of Bids'!A42)</f>
        <v/>
      </c>
      <c r="B71" s="305" t="str">
        <f>IF(ISBLANK('Tabulation of Bids'!B42),"",'Tabulation of Bids'!B42)</f>
        <v/>
      </c>
      <c r="C71" s="293" t="str">
        <f>IF('Tabulation of Bids'!D42=0,"",'Tabulation of Bids'!D42)</f>
        <v/>
      </c>
      <c r="D71" s="297" t="str">
        <f>IF(ISBLANK('Tabulation of Bids'!C42),"",'Tabulation of Bids'!C42)</f>
        <v/>
      </c>
      <c r="E71" s="133" t="str">
        <f t="shared" si="7"/>
        <v/>
      </c>
      <c r="F71" s="134" t="str">
        <f t="shared" si="8"/>
        <v/>
      </c>
      <c r="G71" s="286" t="str">
        <f t="shared" si="9"/>
        <v/>
      </c>
      <c r="H71" s="166"/>
      <c r="I71" s="135" t="str">
        <f t="shared" si="5"/>
        <v/>
      </c>
      <c r="J71" s="133" t="str">
        <f>IF(ISBLANK('Tabulation of Bids'!G42),"",'Tabulation of Bids'!G42)</f>
        <v/>
      </c>
      <c r="K71" s="133" t="str">
        <f t="shared" si="6"/>
        <v/>
      </c>
      <c r="M71" s="1"/>
      <c r="N71" s="128"/>
    </row>
    <row r="72" spans="1:14" ht="20.25" customHeight="1" x14ac:dyDescent="0.2">
      <c r="A72" s="304" t="str">
        <f>IF(ISBLANK('Tabulation of Bids'!A43),"",'Tabulation of Bids'!A43)</f>
        <v/>
      </c>
      <c r="B72" s="305" t="str">
        <f>IF(ISBLANK('Tabulation of Bids'!B43),"",'Tabulation of Bids'!B43)</f>
        <v/>
      </c>
      <c r="C72" s="293" t="str">
        <f>IF('Tabulation of Bids'!D43=0,"",'Tabulation of Bids'!D43)</f>
        <v/>
      </c>
      <c r="D72" s="297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6" t="str">
        <f t="shared" si="9"/>
        <v/>
      </c>
      <c r="H72" s="166"/>
      <c r="I72" s="135" t="str">
        <f t="shared" si="5"/>
        <v/>
      </c>
      <c r="J72" s="133" t="str">
        <f>IF(ISBLANK('Tabulation of Bids'!G43),"",'Tabulation of Bids'!G43)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4" t="str">
        <f>IF(ISBLANK('Tabulation of Bids'!A44),"",'Tabulation of Bids'!A44)</f>
        <v/>
      </c>
      <c r="B73" s="305" t="str">
        <f>IF(ISBLANK('Tabulation of Bids'!B44),"",'Tabulation of Bids'!B44)</f>
        <v/>
      </c>
      <c r="C73" s="293" t="str">
        <f>IF('Tabulation of Bids'!D44=0,"",'Tabulation of Bids'!D44)</f>
        <v/>
      </c>
      <c r="D73" s="297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6" t="str">
        <f t="shared" si="9"/>
        <v/>
      </c>
      <c r="H73" s="166"/>
      <c r="I73" s="135" t="str">
        <f t="shared" si="5"/>
        <v/>
      </c>
      <c r="J73" s="133" t="str">
        <f>IF(ISBLANK('Tabulation of Bids'!G44),"",'Tabulation of Bids'!G44)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4" t="str">
        <f>IF(ISBLANK('Tabulation of Bids'!A45),"",'Tabulation of Bids'!A45)</f>
        <v/>
      </c>
      <c r="B74" s="305" t="str">
        <f>IF(ISBLANK('Tabulation of Bids'!B45),"",'Tabulation of Bids'!B45)</f>
        <v/>
      </c>
      <c r="C74" s="293" t="str">
        <f>IF('Tabulation of Bids'!D45=0,"",'Tabulation of Bids'!D45)</f>
        <v/>
      </c>
      <c r="D74" s="297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6" t="str">
        <f t="shared" si="9"/>
        <v/>
      </c>
      <c r="H74" s="166"/>
      <c r="I74" s="135" t="str">
        <f t="shared" si="5"/>
        <v/>
      </c>
      <c r="J74" s="133" t="str">
        <f>IF(ISBLANK('Tabulation of Bids'!G45),"",'Tabulation of Bids'!G45)</f>
        <v/>
      </c>
      <c r="K74" s="133" t="str">
        <f t="shared" si="6"/>
        <v/>
      </c>
      <c r="M74" s="1"/>
      <c r="N74" s="128"/>
    </row>
    <row r="75" spans="1:14" ht="20.25" customHeight="1" x14ac:dyDescent="0.2">
      <c r="A75" s="304" t="str">
        <f>IF(ISBLANK('Tabulation of Bids'!A46),"",'Tabulation of Bids'!A46)</f>
        <v/>
      </c>
      <c r="B75" s="305" t="str">
        <f>IF(ISBLANK('Tabulation of Bids'!B46),"",'Tabulation of Bids'!B46)</f>
        <v/>
      </c>
      <c r="C75" s="293" t="str">
        <f>IF('Tabulation of Bids'!D46=0,"",'Tabulation of Bids'!D46)</f>
        <v/>
      </c>
      <c r="D75" s="297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6" t="str">
        <f t="shared" si="9"/>
        <v/>
      </c>
      <c r="H75" s="166"/>
      <c r="I75" s="135" t="str">
        <f t="shared" si="5"/>
        <v/>
      </c>
      <c r="J75" s="133" t="str">
        <f>IF(ISBLANK('Tabulation of Bids'!G46),"",'Tabulation of Bids'!G46)</f>
        <v/>
      </c>
      <c r="K75" s="133" t="str">
        <f t="shared" si="6"/>
        <v/>
      </c>
      <c r="M75" s="1"/>
      <c r="N75" s="128"/>
    </row>
    <row r="76" spans="1:14" ht="20.25" customHeight="1" x14ac:dyDescent="0.2">
      <c r="A76" s="304" t="str">
        <f>IF(ISBLANK('Tabulation of Bids'!A47),"",'Tabulation of Bids'!A47)</f>
        <v/>
      </c>
      <c r="B76" s="305" t="str">
        <f>IF(ISBLANK('Tabulation of Bids'!B47),"",'Tabulation of Bids'!B47)</f>
        <v/>
      </c>
      <c r="C76" s="293" t="str">
        <f>IF('Tabulation of Bids'!D47=0,"",'Tabulation of Bids'!D47)</f>
        <v/>
      </c>
      <c r="D76" s="297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6" t="str">
        <f t="shared" si="9"/>
        <v/>
      </c>
      <c r="H76" s="166"/>
      <c r="I76" s="135" t="str">
        <f t="shared" si="5"/>
        <v/>
      </c>
      <c r="J76" s="133" t="str">
        <f>IF(ISBLANK('Tabulation of Bids'!G47),"",'Tabulation of Bids'!G47)</f>
        <v/>
      </c>
      <c r="K76" s="133" t="str">
        <f t="shared" si="6"/>
        <v/>
      </c>
    </row>
    <row r="77" spans="1:14" ht="20.25" customHeight="1" x14ac:dyDescent="0.2">
      <c r="A77" s="304" t="str">
        <f>IF(ISBLANK('Tabulation of Bids'!A48),"",'Tabulation of Bids'!A48)</f>
        <v/>
      </c>
      <c r="B77" s="305" t="str">
        <f>IF(ISBLANK('Tabulation of Bids'!B48),"",'Tabulation of Bids'!B48)</f>
        <v/>
      </c>
      <c r="C77" s="293" t="str">
        <f>IF('Tabulation of Bids'!D48=0,"",'Tabulation of Bids'!D48)</f>
        <v/>
      </c>
      <c r="D77" s="297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6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4" t="str">
        <f>IF(ISBLANK('Tabulation of Bids'!A49),"",'Tabulation of Bids'!A49)</f>
        <v/>
      </c>
      <c r="B78" s="305" t="str">
        <f>IF(ISBLANK('Tabulation of Bids'!B49),"",'Tabulation of Bids'!B49)</f>
        <v/>
      </c>
      <c r="C78" s="293" t="str">
        <f>IF('Tabulation of Bids'!D49=0,"",'Tabulation of Bids'!D49)</f>
        <v/>
      </c>
      <c r="D78" s="297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6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4" t="str">
        <f>IF(ISBLANK('Tabulation of Bids'!A50),"",'Tabulation of Bids'!A50)</f>
        <v/>
      </c>
      <c r="B79" s="305" t="str">
        <f>IF(ISBLANK('Tabulation of Bids'!B50),"",'Tabulation of Bids'!B50)</f>
        <v/>
      </c>
      <c r="C79" s="293" t="str">
        <f>IF('Tabulation of Bids'!D50=0,"",'Tabulation of Bids'!D50)</f>
        <v/>
      </c>
      <c r="D79" s="297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6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4" t="str">
        <f>IF(ISBLANK('Tabulation of Bids'!A51),"",'Tabulation of Bids'!A51)</f>
        <v/>
      </c>
      <c r="B80" s="305" t="str">
        <f>IF(ISBLANK('Tabulation of Bids'!B51),"",'Tabulation of Bids'!B51)</f>
        <v/>
      </c>
      <c r="C80" s="293" t="str">
        <f>IF('Tabulation of Bids'!D51=0,"",'Tabulation of Bids'!D51)</f>
        <v/>
      </c>
      <c r="D80" s="297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6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4" t="str">
        <f>IF(ISBLANK('Tabulation of Bids'!A52),"",'Tabulation of Bids'!A52)</f>
        <v/>
      </c>
      <c r="B81" s="305" t="str">
        <f>IF(ISBLANK('Tabulation of Bids'!B52),"",'Tabulation of Bids'!B52)</f>
        <v/>
      </c>
      <c r="C81" s="293" t="str">
        <f>IF('Tabulation of Bids'!D52=0,"",'Tabulation of Bids'!D52)</f>
        <v/>
      </c>
      <c r="D81" s="297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6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4" t="str">
        <f>IF(ISBLANK('Tabulation of Bids'!A53),"",'Tabulation of Bids'!A53)</f>
        <v/>
      </c>
      <c r="B82" s="305" t="str">
        <f>IF(ISBLANK('Tabulation of Bids'!B53),"",'Tabulation of Bids'!B53)</f>
        <v/>
      </c>
      <c r="C82" s="293" t="str">
        <f>IF('Tabulation of Bids'!D53=0,"",'Tabulation of Bids'!D53)</f>
        <v/>
      </c>
      <c r="D82" s="297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6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4" t="str">
        <f>IF(ISBLANK('Tabulation of Bids'!A54),"",'Tabulation of Bids'!A54)</f>
        <v/>
      </c>
      <c r="B83" s="305" t="str">
        <f>IF(ISBLANK('Tabulation of Bids'!B54),"",'Tabulation of Bids'!B54)</f>
        <v/>
      </c>
      <c r="C83" s="293" t="str">
        <f>IF('Tabulation of Bids'!D54=0,"",'Tabulation of Bids'!D54)</f>
        <v/>
      </c>
      <c r="D83" s="297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6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6" t="str">
        <f>IF(ISBLANK('Tabulation of Bids'!A55),"",'Tabulation of Bids'!A55)</f>
        <v/>
      </c>
      <c r="B84" s="307" t="str">
        <f>IF(ISBLANK('Tabulation of Bids'!B55),"",'Tabulation of Bids'!B55)</f>
        <v/>
      </c>
      <c r="C84" s="293" t="str">
        <f>IF('Tabulation of Bids'!D55=0,"",'Tabulation of Bids'!D55)</f>
        <v/>
      </c>
      <c r="D84" s="300" t="str">
        <f>IF(ISBLANK('Tabulation of Bids'!C55),"",'Tabulation of Bids'!C55)</f>
        <v/>
      </c>
      <c r="E84" s="257" t="str">
        <f t="shared" si="7"/>
        <v/>
      </c>
      <c r="F84" s="258" t="str">
        <f t="shared" si="8"/>
        <v/>
      </c>
      <c r="G84" s="286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28">
        <f>SUM(E61:E84)+SUM(E8:E31)</f>
        <v>0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0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7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2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5">
        <v>0.1</v>
      </c>
      <c r="K94" s="273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1">
        <f>IF(ISNUMBER(K94),K93-K94,K93)</f>
        <v>0</v>
      </c>
    </row>
    <row r="96" spans="1:11" x14ac:dyDescent="0.2">
      <c r="A96" s="358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68"/>
    </row>
    <row r="97" spans="1:31" x14ac:dyDescent="0.2">
      <c r="A97" s="359"/>
      <c r="B97" s="50"/>
      <c r="C97" s="32"/>
      <c r="D97" s="32"/>
      <c r="E97" s="32"/>
      <c r="F97" s="32"/>
      <c r="G97" s="32"/>
      <c r="H97" s="32"/>
      <c r="I97" s="32"/>
      <c r="J97" s="174"/>
      <c r="K97" s="269"/>
    </row>
    <row r="98" spans="1:31" x14ac:dyDescent="0.2">
      <c r="A98" s="359"/>
      <c r="B98" s="50"/>
      <c r="C98" s="32"/>
      <c r="D98" s="32"/>
      <c r="E98" s="32"/>
      <c r="F98" s="32"/>
      <c r="G98" s="32"/>
      <c r="H98" s="32"/>
      <c r="I98" s="357"/>
      <c r="J98" s="356"/>
      <c r="K98" s="269"/>
    </row>
    <row r="99" spans="1:31" ht="12" thickBot="1" x14ac:dyDescent="0.25">
      <c r="A99" s="360"/>
      <c r="B99" s="51"/>
      <c r="C99" s="33"/>
      <c r="D99" s="33"/>
      <c r="E99" s="33"/>
      <c r="F99" s="33"/>
      <c r="G99" s="33"/>
      <c r="H99" s="33"/>
      <c r="I99" s="33"/>
      <c r="J99" s="175"/>
      <c r="K99" s="270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7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7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151</v>
      </c>
      <c r="D102" s="354"/>
      <c r="E102" s="354"/>
      <c r="F102" s="354"/>
      <c r="G102" s="354"/>
      <c r="H102" s="354"/>
      <c r="I102" s="354"/>
      <c r="J102" s="354"/>
      <c r="K102" s="35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152</v>
      </c>
      <c r="D104" s="56"/>
      <c r="E104" s="354"/>
      <c r="F104" s="354"/>
      <c r="G104" s="354"/>
      <c r="H104" s="354"/>
      <c r="I104" s="354"/>
      <c r="J104" s="354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2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4"/>
      <c r="K109" s="354"/>
    </row>
    <row r="110" spans="1:31" x14ac:dyDescent="0.2">
      <c r="A110" s="12"/>
      <c r="B110" s="92" t="str">
        <f>B56</f>
        <v>Estimate No. 1 from June 20, 2022 to July 7, 2022</v>
      </c>
      <c r="C110" s="12"/>
      <c r="D110" s="12"/>
      <c r="E110" s="12"/>
      <c r="F110" s="12"/>
      <c r="G110" s="12"/>
      <c r="H110" s="12"/>
      <c r="I110" s="301"/>
      <c r="J110" s="11" t="s">
        <v>30</v>
      </c>
      <c r="K110" s="11"/>
    </row>
    <row r="111" spans="1:31" x14ac:dyDescent="0.2">
      <c r="A111" s="12"/>
      <c r="B111" s="92" t="str">
        <f>B57</f>
        <v xml:space="preserve">Payable to: 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 xml:space="preserve">Address:  </v>
      </c>
      <c r="C112" s="12"/>
      <c r="D112" s="12"/>
      <c r="E112" s="12"/>
      <c r="F112" s="12"/>
      <c r="G112" s="12"/>
      <c r="H112" s="14" t="s">
        <v>32</v>
      </c>
      <c r="I112" s="563" t="str">
        <f>I58</f>
        <v>Bid On: City-Wide Street Repairs Group No. 3 - 2025 (Concrete)</v>
      </c>
      <c r="J112" s="563"/>
      <c r="K112" s="563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1" t="str">
        <f>IF(ISBLANK('Tabulation of Bids'!A58),"",'Tabulation of Bids'!A58)</f>
        <v/>
      </c>
      <c r="B115" s="292" t="str">
        <f>IF(ISBLANK('Tabulation of Bids'!B58),"",'Tabulation of Bids'!B58)</f>
        <v/>
      </c>
      <c r="C115" s="293" t="str">
        <f>IF('Tabulation of Bids'!D58=0,"",'Tabulation of Bids'!D58)</f>
        <v/>
      </c>
      <c r="D115" s="294" t="str">
        <f>IF(ISBLANK('Tabulation of Bids'!C58),"",'Tabulation of Bids'!C58)</f>
        <v/>
      </c>
      <c r="E115" s="255" t="str">
        <f>IF(J115 = "","",J115*C115)</f>
        <v/>
      </c>
      <c r="F115" s="256" t="str">
        <f>IF((H115&gt;C115),H115-C115,"")</f>
        <v/>
      </c>
      <c r="G115" s="286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5" t="str">
        <f>IF(ISBLANK('Tabulation of Bids'!A59),"",'Tabulation of Bids'!A59)</f>
        <v/>
      </c>
      <c r="B116" s="296" t="str">
        <f>IF(ISBLANK('Tabulation of Bids'!B59),"",'Tabulation of Bids'!B59)</f>
        <v/>
      </c>
      <c r="C116" s="293" t="str">
        <f>IF('Tabulation of Bids'!D59=0,"",'Tabulation of Bids'!D59)</f>
        <v/>
      </c>
      <c r="D116" s="297" t="str">
        <f>IF(ISBLANK('Tabulation of Bids'!C59),"",'Tabulation of Bids'!C59)</f>
        <v/>
      </c>
      <c r="E116" s="259" t="str">
        <f t="shared" ref="E116:E138" si="12">IF(J116 = "","",J116*C116)</f>
        <v/>
      </c>
      <c r="F116" s="260" t="str">
        <f t="shared" ref="F116:F138" si="13">IF((H116&gt;C116),H116-C116,"")</f>
        <v/>
      </c>
      <c r="G116" s="286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5" t="str">
        <f>IF(ISBLANK('Tabulation of Bids'!A60),"",'Tabulation of Bids'!A60)</f>
        <v/>
      </c>
      <c r="B117" s="296" t="str">
        <f>IF(ISBLANK('Tabulation of Bids'!B60),"",'Tabulation of Bids'!B60)</f>
        <v/>
      </c>
      <c r="C117" s="293" t="str">
        <f>IF('Tabulation of Bids'!D60=0,"",'Tabulation of Bids'!D60)</f>
        <v/>
      </c>
      <c r="D117" s="297" t="str">
        <f>IF(ISBLANK('Tabulation of Bids'!C60),"",'Tabulation of Bids'!C60)</f>
        <v/>
      </c>
      <c r="E117" s="259" t="str">
        <f t="shared" si="12"/>
        <v/>
      </c>
      <c r="F117" s="260" t="str">
        <f t="shared" si="13"/>
        <v/>
      </c>
      <c r="G117" s="286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5" t="str">
        <f>IF(ISBLANK('Tabulation of Bids'!A61),"",'Tabulation of Bids'!A61)</f>
        <v/>
      </c>
      <c r="B118" s="296" t="str">
        <f>IF(ISBLANK('Tabulation of Bids'!B61),"",'Tabulation of Bids'!B61)</f>
        <v/>
      </c>
      <c r="C118" s="293" t="str">
        <f>IF('Tabulation of Bids'!D61=0,"",'Tabulation of Bids'!D61)</f>
        <v/>
      </c>
      <c r="D118" s="297" t="str">
        <f>IF(ISBLANK('Tabulation of Bids'!C61),"",'Tabulation of Bids'!C61)</f>
        <v/>
      </c>
      <c r="E118" s="259" t="str">
        <f t="shared" si="12"/>
        <v/>
      </c>
      <c r="F118" s="260" t="str">
        <f t="shared" si="13"/>
        <v/>
      </c>
      <c r="G118" s="286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5" t="str">
        <f>IF(ISBLANK('Tabulation of Bids'!A62),"",'Tabulation of Bids'!A62)</f>
        <v/>
      </c>
      <c r="B119" s="296" t="str">
        <f>IF(ISBLANK('Tabulation of Bids'!B62),"",'Tabulation of Bids'!B62)</f>
        <v/>
      </c>
      <c r="C119" s="293" t="str">
        <f>IF('Tabulation of Bids'!D62=0,"",'Tabulation of Bids'!D62)</f>
        <v/>
      </c>
      <c r="D119" s="297" t="str">
        <f>IF(ISBLANK('Tabulation of Bids'!C62),"",'Tabulation of Bids'!C62)</f>
        <v/>
      </c>
      <c r="E119" s="259" t="str">
        <f t="shared" si="12"/>
        <v/>
      </c>
      <c r="F119" s="260" t="str">
        <f t="shared" si="13"/>
        <v/>
      </c>
      <c r="G119" s="286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5" t="str">
        <f>IF(ISBLANK('Tabulation of Bids'!A63),"",'Tabulation of Bids'!A63)</f>
        <v/>
      </c>
      <c r="B120" s="296" t="str">
        <f>IF(ISBLANK('Tabulation of Bids'!B63),"",'Tabulation of Bids'!B63)</f>
        <v/>
      </c>
      <c r="C120" s="293" t="str">
        <f>IF('Tabulation of Bids'!D63=0,"",'Tabulation of Bids'!D63)</f>
        <v/>
      </c>
      <c r="D120" s="297" t="str">
        <f>IF(ISBLANK('Tabulation of Bids'!C63),"",'Tabulation of Bids'!C63)</f>
        <v/>
      </c>
      <c r="E120" s="259" t="str">
        <f t="shared" si="12"/>
        <v/>
      </c>
      <c r="F120" s="260" t="str">
        <f t="shared" si="13"/>
        <v/>
      </c>
      <c r="G120" s="286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5" t="str">
        <f>IF(ISBLANK('Tabulation of Bids'!A64),"",'Tabulation of Bids'!A64)</f>
        <v/>
      </c>
      <c r="B121" s="296" t="str">
        <f>IF(ISBLANK('Tabulation of Bids'!B64),"",'Tabulation of Bids'!B64)</f>
        <v/>
      </c>
      <c r="C121" s="293" t="str">
        <f>IF('Tabulation of Bids'!D64=0,"",'Tabulation of Bids'!D64)</f>
        <v/>
      </c>
      <c r="D121" s="297" t="str">
        <f>IF(ISBLANK('Tabulation of Bids'!C64),"",'Tabulation of Bids'!C64)</f>
        <v/>
      </c>
      <c r="E121" s="259" t="str">
        <f t="shared" si="12"/>
        <v/>
      </c>
      <c r="F121" s="260" t="str">
        <f t="shared" si="13"/>
        <v/>
      </c>
      <c r="G121" s="286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5" t="str">
        <f>IF(ISBLANK('Tabulation of Bids'!A65),"",'Tabulation of Bids'!A65)</f>
        <v/>
      </c>
      <c r="B122" s="296" t="str">
        <f>IF(ISBLANK('Tabulation of Bids'!B65),"",'Tabulation of Bids'!B65)</f>
        <v/>
      </c>
      <c r="C122" s="293" t="str">
        <f>IF('Tabulation of Bids'!D65=0,"",'Tabulation of Bids'!D65)</f>
        <v/>
      </c>
      <c r="D122" s="297" t="str">
        <f>IF(ISBLANK('Tabulation of Bids'!C65),"",'Tabulation of Bids'!C65)</f>
        <v/>
      </c>
      <c r="E122" s="259" t="str">
        <f t="shared" si="12"/>
        <v/>
      </c>
      <c r="F122" s="260" t="str">
        <f t="shared" si="13"/>
        <v/>
      </c>
      <c r="G122" s="286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5" t="str">
        <f>IF(ISBLANK('Tabulation of Bids'!A66),"",'Tabulation of Bids'!A66)</f>
        <v/>
      </c>
      <c r="B123" s="296" t="str">
        <f>IF(ISBLANK('Tabulation of Bids'!B66),"",'Tabulation of Bids'!B66)</f>
        <v/>
      </c>
      <c r="C123" s="293" t="str">
        <f>IF('Tabulation of Bids'!D66=0,"",'Tabulation of Bids'!D66)</f>
        <v/>
      </c>
      <c r="D123" s="297" t="str">
        <f>IF(ISBLANK('Tabulation of Bids'!C66),"",'Tabulation of Bids'!C66)</f>
        <v/>
      </c>
      <c r="E123" s="259" t="str">
        <f t="shared" si="12"/>
        <v/>
      </c>
      <c r="F123" s="260" t="str">
        <f t="shared" si="13"/>
        <v/>
      </c>
      <c r="G123" s="286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5" t="str">
        <f>IF(ISBLANK('Tabulation of Bids'!A67),"",'Tabulation of Bids'!A67)</f>
        <v/>
      </c>
      <c r="B124" s="296" t="str">
        <f>IF(ISBLANK('Tabulation of Bids'!B67),"",'Tabulation of Bids'!B67)</f>
        <v/>
      </c>
      <c r="C124" s="293" t="str">
        <f>IF('Tabulation of Bids'!D67=0,"",'Tabulation of Bids'!D67)</f>
        <v/>
      </c>
      <c r="D124" s="297" t="str">
        <f>IF(ISBLANK('Tabulation of Bids'!C67),"",'Tabulation of Bids'!C67)</f>
        <v/>
      </c>
      <c r="E124" s="259" t="str">
        <f t="shared" si="12"/>
        <v/>
      </c>
      <c r="F124" s="260" t="str">
        <f t="shared" si="13"/>
        <v/>
      </c>
      <c r="G124" s="286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5" t="str">
        <f>IF(ISBLANK('Tabulation of Bids'!A68),"",'Tabulation of Bids'!A68)</f>
        <v/>
      </c>
      <c r="B125" s="296" t="str">
        <f>IF(ISBLANK('Tabulation of Bids'!B68),"",'Tabulation of Bids'!B68)</f>
        <v/>
      </c>
      <c r="C125" s="293" t="str">
        <f>IF('Tabulation of Bids'!D68=0,"",'Tabulation of Bids'!D68)</f>
        <v/>
      </c>
      <c r="D125" s="297" t="str">
        <f>IF(ISBLANK('Tabulation of Bids'!C68),"",'Tabulation of Bids'!C68)</f>
        <v/>
      </c>
      <c r="E125" s="259" t="str">
        <f t="shared" si="12"/>
        <v/>
      </c>
      <c r="F125" s="260" t="str">
        <f t="shared" si="13"/>
        <v/>
      </c>
      <c r="G125" s="286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5" t="str">
        <f>IF(ISBLANK('Tabulation of Bids'!A69),"",'Tabulation of Bids'!A69)</f>
        <v/>
      </c>
      <c r="B126" s="296" t="str">
        <f>IF(ISBLANK('Tabulation of Bids'!B69),"",'Tabulation of Bids'!B69)</f>
        <v/>
      </c>
      <c r="C126" s="293" t="str">
        <f>IF('Tabulation of Bids'!D69=0,"",'Tabulation of Bids'!D69)</f>
        <v/>
      </c>
      <c r="D126" s="297" t="str">
        <f>IF(ISBLANK('Tabulation of Bids'!C69),"",'Tabulation of Bids'!C69)</f>
        <v/>
      </c>
      <c r="E126" s="259" t="str">
        <f t="shared" si="12"/>
        <v/>
      </c>
      <c r="F126" s="260" t="str">
        <f t="shared" si="13"/>
        <v/>
      </c>
      <c r="G126" s="286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5" t="str">
        <f>IF(ISBLANK('Tabulation of Bids'!A70),"",'Tabulation of Bids'!A70)</f>
        <v/>
      </c>
      <c r="B127" s="296" t="str">
        <f>IF(ISBLANK('Tabulation of Bids'!B70),"",'Tabulation of Bids'!B70)</f>
        <v/>
      </c>
      <c r="C127" s="293" t="str">
        <f>IF('Tabulation of Bids'!D70=0,"",'Tabulation of Bids'!D70)</f>
        <v/>
      </c>
      <c r="D127" s="297" t="str">
        <f>IF(ISBLANK('Tabulation of Bids'!C70),"",'Tabulation of Bids'!C70)</f>
        <v/>
      </c>
      <c r="E127" s="259" t="str">
        <f t="shared" si="12"/>
        <v/>
      </c>
      <c r="F127" s="260" t="str">
        <f t="shared" si="13"/>
        <v/>
      </c>
      <c r="G127" s="286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5" t="str">
        <f>IF(ISBLANK('Tabulation of Bids'!A71),"",'Tabulation of Bids'!A71)</f>
        <v/>
      </c>
      <c r="B128" s="296" t="str">
        <f>IF(ISBLANK('Tabulation of Bids'!B71),"",'Tabulation of Bids'!B71)</f>
        <v/>
      </c>
      <c r="C128" s="293" t="str">
        <f>IF('Tabulation of Bids'!D71=0,"",'Tabulation of Bids'!D71)</f>
        <v/>
      </c>
      <c r="D128" s="297" t="str">
        <f>IF(ISBLANK('Tabulation of Bids'!C71),"",'Tabulation of Bids'!C71)</f>
        <v/>
      </c>
      <c r="E128" s="259" t="str">
        <f t="shared" si="12"/>
        <v/>
      </c>
      <c r="F128" s="260" t="str">
        <f t="shared" si="13"/>
        <v/>
      </c>
      <c r="G128" s="286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5" t="str">
        <f>IF(ISBLANK('Tabulation of Bids'!A72),"",'Tabulation of Bids'!A72)</f>
        <v/>
      </c>
      <c r="B129" s="296" t="str">
        <f>IF(ISBLANK('Tabulation of Bids'!B72),"",'Tabulation of Bids'!B72)</f>
        <v/>
      </c>
      <c r="C129" s="293" t="str">
        <f>IF('Tabulation of Bids'!D72=0,"",'Tabulation of Bids'!D72)</f>
        <v/>
      </c>
      <c r="D129" s="297" t="str">
        <f>IF(ISBLANK('Tabulation of Bids'!C72),"",'Tabulation of Bids'!C72)</f>
        <v/>
      </c>
      <c r="E129" s="259" t="str">
        <f t="shared" si="12"/>
        <v/>
      </c>
      <c r="F129" s="260" t="str">
        <f t="shared" si="13"/>
        <v/>
      </c>
      <c r="G129" s="286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5" t="str">
        <f>IF(ISBLANK('Tabulation of Bids'!A73),"",'Tabulation of Bids'!A73)</f>
        <v/>
      </c>
      <c r="B130" s="296" t="str">
        <f>IF(ISBLANK('Tabulation of Bids'!B73),"",'Tabulation of Bids'!B73)</f>
        <v/>
      </c>
      <c r="C130" s="293" t="str">
        <f>IF('Tabulation of Bids'!D73=0,"",'Tabulation of Bids'!D73)</f>
        <v/>
      </c>
      <c r="D130" s="297" t="str">
        <f>IF(ISBLANK('Tabulation of Bids'!C73),"",'Tabulation of Bids'!C73)</f>
        <v/>
      </c>
      <c r="E130" s="259" t="str">
        <f t="shared" si="12"/>
        <v/>
      </c>
      <c r="F130" s="260" t="str">
        <f t="shared" si="13"/>
        <v/>
      </c>
      <c r="G130" s="286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5" t="str">
        <f>IF(ISBLANK('Tabulation of Bids'!A74),"",'Tabulation of Bids'!A74)</f>
        <v/>
      </c>
      <c r="B131" s="296" t="str">
        <f>IF(ISBLANK('Tabulation of Bids'!B74),"",'Tabulation of Bids'!B74)</f>
        <v/>
      </c>
      <c r="C131" s="293" t="str">
        <f>IF('Tabulation of Bids'!D74=0,"",'Tabulation of Bids'!D74)</f>
        <v/>
      </c>
      <c r="D131" s="297" t="str">
        <f>IF(ISBLANK('Tabulation of Bids'!C74),"",'Tabulation of Bids'!C74)</f>
        <v/>
      </c>
      <c r="E131" s="259" t="str">
        <f t="shared" si="12"/>
        <v/>
      </c>
      <c r="F131" s="260" t="str">
        <f t="shared" si="13"/>
        <v/>
      </c>
      <c r="G131" s="286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5" t="str">
        <f>IF(ISBLANK('Tabulation of Bids'!A75),"",'Tabulation of Bids'!A75)</f>
        <v/>
      </c>
      <c r="B132" s="296" t="str">
        <f>IF(ISBLANK('Tabulation of Bids'!B75),"",'Tabulation of Bids'!B75)</f>
        <v/>
      </c>
      <c r="C132" s="293" t="str">
        <f>IF('Tabulation of Bids'!D75=0,"",'Tabulation of Bids'!D75)</f>
        <v/>
      </c>
      <c r="D132" s="297" t="str">
        <f>IF(ISBLANK('Tabulation of Bids'!C75),"",'Tabulation of Bids'!C75)</f>
        <v/>
      </c>
      <c r="E132" s="259" t="str">
        <f t="shared" si="12"/>
        <v/>
      </c>
      <c r="F132" s="260" t="str">
        <f t="shared" si="13"/>
        <v/>
      </c>
      <c r="G132" s="286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5" t="str">
        <f>IF(ISBLANK('Tabulation of Bids'!A76),"",'Tabulation of Bids'!A76)</f>
        <v/>
      </c>
      <c r="B133" s="296" t="str">
        <f>IF(ISBLANK('Tabulation of Bids'!B76),"",'Tabulation of Bids'!B76)</f>
        <v/>
      </c>
      <c r="C133" s="293" t="str">
        <f>IF('Tabulation of Bids'!D76=0,"",'Tabulation of Bids'!D76)</f>
        <v/>
      </c>
      <c r="D133" s="297" t="str">
        <f>IF(ISBLANK('Tabulation of Bids'!C76),"",'Tabulation of Bids'!C76)</f>
        <v/>
      </c>
      <c r="E133" s="259" t="str">
        <f t="shared" si="12"/>
        <v/>
      </c>
      <c r="F133" s="260" t="str">
        <f t="shared" si="13"/>
        <v/>
      </c>
      <c r="G133" s="286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5" t="str">
        <f>IF(ISBLANK('Tabulation of Bids'!A77),"",'Tabulation of Bids'!A77)</f>
        <v/>
      </c>
      <c r="B134" s="296" t="str">
        <f>IF(ISBLANK('Tabulation of Bids'!B77),"",'Tabulation of Bids'!B77)</f>
        <v/>
      </c>
      <c r="C134" s="293" t="str">
        <f>IF('Tabulation of Bids'!D77=0,"",'Tabulation of Bids'!D77)</f>
        <v/>
      </c>
      <c r="D134" s="297" t="str">
        <f>IF(ISBLANK('Tabulation of Bids'!C77),"",'Tabulation of Bids'!C77)</f>
        <v/>
      </c>
      <c r="E134" s="259" t="str">
        <f t="shared" si="12"/>
        <v/>
      </c>
      <c r="F134" s="260" t="str">
        <f t="shared" si="13"/>
        <v/>
      </c>
      <c r="G134" s="286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5" t="str">
        <f>IF(ISBLANK('Tabulation of Bids'!A78),"",'Tabulation of Bids'!A78)</f>
        <v/>
      </c>
      <c r="B135" s="296" t="str">
        <f>IF(ISBLANK('Tabulation of Bids'!B78),"",'Tabulation of Bids'!B78)</f>
        <v/>
      </c>
      <c r="C135" s="293" t="str">
        <f>IF('Tabulation of Bids'!D78=0,"",'Tabulation of Bids'!D78)</f>
        <v/>
      </c>
      <c r="D135" s="297" t="str">
        <f>IF(ISBLANK('Tabulation of Bids'!C78),"",'Tabulation of Bids'!C78)</f>
        <v/>
      </c>
      <c r="E135" s="259" t="str">
        <f t="shared" si="12"/>
        <v/>
      </c>
      <c r="F135" s="260" t="str">
        <f t="shared" si="13"/>
        <v/>
      </c>
      <c r="G135" s="286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5" t="str">
        <f>IF(ISBLANK('Tabulation of Bids'!A79),"",'Tabulation of Bids'!A79)</f>
        <v/>
      </c>
      <c r="B136" s="296" t="str">
        <f>IF(ISBLANK('Tabulation of Bids'!B79),"",'Tabulation of Bids'!B79)</f>
        <v/>
      </c>
      <c r="C136" s="293" t="str">
        <f>IF('Tabulation of Bids'!D79=0,"",'Tabulation of Bids'!D79)</f>
        <v/>
      </c>
      <c r="D136" s="297" t="str">
        <f>IF(ISBLANK('Tabulation of Bids'!C79),"",'Tabulation of Bids'!C79)</f>
        <v/>
      </c>
      <c r="E136" s="259" t="str">
        <f t="shared" si="12"/>
        <v/>
      </c>
      <c r="F136" s="260" t="str">
        <f t="shared" si="13"/>
        <v/>
      </c>
      <c r="G136" s="286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5" t="str">
        <f>IF(ISBLANK('Tabulation of Bids'!A80),"",'Tabulation of Bids'!A80)</f>
        <v/>
      </c>
      <c r="B137" s="296" t="str">
        <f>IF(ISBLANK('Tabulation of Bids'!B80),"",'Tabulation of Bids'!B80)</f>
        <v/>
      </c>
      <c r="C137" s="293" t="str">
        <f>IF('Tabulation of Bids'!D80=0,"",'Tabulation of Bids'!D80)</f>
        <v/>
      </c>
      <c r="D137" s="297" t="str">
        <f>IF(ISBLANK('Tabulation of Bids'!C80),"",'Tabulation of Bids'!C80)</f>
        <v/>
      </c>
      <c r="E137" s="259" t="str">
        <f t="shared" si="12"/>
        <v/>
      </c>
      <c r="F137" s="260" t="str">
        <f t="shared" si="13"/>
        <v/>
      </c>
      <c r="G137" s="286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298" t="str">
        <f>IF(ISBLANK('Tabulation of Bids'!A81),"",'Tabulation of Bids'!A81)</f>
        <v/>
      </c>
      <c r="B138" s="299" t="str">
        <f>IF(ISBLANK('Tabulation of Bids'!B81),"",'Tabulation of Bids'!B81)</f>
        <v/>
      </c>
      <c r="C138" s="293" t="str">
        <f>IF('Tabulation of Bids'!D81=0,"",'Tabulation of Bids'!D81)</f>
        <v/>
      </c>
      <c r="D138" s="300" t="str">
        <f>IF(ISBLANK('Tabulation of Bids'!C81),"",'Tabulation of Bids'!C81)</f>
        <v/>
      </c>
      <c r="E138" s="261" t="str">
        <f t="shared" si="12"/>
        <v/>
      </c>
      <c r="F138" s="262" t="str">
        <f t="shared" si="13"/>
        <v/>
      </c>
      <c r="G138" s="286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28">
        <f>SUM(E115:E138)+SUM(E61:E84)+SUM(E8:E31)</f>
        <v>0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7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2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3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1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68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69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0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7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7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4"/>
      <c r="E155" s="354"/>
      <c r="F155" s="354"/>
      <c r="G155" s="354"/>
      <c r="H155" s="354"/>
      <c r="I155" s="354"/>
      <c r="J155" s="354"/>
      <c r="K155" s="354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4"/>
      <c r="F157" s="354"/>
      <c r="G157" s="354"/>
      <c r="H157" s="354"/>
      <c r="I157" s="354"/>
      <c r="J157" s="354"/>
      <c r="K157" s="42"/>
    </row>
    <row r="158" spans="1:11" x14ac:dyDescent="0.2">
      <c r="A158" s="302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4"/>
      <c r="K162" s="354"/>
    </row>
    <row r="163" spans="1:11" x14ac:dyDescent="0.2">
      <c r="A163" s="12"/>
      <c r="B163" s="92" t="str">
        <f>B110</f>
        <v>Estimate No. 1 from June 20, 2022 to July 7, 2022</v>
      </c>
      <c r="C163" s="12"/>
      <c r="D163" s="12"/>
      <c r="E163" s="12"/>
      <c r="F163" s="12"/>
      <c r="G163" s="12"/>
      <c r="H163" s="12"/>
      <c r="I163" s="301"/>
      <c r="J163" s="11" t="s">
        <v>30</v>
      </c>
      <c r="K163" s="11"/>
    </row>
    <row r="164" spans="1:11" x14ac:dyDescent="0.2">
      <c r="A164" s="12"/>
      <c r="B164" s="92" t="str">
        <f>B111</f>
        <v xml:space="preserve">Payable to: 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 xml:space="preserve">Address:  </v>
      </c>
      <c r="C165" s="12"/>
      <c r="D165" s="12"/>
      <c r="E165" s="12"/>
      <c r="F165" s="12"/>
      <c r="G165" s="12"/>
      <c r="H165" s="14" t="s">
        <v>32</v>
      </c>
      <c r="I165" s="563" t="str">
        <f>I112</f>
        <v>Bid On: City-Wide Street Repairs Group No. 3 - 2025 (Concrete)</v>
      </c>
      <c r="J165" s="563"/>
      <c r="K165" s="563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1" t="str">
        <f>IF(ISBLANK('Tabulation of Bids'!A84),"",'Tabulation of Bids'!A84)</f>
        <v/>
      </c>
      <c r="B168" s="292" t="str">
        <f>IF(ISBLANK('Tabulation of Bids'!B84),"",'Tabulation of Bids'!B84)</f>
        <v/>
      </c>
      <c r="C168" s="293" t="e">
        <f>IF('Tabulation of Bids'!D84=0,"",'Tabulation of Bids'!D84)</f>
        <v>#REF!</v>
      </c>
      <c r="D168" s="294" t="str">
        <f>IF(ISBLANK('Tabulation of Bids'!C84),"",'Tabulation of Bids'!C84)</f>
        <v/>
      </c>
      <c r="E168" s="255" t="str">
        <f>IF(J168 = "","",J168*C168)</f>
        <v/>
      </c>
      <c r="F168" s="256" t="e">
        <f t="shared" ref="F168:F191" si="15">IF((H168&gt;C168),H168-C168,"")</f>
        <v>#REF!</v>
      </c>
      <c r="G168" s="286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5" t="str">
        <f>IF(ISBLANK('Tabulation of Bids'!A85),"",'Tabulation of Bids'!A85)</f>
        <v/>
      </c>
      <c r="B169" s="296" t="str">
        <f>IF(ISBLANK('Tabulation of Bids'!B85),"",'Tabulation of Bids'!B85)</f>
        <v/>
      </c>
      <c r="C169" s="293" t="e">
        <f>IF('Tabulation of Bids'!D85=0,"",'Tabulation of Bids'!D85)</f>
        <v>#REF!</v>
      </c>
      <c r="D169" s="297" t="str">
        <f>IF(ISBLANK('Tabulation of Bids'!C85),"",'Tabulation of Bids'!C85)</f>
        <v/>
      </c>
      <c r="E169" s="259" t="str">
        <f t="shared" ref="E169:E191" si="18">IF(J169 = "","",J169*C169)</f>
        <v/>
      </c>
      <c r="F169" s="260" t="e">
        <f t="shared" si="15"/>
        <v>#REF!</v>
      </c>
      <c r="G169" s="286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5" t="str">
        <f>IF(ISBLANK('Tabulation of Bids'!A86),"",'Tabulation of Bids'!A86)</f>
        <v/>
      </c>
      <c r="B170" s="296" t="str">
        <f>IF(ISBLANK('Tabulation of Bids'!B86),"",'Tabulation of Bids'!B86)</f>
        <v/>
      </c>
      <c r="C170" s="293" t="e">
        <f>IF('Tabulation of Bids'!D86=0,"",'Tabulation of Bids'!D86)</f>
        <v>#REF!</v>
      </c>
      <c r="D170" s="297" t="str">
        <f>IF(ISBLANK('Tabulation of Bids'!C86),"",'Tabulation of Bids'!C86)</f>
        <v/>
      </c>
      <c r="E170" s="259" t="str">
        <f t="shared" si="18"/>
        <v/>
      </c>
      <c r="F170" s="260" t="e">
        <f t="shared" si="15"/>
        <v>#REF!</v>
      </c>
      <c r="G170" s="286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5" t="str">
        <f>IF(ISBLANK('Tabulation of Bids'!A87),"",'Tabulation of Bids'!A87)</f>
        <v/>
      </c>
      <c r="B171" s="296" t="str">
        <f>IF(ISBLANK('Tabulation of Bids'!B87),"",'Tabulation of Bids'!B87)</f>
        <v/>
      </c>
      <c r="C171" s="293" t="e">
        <f>IF('Tabulation of Bids'!D87=0,"",'Tabulation of Bids'!D87)</f>
        <v>#REF!</v>
      </c>
      <c r="D171" s="297" t="str">
        <f>IF(ISBLANK('Tabulation of Bids'!C87),"",'Tabulation of Bids'!C87)</f>
        <v/>
      </c>
      <c r="E171" s="259" t="str">
        <f t="shared" si="18"/>
        <v/>
      </c>
      <c r="F171" s="260" t="e">
        <f t="shared" si="15"/>
        <v>#REF!</v>
      </c>
      <c r="G171" s="286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5" t="str">
        <f>IF(ISBLANK('Tabulation of Bids'!A88),"",'Tabulation of Bids'!A88)</f>
        <v/>
      </c>
      <c r="B172" s="296" t="str">
        <f>IF(ISBLANK('Tabulation of Bids'!B88),"",'Tabulation of Bids'!B88)</f>
        <v/>
      </c>
      <c r="C172" s="293" t="e">
        <f>IF('Tabulation of Bids'!D88=0,"",'Tabulation of Bids'!D88)</f>
        <v>#REF!</v>
      </c>
      <c r="D172" s="297" t="str">
        <f>IF(ISBLANK('Tabulation of Bids'!C88),"",'Tabulation of Bids'!C88)</f>
        <v/>
      </c>
      <c r="E172" s="259" t="str">
        <f t="shared" si="18"/>
        <v/>
      </c>
      <c r="F172" s="260" t="e">
        <f t="shared" si="15"/>
        <v>#REF!</v>
      </c>
      <c r="G172" s="286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5" t="str">
        <f>IF(ISBLANK('Tabulation of Bids'!A89),"",'Tabulation of Bids'!A89)</f>
        <v/>
      </c>
      <c r="B173" s="296" t="str">
        <f>IF(ISBLANK('Tabulation of Bids'!B89),"",'Tabulation of Bids'!B89)</f>
        <v/>
      </c>
      <c r="C173" s="293" t="e">
        <f>IF('Tabulation of Bids'!D89=0,"",'Tabulation of Bids'!D89)</f>
        <v>#REF!</v>
      </c>
      <c r="D173" s="297" t="str">
        <f>IF(ISBLANK('Tabulation of Bids'!C89),"",'Tabulation of Bids'!C89)</f>
        <v/>
      </c>
      <c r="E173" s="259" t="str">
        <f t="shared" si="18"/>
        <v/>
      </c>
      <c r="F173" s="260" t="e">
        <f t="shared" si="15"/>
        <v>#REF!</v>
      </c>
      <c r="G173" s="286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5" t="str">
        <f>IF(ISBLANK('Tabulation of Bids'!A90),"",'Tabulation of Bids'!A90)</f>
        <v/>
      </c>
      <c r="B174" s="296" t="str">
        <f>IF(ISBLANK('Tabulation of Bids'!B90),"",'Tabulation of Bids'!B90)</f>
        <v/>
      </c>
      <c r="C174" s="293" t="e">
        <f>IF('Tabulation of Bids'!D90=0,"",'Tabulation of Bids'!D90)</f>
        <v>#REF!</v>
      </c>
      <c r="D174" s="297" t="str">
        <f>IF(ISBLANK('Tabulation of Bids'!C90),"",'Tabulation of Bids'!C90)</f>
        <v/>
      </c>
      <c r="E174" s="259" t="str">
        <f t="shared" si="18"/>
        <v/>
      </c>
      <c r="F174" s="260" t="e">
        <f t="shared" si="15"/>
        <v>#REF!</v>
      </c>
      <c r="G174" s="286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5" t="str">
        <f>IF(ISBLANK('Tabulation of Bids'!A91),"",'Tabulation of Bids'!A91)</f>
        <v/>
      </c>
      <c r="B175" s="296" t="str">
        <f>IF(ISBLANK('Tabulation of Bids'!B91),"",'Tabulation of Bids'!B91)</f>
        <v/>
      </c>
      <c r="C175" s="293" t="e">
        <f>IF('Tabulation of Bids'!D91=0,"",'Tabulation of Bids'!D91)</f>
        <v>#REF!</v>
      </c>
      <c r="D175" s="297" t="str">
        <f>IF(ISBLANK('Tabulation of Bids'!C91),"",'Tabulation of Bids'!C91)</f>
        <v/>
      </c>
      <c r="E175" s="259" t="str">
        <f t="shared" si="18"/>
        <v/>
      </c>
      <c r="F175" s="260" t="e">
        <f t="shared" si="15"/>
        <v>#REF!</v>
      </c>
      <c r="G175" s="286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5" t="str">
        <f>IF(ISBLANK('Tabulation of Bids'!A92),"",'Tabulation of Bids'!A92)</f>
        <v/>
      </c>
      <c r="B176" s="296" t="str">
        <f>IF(ISBLANK('Tabulation of Bids'!B92),"",'Tabulation of Bids'!B92)</f>
        <v/>
      </c>
      <c r="C176" s="293" t="e">
        <f>IF('Tabulation of Bids'!D92=0,"",'Tabulation of Bids'!D92)</f>
        <v>#REF!</v>
      </c>
      <c r="D176" s="297" t="str">
        <f>IF(ISBLANK('Tabulation of Bids'!C92),"",'Tabulation of Bids'!C92)</f>
        <v/>
      </c>
      <c r="E176" s="259" t="str">
        <f t="shared" si="18"/>
        <v/>
      </c>
      <c r="F176" s="260" t="e">
        <f t="shared" si="15"/>
        <v>#REF!</v>
      </c>
      <c r="G176" s="286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5" t="str">
        <f>IF(ISBLANK('Tabulation of Bids'!A93),"",'Tabulation of Bids'!A93)</f>
        <v/>
      </c>
      <c r="B177" s="296" t="str">
        <f>IF(ISBLANK('Tabulation of Bids'!B93),"",'Tabulation of Bids'!B93)</f>
        <v/>
      </c>
      <c r="C177" s="293" t="e">
        <f>IF('Tabulation of Bids'!D93=0,"",'Tabulation of Bids'!D93)</f>
        <v>#REF!</v>
      </c>
      <c r="D177" s="297" t="str">
        <f>IF(ISBLANK('Tabulation of Bids'!C93),"",'Tabulation of Bids'!C93)</f>
        <v/>
      </c>
      <c r="E177" s="259" t="str">
        <f t="shared" si="18"/>
        <v/>
      </c>
      <c r="F177" s="260" t="e">
        <f t="shared" si="15"/>
        <v>#REF!</v>
      </c>
      <c r="G177" s="286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5" t="str">
        <f>IF(ISBLANK('Tabulation of Bids'!A94),"",'Tabulation of Bids'!A94)</f>
        <v/>
      </c>
      <c r="B178" s="296" t="str">
        <f>IF(ISBLANK('Tabulation of Bids'!B94),"",'Tabulation of Bids'!B94)</f>
        <v/>
      </c>
      <c r="C178" s="293" t="e">
        <f>IF('Tabulation of Bids'!D94=0,"",'Tabulation of Bids'!D94)</f>
        <v>#REF!</v>
      </c>
      <c r="D178" s="297" t="str">
        <f>IF(ISBLANK('Tabulation of Bids'!C94),"",'Tabulation of Bids'!C94)</f>
        <v/>
      </c>
      <c r="E178" s="259" t="str">
        <f t="shared" si="18"/>
        <v/>
      </c>
      <c r="F178" s="260" t="e">
        <f t="shared" si="15"/>
        <v>#REF!</v>
      </c>
      <c r="G178" s="286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5" t="str">
        <f>IF(ISBLANK('Tabulation of Bids'!A95),"",'Tabulation of Bids'!A95)</f>
        <v/>
      </c>
      <c r="B179" s="296" t="str">
        <f>IF(ISBLANK('Tabulation of Bids'!B95),"",'Tabulation of Bids'!B95)</f>
        <v/>
      </c>
      <c r="C179" s="293" t="e">
        <f>IF('Tabulation of Bids'!D95=0,"",'Tabulation of Bids'!D95)</f>
        <v>#REF!</v>
      </c>
      <c r="D179" s="297" t="str">
        <f>IF(ISBLANK('Tabulation of Bids'!C95),"",'Tabulation of Bids'!C95)</f>
        <v/>
      </c>
      <c r="E179" s="259" t="str">
        <f t="shared" si="18"/>
        <v/>
      </c>
      <c r="F179" s="260" t="e">
        <f t="shared" si="15"/>
        <v>#REF!</v>
      </c>
      <c r="G179" s="286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5" t="str">
        <f>IF(ISBLANK('Tabulation of Bids'!A96),"",'Tabulation of Bids'!A96)</f>
        <v/>
      </c>
      <c r="B180" s="296" t="str">
        <f>IF(ISBLANK('Tabulation of Bids'!B96),"",'Tabulation of Bids'!B96)</f>
        <v/>
      </c>
      <c r="C180" s="293" t="e">
        <f>IF('Tabulation of Bids'!D96=0,"",'Tabulation of Bids'!D96)</f>
        <v>#REF!</v>
      </c>
      <c r="D180" s="297" t="str">
        <f>IF(ISBLANK('Tabulation of Bids'!C96),"",'Tabulation of Bids'!C96)</f>
        <v/>
      </c>
      <c r="E180" s="259" t="str">
        <f t="shared" si="18"/>
        <v/>
      </c>
      <c r="F180" s="260" t="e">
        <f t="shared" si="15"/>
        <v>#REF!</v>
      </c>
      <c r="G180" s="286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5" t="str">
        <f>IF(ISBLANK('Tabulation of Bids'!A97),"",'Tabulation of Bids'!A97)</f>
        <v/>
      </c>
      <c r="B181" s="296" t="str">
        <f>IF(ISBLANK('Tabulation of Bids'!B97),"",'Tabulation of Bids'!B97)</f>
        <v/>
      </c>
      <c r="C181" s="293" t="e">
        <f>IF('Tabulation of Bids'!D97=0,"",'Tabulation of Bids'!D97)</f>
        <v>#REF!</v>
      </c>
      <c r="D181" s="297" t="str">
        <f>IF(ISBLANK('Tabulation of Bids'!C97),"",'Tabulation of Bids'!C97)</f>
        <v/>
      </c>
      <c r="E181" s="259" t="str">
        <f t="shared" si="18"/>
        <v/>
      </c>
      <c r="F181" s="260" t="e">
        <f t="shared" si="15"/>
        <v>#REF!</v>
      </c>
      <c r="G181" s="286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5" t="str">
        <f>IF(ISBLANK('Tabulation of Bids'!A98),"",'Tabulation of Bids'!A98)</f>
        <v/>
      </c>
      <c r="B182" s="296" t="str">
        <f>IF(ISBLANK('Tabulation of Bids'!B98),"",'Tabulation of Bids'!B98)</f>
        <v/>
      </c>
      <c r="C182" s="293" t="e">
        <f>IF('Tabulation of Bids'!D98=0,"",'Tabulation of Bids'!D98)</f>
        <v>#REF!</v>
      </c>
      <c r="D182" s="297" t="str">
        <f>IF(ISBLANK('Tabulation of Bids'!C98),"",'Tabulation of Bids'!C98)</f>
        <v/>
      </c>
      <c r="E182" s="259" t="str">
        <f t="shared" si="18"/>
        <v/>
      </c>
      <c r="F182" s="260" t="e">
        <f t="shared" si="15"/>
        <v>#REF!</v>
      </c>
      <c r="G182" s="286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5" t="str">
        <f>IF(ISBLANK('Tabulation of Bids'!A99),"",'Tabulation of Bids'!A99)</f>
        <v/>
      </c>
      <c r="B183" s="296" t="str">
        <f>IF(ISBLANK('Tabulation of Bids'!B99),"",'Tabulation of Bids'!B99)</f>
        <v/>
      </c>
      <c r="C183" s="293" t="e">
        <f>IF('Tabulation of Bids'!D99=0,"",'Tabulation of Bids'!D99)</f>
        <v>#REF!</v>
      </c>
      <c r="D183" s="297" t="str">
        <f>IF(ISBLANK('Tabulation of Bids'!C99),"",'Tabulation of Bids'!C99)</f>
        <v/>
      </c>
      <c r="E183" s="259" t="str">
        <f t="shared" si="18"/>
        <v/>
      </c>
      <c r="F183" s="260" t="e">
        <f t="shared" si="15"/>
        <v>#REF!</v>
      </c>
      <c r="G183" s="286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5" t="str">
        <f>IF(ISBLANK('Tabulation of Bids'!A100),"",'Tabulation of Bids'!A100)</f>
        <v/>
      </c>
      <c r="B184" s="296" t="str">
        <f>IF(ISBLANK('Tabulation of Bids'!B100),"",'Tabulation of Bids'!B100)</f>
        <v/>
      </c>
      <c r="C184" s="293" t="e">
        <f>IF('Tabulation of Bids'!D100=0,"",'Tabulation of Bids'!D100)</f>
        <v>#REF!</v>
      </c>
      <c r="D184" s="297" t="str">
        <f>IF(ISBLANK('Tabulation of Bids'!C100),"",'Tabulation of Bids'!C100)</f>
        <v/>
      </c>
      <c r="E184" s="259" t="str">
        <f t="shared" si="18"/>
        <v/>
      </c>
      <c r="F184" s="260" t="e">
        <f t="shared" si="15"/>
        <v>#REF!</v>
      </c>
      <c r="G184" s="286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5" t="str">
        <f>IF(ISBLANK('Tabulation of Bids'!A101),"",'Tabulation of Bids'!A101)</f>
        <v/>
      </c>
      <c r="B185" s="296" t="str">
        <f>IF(ISBLANK('Tabulation of Bids'!B101),"",'Tabulation of Bids'!B101)</f>
        <v/>
      </c>
      <c r="C185" s="293" t="e">
        <f>IF('Tabulation of Bids'!D101=0,"",'Tabulation of Bids'!D101)</f>
        <v>#REF!</v>
      </c>
      <c r="D185" s="297" t="str">
        <f>IF(ISBLANK('Tabulation of Bids'!C101),"",'Tabulation of Bids'!C101)</f>
        <v/>
      </c>
      <c r="E185" s="259" t="str">
        <f t="shared" si="18"/>
        <v/>
      </c>
      <c r="F185" s="260" t="e">
        <f t="shared" si="15"/>
        <v>#REF!</v>
      </c>
      <c r="G185" s="286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5" t="str">
        <f>IF(ISBLANK('Tabulation of Bids'!A102),"",'Tabulation of Bids'!A102)</f>
        <v/>
      </c>
      <c r="B186" s="296" t="str">
        <f>IF(ISBLANK('Tabulation of Bids'!B102),"",'Tabulation of Bids'!B102)</f>
        <v/>
      </c>
      <c r="C186" s="293" t="e">
        <f>IF('Tabulation of Bids'!D102=0,"",'Tabulation of Bids'!D102)</f>
        <v>#REF!</v>
      </c>
      <c r="D186" s="297" t="str">
        <f>IF(ISBLANK('Tabulation of Bids'!C102),"",'Tabulation of Bids'!C102)</f>
        <v/>
      </c>
      <c r="E186" s="259" t="str">
        <f t="shared" si="18"/>
        <v/>
      </c>
      <c r="F186" s="260" t="e">
        <f t="shared" si="15"/>
        <v>#REF!</v>
      </c>
      <c r="G186" s="286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5" t="str">
        <f>IF(ISBLANK('Tabulation of Bids'!A103),"",'Tabulation of Bids'!A103)</f>
        <v/>
      </c>
      <c r="B187" s="296" t="str">
        <f>IF(ISBLANK('Tabulation of Bids'!B103),"",'Tabulation of Bids'!B103)</f>
        <v/>
      </c>
      <c r="C187" s="293" t="e">
        <f>IF('Tabulation of Bids'!D103=0,"",'Tabulation of Bids'!D103)</f>
        <v>#REF!</v>
      </c>
      <c r="D187" s="297" t="str">
        <f>IF(ISBLANK('Tabulation of Bids'!C103),"",'Tabulation of Bids'!C103)</f>
        <v/>
      </c>
      <c r="E187" s="259" t="str">
        <f t="shared" si="18"/>
        <v/>
      </c>
      <c r="F187" s="260" t="e">
        <f t="shared" si="15"/>
        <v>#REF!</v>
      </c>
      <c r="G187" s="286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5" t="str">
        <f>IF(ISBLANK('Tabulation of Bids'!A104),"",'Tabulation of Bids'!A104)</f>
        <v/>
      </c>
      <c r="B188" s="296" t="str">
        <f>IF(ISBLANK('Tabulation of Bids'!B104),"",'Tabulation of Bids'!B104)</f>
        <v/>
      </c>
      <c r="C188" s="293" t="e">
        <f>IF('Tabulation of Bids'!D104=0,"",'Tabulation of Bids'!D104)</f>
        <v>#REF!</v>
      </c>
      <c r="D188" s="297" t="str">
        <f>IF(ISBLANK('Tabulation of Bids'!C104),"",'Tabulation of Bids'!C104)</f>
        <v/>
      </c>
      <c r="E188" s="259" t="str">
        <f t="shared" si="18"/>
        <v/>
      </c>
      <c r="F188" s="260" t="e">
        <f t="shared" si="15"/>
        <v>#REF!</v>
      </c>
      <c r="G188" s="286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5" t="str">
        <f>IF(ISBLANK('Tabulation of Bids'!A105),"",'Tabulation of Bids'!A105)</f>
        <v/>
      </c>
      <c r="B189" s="296" t="str">
        <f>IF(ISBLANK('Tabulation of Bids'!B105),"",'Tabulation of Bids'!B105)</f>
        <v/>
      </c>
      <c r="C189" s="293" t="e">
        <f>IF('Tabulation of Bids'!D105=0,"",'Tabulation of Bids'!D105)</f>
        <v>#REF!</v>
      </c>
      <c r="D189" s="297" t="str">
        <f>IF(ISBLANK('Tabulation of Bids'!C105),"",'Tabulation of Bids'!C105)</f>
        <v/>
      </c>
      <c r="E189" s="259" t="str">
        <f t="shared" si="18"/>
        <v/>
      </c>
      <c r="F189" s="260" t="e">
        <f t="shared" si="15"/>
        <v>#REF!</v>
      </c>
      <c r="G189" s="286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5" t="str">
        <f>IF(ISBLANK('Tabulation of Bids'!A106),"",'Tabulation of Bids'!A106)</f>
        <v/>
      </c>
      <c r="B190" s="296" t="str">
        <f>IF(ISBLANK('Tabulation of Bids'!B106),"",'Tabulation of Bids'!B106)</f>
        <v/>
      </c>
      <c r="C190" s="293" t="e">
        <f>IF('Tabulation of Bids'!D106=0,"",'Tabulation of Bids'!D106)</f>
        <v>#REF!</v>
      </c>
      <c r="D190" s="297" t="str">
        <f>IF(ISBLANK('Tabulation of Bids'!C106),"",'Tabulation of Bids'!C106)</f>
        <v/>
      </c>
      <c r="E190" s="259" t="str">
        <f t="shared" si="18"/>
        <v/>
      </c>
      <c r="F190" s="260" t="e">
        <f t="shared" si="15"/>
        <v>#REF!</v>
      </c>
      <c r="G190" s="286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298" t="str">
        <f>IF(ISBLANK('Tabulation of Bids'!A107),"",'Tabulation of Bids'!A107)</f>
        <v/>
      </c>
      <c r="B191" s="299" t="str">
        <f>IF(ISBLANK('Tabulation of Bids'!B107),"",'Tabulation of Bids'!B107)</f>
        <v/>
      </c>
      <c r="C191" s="293" t="e">
        <f>IF('Tabulation of Bids'!D107=0,"",'Tabulation of Bids'!D107)</f>
        <v>#REF!</v>
      </c>
      <c r="D191" s="300" t="str">
        <f>IF(ISBLANK('Tabulation of Bids'!C107),"",'Tabulation of Bids'!C107)</f>
        <v/>
      </c>
      <c r="E191" s="261" t="str">
        <f t="shared" si="18"/>
        <v/>
      </c>
      <c r="F191" s="262" t="e">
        <f t="shared" si="15"/>
        <v>#REF!</v>
      </c>
      <c r="G191" s="286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28">
        <f>SUM(E168:E191)+SUM(E115:E138)+SUM(E61:E84)+SUM(E8:E31)</f>
        <v>0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7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2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3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1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68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69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0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7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7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4"/>
      <c r="E208" s="354"/>
      <c r="F208" s="354"/>
      <c r="G208" s="354"/>
      <c r="H208" s="354"/>
      <c r="I208" s="354"/>
      <c r="J208" s="354"/>
      <c r="K208" s="354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4"/>
      <c r="F210" s="354"/>
      <c r="G210" s="354"/>
      <c r="H210" s="354"/>
      <c r="I210" s="354"/>
      <c r="J210" s="354"/>
      <c r="K210" s="42"/>
    </row>
    <row r="211" spans="1:11" x14ac:dyDescent="0.2">
      <c r="A211" s="302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58"/>
      <c r="G5" s="558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56" t="e">
        <f>#REF!</f>
        <v>#REF!</v>
      </c>
      <c r="G7" s="556"/>
    </row>
    <row r="8" spans="1:7" x14ac:dyDescent="0.2">
      <c r="A8" s="66" t="s">
        <v>56</v>
      </c>
      <c r="B8" s="66"/>
      <c r="C8" s="66"/>
      <c r="D8" s="66"/>
      <c r="E8" s="67" t="s">
        <v>57</v>
      </c>
      <c r="F8" s="558">
        <v>1</v>
      </c>
      <c r="G8" s="558"/>
    </row>
    <row r="9" spans="1:7" x14ac:dyDescent="0.2">
      <c r="A9" s="66"/>
      <c r="B9" s="66"/>
      <c r="C9" s="66"/>
      <c r="D9" s="66"/>
      <c r="E9" s="67" t="s">
        <v>25</v>
      </c>
      <c r="F9" s="566"/>
      <c r="G9" s="566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60">
        <f>'Tabulation of Bids'!G1</f>
        <v>0</v>
      </c>
      <c r="G10" s="560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67" t="s">
        <v>103</v>
      </c>
      <c r="B57" s="568"/>
      <c r="C57" s="568"/>
      <c r="D57" s="569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70"/>
      <c r="B58" s="571"/>
      <c r="C58" s="571"/>
      <c r="D58" s="572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64"/>
      <c r="B67" s="85" t="s">
        <v>71</v>
      </c>
      <c r="C67" s="85"/>
      <c r="D67" s="85"/>
      <c r="E67" s="85"/>
      <c r="F67" s="85"/>
      <c r="G67" s="85"/>
    </row>
    <row r="68" spans="1:7" x14ac:dyDescent="0.2">
      <c r="A68" s="565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64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65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64"/>
      <c r="B73" s="85" t="s">
        <v>74</v>
      </c>
      <c r="C73" s="85"/>
      <c r="D73" s="85"/>
      <c r="E73" s="85"/>
      <c r="F73" s="85"/>
      <c r="G73" s="85"/>
    </row>
    <row r="74" spans="1:7" x14ac:dyDescent="0.2">
      <c r="A74" s="565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4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5"/>
      <c r="B120" s="275"/>
      <c r="C120" s="275"/>
      <c r="D120" s="275"/>
      <c r="E120" s="275"/>
      <c r="F120" s="275"/>
      <c r="G120" s="275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2025-03-11T15:06:42Z</cp:lastPrinted>
  <dcterms:created xsi:type="dcterms:W3CDTF">2000-03-30T15:03:44Z</dcterms:created>
  <dcterms:modified xsi:type="dcterms:W3CDTF">2025-04-08T16:48:50Z</dcterms:modified>
</cp:coreProperties>
</file>