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RIMSFS\Purchasing\BID TABS\"/>
    </mc:Choice>
  </mc:AlternateContent>
  <xr:revisionPtr revIDLastSave="0" documentId="8_{C3F9D1D9-D703-4A7B-B09B-9E27BBF15CE1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D614" i="5"/>
  <c r="C614" i="5"/>
  <c r="F614" i="5" s="1"/>
  <c r="B614" i="5"/>
  <c r="D613" i="5"/>
  <c r="C613" i="5"/>
  <c r="F613" i="5" s="1"/>
  <c r="B613" i="5"/>
  <c r="D612" i="5"/>
  <c r="C612" i="5"/>
  <c r="F612" i="5" s="1"/>
  <c r="B612" i="5"/>
  <c r="C608" i="5"/>
  <c r="F608" i="5" s="1"/>
  <c r="B608" i="5"/>
  <c r="D607" i="5"/>
  <c r="D606" i="5"/>
  <c r="C606" i="5"/>
  <c r="F606" i="5" s="1"/>
  <c r="B60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D532" i="3"/>
  <c r="D530" i="3"/>
  <c r="F530" i="3" s="1"/>
  <c r="C530" i="3"/>
  <c r="B530" i="3"/>
  <c r="E529" i="3"/>
  <c r="D529" i="3"/>
  <c r="F529" i="3" s="1"/>
  <c r="C529" i="3"/>
  <c r="B529" i="3"/>
  <c r="E528" i="3"/>
  <c r="D528" i="3"/>
  <c r="C528" i="3"/>
  <c r="B528" i="3"/>
  <c r="E527" i="3"/>
  <c r="E380" i="3"/>
  <c r="C342" i="2"/>
  <c r="C341" i="2"/>
  <c r="D334" i="2"/>
  <c r="F334" i="2" s="1"/>
  <c r="D329" i="2"/>
  <c r="F329" i="2" s="1"/>
  <c r="C329" i="2"/>
  <c r="D287" i="2"/>
  <c r="F287" i="2" s="1"/>
  <c r="D280" i="2"/>
  <c r="F280" i="2" s="1"/>
  <c r="D274" i="2"/>
  <c r="F274" i="2" s="1"/>
  <c r="B272" i="2"/>
  <c r="B266" i="2"/>
  <c r="D247" i="2"/>
  <c r="F247" i="2" s="1"/>
  <c r="D176" i="2"/>
  <c r="F176" i="2" s="1"/>
  <c r="E341" i="1"/>
  <c r="D341" i="1"/>
  <c r="C341" i="1"/>
  <c r="D617" i="5" s="1"/>
  <c r="B341" i="1"/>
  <c r="B617" i="5" s="1"/>
  <c r="E340" i="1"/>
  <c r="D340" i="1"/>
  <c r="C340" i="1"/>
  <c r="D616" i="5" s="1"/>
  <c r="B340" i="1"/>
  <c r="B616" i="5" s="1"/>
  <c r="E339" i="1"/>
  <c r="D339" i="1"/>
  <c r="P339" i="1" s="1"/>
  <c r="C339" i="1"/>
  <c r="D615" i="5" s="1"/>
  <c r="B339" i="1"/>
  <c r="B615" i="5" s="1"/>
  <c r="E338" i="1"/>
  <c r="D338" i="1"/>
  <c r="L338" i="1" s="1"/>
  <c r="C338" i="1"/>
  <c r="C337" i="2" s="1"/>
  <c r="B338" i="1"/>
  <c r="A338" i="1" s="1"/>
  <c r="A614" i="5" s="1"/>
  <c r="E337" i="1"/>
  <c r="E534" i="3" s="1"/>
  <c r="D337" i="1"/>
  <c r="R337" i="1" s="1"/>
  <c r="C337" i="1"/>
  <c r="C534" i="3" s="1"/>
  <c r="B337" i="1"/>
  <c r="A337" i="1" s="1"/>
  <c r="E336" i="1"/>
  <c r="E533" i="3" s="1"/>
  <c r="D336" i="1"/>
  <c r="C336" i="1"/>
  <c r="B336" i="1"/>
  <c r="A336" i="1" s="1"/>
  <c r="E335" i="1"/>
  <c r="E532" i="3" s="1"/>
  <c r="D335" i="1"/>
  <c r="P335" i="1" s="1"/>
  <c r="C335" i="1"/>
  <c r="C532" i="3" s="1"/>
  <c r="B335" i="1"/>
  <c r="B532" i="3" s="1"/>
  <c r="E334" i="1"/>
  <c r="E531" i="3" s="1"/>
  <c r="D334" i="1"/>
  <c r="H334" i="1" s="1"/>
  <c r="C334" i="1"/>
  <c r="C531" i="3" s="1"/>
  <c r="B334" i="1"/>
  <c r="B333" i="2" s="1"/>
  <c r="E333" i="1"/>
  <c r="E530" i="3" s="1"/>
  <c r="D333" i="1"/>
  <c r="C333" i="1"/>
  <c r="D609" i="5" s="1"/>
  <c r="B333" i="1"/>
  <c r="E332" i="1"/>
  <c r="D332" i="1"/>
  <c r="C332" i="1"/>
  <c r="D608" i="5" s="1"/>
  <c r="B332" i="1"/>
  <c r="A332" i="1" s="1"/>
  <c r="E331" i="1"/>
  <c r="D331" i="1"/>
  <c r="C331" i="1"/>
  <c r="C330" i="2" s="1"/>
  <c r="B331" i="1"/>
  <c r="E330" i="1"/>
  <c r="D330" i="1"/>
  <c r="L330" i="1" s="1"/>
  <c r="C330" i="1"/>
  <c r="C527" i="3" s="1"/>
  <c r="B330" i="1"/>
  <c r="B329" i="2" s="1"/>
  <c r="E329" i="1"/>
  <c r="E526" i="3" s="1"/>
  <c r="D329" i="1"/>
  <c r="C329" i="1"/>
  <c r="C328" i="2" s="1"/>
  <c r="B329" i="1"/>
  <c r="E328" i="1"/>
  <c r="E525" i="3" s="1"/>
  <c r="D328" i="1"/>
  <c r="H328" i="1" s="1"/>
  <c r="C328" i="1"/>
  <c r="B328" i="1"/>
  <c r="E327" i="1"/>
  <c r="E524" i="3" s="1"/>
  <c r="D327" i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C325" i="1"/>
  <c r="C324" i="2" s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H340" i="1"/>
  <c r="F340" i="1"/>
  <c r="A340" i="1"/>
  <c r="J338" i="1"/>
  <c r="H338" i="1"/>
  <c r="F338" i="1"/>
  <c r="R335" i="1"/>
  <c r="A335" i="1"/>
  <c r="P334" i="1"/>
  <c r="L334" i="1"/>
  <c r="J334" i="1"/>
  <c r="A334" i="1"/>
  <c r="P333" i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E315" i="1"/>
  <c r="E514" i="3" s="1"/>
  <c r="D315" i="1"/>
  <c r="F315" i="1" s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H312" i="1" s="1"/>
  <c r="C312" i="1"/>
  <c r="C311" i="2" s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N313" i="1"/>
  <c r="F313" i="1"/>
  <c r="P312" i="1"/>
  <c r="N312" i="1"/>
  <c r="B291" i="1"/>
  <c r="B265" i="1"/>
  <c r="B239" i="1"/>
  <c r="B213" i="1"/>
  <c r="B187" i="1"/>
  <c r="F145" i="1" l="1"/>
  <c r="B607" i="5"/>
  <c r="A331" i="1"/>
  <c r="A330" i="2" s="1"/>
  <c r="B335" i="2"/>
  <c r="R331" i="1"/>
  <c r="C607" i="5"/>
  <c r="B338" i="2"/>
  <c r="A339" i="1"/>
  <c r="A615" i="5" s="1"/>
  <c r="C338" i="2"/>
  <c r="D338" i="2"/>
  <c r="F338" i="2" s="1"/>
  <c r="N314" i="1"/>
  <c r="L314" i="1"/>
  <c r="F314" i="1"/>
  <c r="R314" i="1"/>
  <c r="J332" i="1"/>
  <c r="L332" i="1"/>
  <c r="F332" i="1"/>
  <c r="P332" i="1"/>
  <c r="L340" i="1"/>
  <c r="C616" i="5"/>
  <c r="F616" i="5" s="1"/>
  <c r="B339" i="2"/>
  <c r="J340" i="1"/>
  <c r="C339" i="2"/>
  <c r="A333" i="1"/>
  <c r="A530" i="3" s="1"/>
  <c r="B609" i="5"/>
  <c r="D339" i="2"/>
  <c r="F339" i="2" s="1"/>
  <c r="B340" i="2"/>
  <c r="R333" i="1"/>
  <c r="D332" i="2"/>
  <c r="F332" i="2" s="1"/>
  <c r="C609" i="5"/>
  <c r="F609" i="5" s="1"/>
  <c r="R341" i="1"/>
  <c r="C617" i="5"/>
  <c r="F617" i="5" s="1"/>
  <c r="C340" i="2"/>
  <c r="D340" i="2"/>
  <c r="F340" i="2" s="1"/>
  <c r="F153" i="1"/>
  <c r="F528" i="3"/>
  <c r="C533" i="3"/>
  <c r="C335" i="2"/>
  <c r="D319" i="2"/>
  <c r="F319" i="2" s="1"/>
  <c r="P320" i="1"/>
  <c r="L320" i="1"/>
  <c r="J320" i="1"/>
  <c r="F336" i="1"/>
  <c r="L336" i="1"/>
  <c r="J336" i="1"/>
  <c r="H336" i="1"/>
  <c r="D533" i="3"/>
  <c r="F533" i="3" s="1"/>
  <c r="D335" i="2"/>
  <c r="F335" i="2" s="1"/>
  <c r="B330" i="2"/>
  <c r="D330" i="2"/>
  <c r="F330" i="2" s="1"/>
  <c r="B331" i="2"/>
  <c r="C331" i="2"/>
  <c r="D331" i="2"/>
  <c r="F331" i="2" s="1"/>
  <c r="F532" i="3"/>
  <c r="C615" i="5"/>
  <c r="B332" i="2"/>
  <c r="C332" i="2"/>
  <c r="B533" i="3"/>
  <c r="B336" i="2"/>
  <c r="C336" i="2"/>
  <c r="B534" i="3"/>
  <c r="D317" i="2"/>
  <c r="F317" i="2" s="1"/>
  <c r="D336" i="2"/>
  <c r="F336" i="2" s="1"/>
  <c r="B610" i="5"/>
  <c r="R315" i="1"/>
  <c r="H318" i="1"/>
  <c r="D534" i="3"/>
  <c r="F534" i="3" s="1"/>
  <c r="C610" i="5"/>
  <c r="F610" i="5" s="1"/>
  <c r="P318" i="1"/>
  <c r="B337" i="2"/>
  <c r="D610" i="5"/>
  <c r="B527" i="3"/>
  <c r="B611" i="5"/>
  <c r="D337" i="2"/>
  <c r="F337" i="2" s="1"/>
  <c r="C611" i="5"/>
  <c r="F611" i="5" s="1"/>
  <c r="D527" i="3"/>
  <c r="F527" i="3" s="1"/>
  <c r="D611" i="5"/>
  <c r="B531" i="3"/>
  <c r="D333" i="2"/>
  <c r="F333" i="2" s="1"/>
  <c r="D531" i="3"/>
  <c r="F531" i="3" s="1"/>
  <c r="B334" i="2"/>
  <c r="C333" i="2"/>
  <c r="F312" i="1"/>
  <c r="F430" i="3"/>
  <c r="C334" i="2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F398" i="5" s="1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F406" i="5" s="1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C165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F407" i="5" s="1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F468" i="5" s="1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F595" i="5" s="1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F599" i="5" s="1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F418" i="5" s="1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603" i="5"/>
  <c r="F607" i="5"/>
  <c r="F615" i="5"/>
  <c r="K574" i="5"/>
  <c r="F545" i="5"/>
  <c r="F549" i="5"/>
  <c r="F553" i="5"/>
  <c r="F557" i="5"/>
  <c r="F561" i="5"/>
  <c r="K576" i="5"/>
  <c r="F554" i="5"/>
  <c r="F566" i="5"/>
  <c r="K527" i="5"/>
  <c r="K476" i="5"/>
  <c r="F451" i="5"/>
  <c r="F467" i="5"/>
  <c r="K478" i="5"/>
  <c r="F448" i="5"/>
  <c r="F456" i="5"/>
  <c r="F460" i="5"/>
  <c r="F464" i="5"/>
  <c r="F414" i="5"/>
  <c r="K429" i="5"/>
  <c r="F403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A332" i="2" l="1"/>
  <c r="A338" i="2"/>
  <c r="C316" i="2"/>
  <c r="C315" i="2"/>
  <c r="F291" i="2"/>
  <c r="A320" i="1"/>
  <c r="A595" i="5"/>
  <c r="A569" i="5" s="1"/>
  <c r="A516" i="3"/>
  <c r="A318" i="2"/>
  <c r="L343" i="1"/>
  <c r="F265" i="2"/>
  <c r="K575" i="5"/>
  <c r="K577" i="5" s="1"/>
  <c r="K582" i="5" s="1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R121" i="1" l="1"/>
  <c r="H121" i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57" i="2" s="1"/>
  <c r="B32" i="1"/>
  <c r="B33" i="1"/>
  <c r="B32" i="2" s="1"/>
  <c r="B34" i="1"/>
  <c r="B63" i="3" s="1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5" i="2" s="1"/>
  <c r="B47" i="1"/>
  <c r="B46" i="2" s="1"/>
  <c r="B48" i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P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R73" i="1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N81" i="1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J91" i="1" s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C88" i="2" s="1"/>
  <c r="B90" i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D16" i="5"/>
  <c r="I16" i="5"/>
  <c r="I7" i="5"/>
  <c r="B22" i="5"/>
  <c r="B24" i="5"/>
  <c r="B70" i="5"/>
  <c r="B71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74" i="5"/>
  <c r="D77" i="5"/>
  <c r="D114" i="5"/>
  <c r="D119" i="5"/>
  <c r="D122" i="5"/>
  <c r="D126" i="5"/>
  <c r="A3" i="2"/>
  <c r="A2" i="2"/>
  <c r="C98" i="2"/>
  <c r="C79" i="2"/>
  <c r="C67" i="2"/>
  <c r="C50" i="2"/>
  <c r="C38" i="2"/>
  <c r="C20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76" i="2"/>
  <c r="F76" i="2" s="1"/>
  <c r="B99" i="2"/>
  <c r="B89" i="2"/>
  <c r="B87" i="2"/>
  <c r="B75" i="2"/>
  <c r="B47" i="2"/>
  <c r="B22" i="2"/>
  <c r="B25" i="2"/>
  <c r="B20" i="2"/>
  <c r="B16" i="2"/>
  <c r="B14" i="2"/>
  <c r="B8" i="2"/>
  <c r="R107" i="1"/>
  <c r="N107" i="1"/>
  <c r="L107" i="1"/>
  <c r="R99" i="1"/>
  <c r="R96" i="1"/>
  <c r="L95" i="1"/>
  <c r="R91" i="1"/>
  <c r="N91" i="1"/>
  <c r="L91" i="1"/>
  <c r="J80" i="1"/>
  <c r="H78" i="1"/>
  <c r="R77" i="1"/>
  <c r="P77" i="1"/>
  <c r="N77" i="1"/>
  <c r="L77" i="1"/>
  <c r="J77" i="1"/>
  <c r="H77" i="1"/>
  <c r="F77" i="1"/>
  <c r="P70" i="1"/>
  <c r="L70" i="1"/>
  <c r="P66" i="1"/>
  <c r="N66" i="1"/>
  <c r="R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P40" i="1"/>
  <c r="J40" i="1"/>
  <c r="L35" i="1"/>
  <c r="J35" i="1"/>
  <c r="N17" i="1"/>
  <c r="H14" i="1"/>
  <c r="B109" i="1"/>
  <c r="B83" i="1"/>
  <c r="B57" i="1"/>
  <c r="B31" i="1"/>
  <c r="J39" i="1" l="1"/>
  <c r="P39" i="1"/>
  <c r="F69" i="1"/>
  <c r="B104" i="2"/>
  <c r="D14" i="5"/>
  <c r="F45" i="1"/>
  <c r="H73" i="1"/>
  <c r="H103" i="1"/>
  <c r="D102" i="2"/>
  <c r="F102" i="2" s="1"/>
  <c r="D111" i="5"/>
  <c r="H45" i="1"/>
  <c r="J73" i="1"/>
  <c r="J103" i="1"/>
  <c r="D90" i="2"/>
  <c r="F90" i="2" s="1"/>
  <c r="J45" i="1"/>
  <c r="L73" i="1"/>
  <c r="L103" i="1"/>
  <c r="D80" i="2"/>
  <c r="F80" i="2" s="1"/>
  <c r="L45" i="1"/>
  <c r="N73" i="1"/>
  <c r="N103" i="1"/>
  <c r="D30" i="5"/>
  <c r="N45" i="1"/>
  <c r="P73" i="1"/>
  <c r="R103" i="1"/>
  <c r="D72" i="2"/>
  <c r="F72" i="2" s="1"/>
  <c r="D20" i="5"/>
  <c r="P45" i="1"/>
  <c r="H107" i="1"/>
  <c r="D64" i="2"/>
  <c r="F64" i="2" s="1"/>
  <c r="D18" i="5"/>
  <c r="R45" i="1"/>
  <c r="J107" i="1"/>
  <c r="H9" i="1"/>
  <c r="B13" i="2"/>
  <c r="H25" i="1"/>
  <c r="F81" i="1"/>
  <c r="B110" i="5"/>
  <c r="L9" i="1"/>
  <c r="J81" i="1"/>
  <c r="L81" i="1"/>
  <c r="C53" i="2"/>
  <c r="B69" i="5"/>
  <c r="B37" i="2"/>
  <c r="C64" i="2"/>
  <c r="N14" i="1"/>
  <c r="P81" i="1"/>
  <c r="R81" i="1"/>
  <c r="N29" i="1"/>
  <c r="J65" i="1"/>
  <c r="P9" i="1"/>
  <c r="L65" i="1"/>
  <c r="J89" i="1"/>
  <c r="B19" i="5"/>
  <c r="J9" i="1"/>
  <c r="C18" i="2"/>
  <c r="J14" i="1"/>
  <c r="H81" i="1"/>
  <c r="B26" i="2"/>
  <c r="L14" i="1"/>
  <c r="N9" i="1"/>
  <c r="H65" i="1"/>
  <c r="C75" i="2"/>
  <c r="B28" i="5"/>
  <c r="L84" i="1"/>
  <c r="P14" i="1"/>
  <c r="N65" i="1"/>
  <c r="H91" i="1"/>
  <c r="C92" i="2"/>
  <c r="P27" i="1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F172" i="3" s="1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F169" i="3" s="1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F161" i="3" s="1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53" i="3"/>
  <c r="F125" i="3"/>
  <c r="F117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<sst xmlns="http://schemas.openxmlformats.org/spreadsheetml/2006/main" count="843" uniqueCount="126">
  <si>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</si>
  <si>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</si>
  <si>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</si>
  <si>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</si>
  <si>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</si>
  <si>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</si>
  <si>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</si>
  <si>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</si>
  <si>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</si>
  <si>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</si>
  <si>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</si>
  <si>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</si>
  <si>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</si>
  <si>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</si>
  <si>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</si>
  <si>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</si>
  <si>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</si>
  <si>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</si>
  <si>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</si>
  <si>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</si>
  <si>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</si>
  <si>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</si>
  <si>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</si>
  <si>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</si>
  <si>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</si>
  <si>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</si>
  <si>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</si>
  <si>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</si>
  <si>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</si>
  <si>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</si>
  <si>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</si>
  <si>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</si>
  <si>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</si>
  <si>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</si>
  <si>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</si>
  <si>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</si>
  <si>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</si>
  <si>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</si>
  <si>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</si>
  <si>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</si>
  <si>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</si>
  <si>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</si>
  <si>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</si>
  <si>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</si>
  <si>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</si>
  <si>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</si>
  <si>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</si>
  <si>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</si>
  <si>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</si>
  <si>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</si>
  <si>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</si>
  <si>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</si>
  <si>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</si>
  <si>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</si>
  <si>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</si>
  <si>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</si>
  <si>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</si>
  <si>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</si>
  <si>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</si>
  <si>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</si>
  <si>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</si>
  <si>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</si>
  <si>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</si>
  <si>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</si>
  <si>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</si>
  <si>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</si>
  <si>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</si>
  <si>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</si>
  <si>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</si>
  <si>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</si>
  <si>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</si>
  <si>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</si>
  <si>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</si>
  <si>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</si>
  <si>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</si>
  <si>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</si>
  <si>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</si>
  <si>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</si>
  <si>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</si>
  <si>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</si>
  <si>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</si>
  <si>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</si>
  <si>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</si>
  <si>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</si>
  <si>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</si>
  <si>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</si>
  <si>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</si>
  <si>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</si>
  <si>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</si>
  <si>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</si>
  <si>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</si>
  <si>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</si>
  <si>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</si>
  <si>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</si>
  <si>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</si>
  <si>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</si>
  <si>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</si>
  <si>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</si>
  <si>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</si>
  <si>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</si>
  <si>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</si>
  <si>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</si>
  <si>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</si>
  <si>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</si>
  <si>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</si>
  <si>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</si>
  <si>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</si>
  <si>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</si>
  <si>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</si>
  <si>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</si>
  <si>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</si>
  <si>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</si>
  <si>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</si>
  <si>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Mobilization</t>
  </si>
  <si>
    <t>LS</t>
  </si>
  <si>
    <t>Microsurfacing, Two Passes</t>
  </si>
  <si>
    <t>SY</t>
  </si>
  <si>
    <t>CW Pavement Preservation Microsurfacing</t>
  </si>
  <si>
    <t>AC Pavement</t>
  </si>
  <si>
    <t>Elgin, IL</t>
  </si>
  <si>
    <t>Bid Bond</t>
  </si>
  <si>
    <t>Vendors Notified: 263</t>
  </si>
  <si>
    <t>Microsurfacing Contractors</t>
  </si>
  <si>
    <t>Bridgeton, MO</t>
  </si>
  <si>
    <t>Struck &amp; Irwin Paving</t>
  </si>
  <si>
    <t>Deforest, 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</si>
</sst>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9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E4" sqref="E4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0</v>
      </c>
    </row>
    <row r="2" spans="1:6" s="216" customFormat="1" ht="18" x14ac:dyDescent="0.25">
      <c r="A2" s="349" t="s">
        <v>112</v>
      </c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114</v>
      </c>
      <c r="D4" s="343">
        <v>1</v>
      </c>
      <c r="E4" s="344"/>
      <c r="F4" s="303" t="str">
        <f t="shared" ref="F4:F67" si="0">IF(AND(ISNUMBER(D4),ISNUMBER(E4)),D4*E4,"")</f>
        <v/>
      </c>
    </row>
    <row r="5" spans="1:6" x14ac:dyDescent="0.2">
      <c r="A5" s="341">
        <v>2</v>
      </c>
      <c r="B5" s="345" t="s">
        <v>115</v>
      </c>
      <c r="C5" s="346" t="s">
        <v>116</v>
      </c>
      <c r="D5" s="343">
        <v>101741</v>
      </c>
      <c r="E5" s="344"/>
      <c r="F5" s="303" t="str">
        <f t="shared" si="0"/>
        <v/>
      </c>
    </row>
    <row r="6" spans="1:6" x14ac:dyDescent="0.2">
      <c r="A6" s="341">
        <v>3</v>
      </c>
      <c r="B6" s="345"/>
      <c r="C6" s="346"/>
      <c r="D6" s="343"/>
      <c r="E6" s="344"/>
      <c r="F6" s="303" t="str">
        <f t="shared" si="0"/>
        <v/>
      </c>
    </row>
    <row r="7" spans="1:6" x14ac:dyDescent="0.2">
      <c r="A7" s="341">
        <v>4</v>
      </c>
      <c r="B7" s="345"/>
      <c r="C7" s="346"/>
      <c r="D7" s="343"/>
      <c r="E7" s="344"/>
      <c r="F7" s="303" t="str">
        <f t="shared" si="0"/>
        <v/>
      </c>
    </row>
    <row r="8" spans="1:6" x14ac:dyDescent="0.2">
      <c r="A8" s="341">
        <v>5</v>
      </c>
      <c r="B8" s="345"/>
      <c r="C8" s="346"/>
      <c r="D8" s="343"/>
      <c r="E8" s="344"/>
      <c r="F8" s="303" t="str">
        <f t="shared" si="0"/>
        <v/>
      </c>
    </row>
    <row r="9" spans="1:6" x14ac:dyDescent="0.2">
      <c r="A9" s="341">
        <v>6</v>
      </c>
      <c r="B9" s="345"/>
      <c r="C9" s="346"/>
      <c r="D9" s="343"/>
      <c r="E9" s="344"/>
      <c r="F9" s="303" t="str">
        <f t="shared" si="0"/>
        <v/>
      </c>
    </row>
    <row r="10" spans="1:6" x14ac:dyDescent="0.2">
      <c r="A10" s="341">
        <v>7</v>
      </c>
      <c r="B10" s="345"/>
      <c r="C10" s="346"/>
      <c r="D10" s="343"/>
      <c r="E10" s="344"/>
      <c r="F10" s="303" t="str">
        <f t="shared" si="0"/>
        <v/>
      </c>
    </row>
    <row r="11" spans="1:6" x14ac:dyDescent="0.2">
      <c r="A11" s="341">
        <v>8</v>
      </c>
      <c r="B11" s="345"/>
      <c r="C11" s="346"/>
      <c r="D11" s="343"/>
      <c r="E11" s="344"/>
      <c r="F11" s="303" t="str">
        <f t="shared" si="0"/>
        <v/>
      </c>
    </row>
    <row r="12" spans="1:6" x14ac:dyDescent="0.2">
      <c r="A12" s="341">
        <v>9</v>
      </c>
      <c r="B12" s="345"/>
      <c r="C12" s="346"/>
      <c r="D12" s="343"/>
      <c r="E12" s="344"/>
      <c r="F12" s="303" t="str">
        <f t="shared" si="0"/>
        <v/>
      </c>
    </row>
    <row r="13" spans="1:6" x14ac:dyDescent="0.2">
      <c r="A13" s="341">
        <v>10</v>
      </c>
      <c r="B13" s="345"/>
      <c r="C13" s="346"/>
      <c r="D13" s="343"/>
      <c r="E13" s="344"/>
      <c r="F13" s="303" t="str">
        <f t="shared" si="0"/>
        <v/>
      </c>
    </row>
    <row r="14" spans="1:6" x14ac:dyDescent="0.2">
      <c r="A14" s="341">
        <v>11</v>
      </c>
      <c r="B14" s="345"/>
      <c r="C14" s="346"/>
      <c r="D14" s="343"/>
      <c r="E14" s="344"/>
      <c r="F14" s="303" t="str">
        <f t="shared" si="0"/>
        <v/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K8" sqref="K8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 t="s">
        <v>118</v>
      </c>
      <c r="H1" s="365"/>
      <c r="I1" s="360" t="s">
        <v>122</v>
      </c>
      <c r="J1" s="361"/>
      <c r="K1" s="360" t="s">
        <v>124</v>
      </c>
      <c r="L1" s="361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 t="s">
        <v>119</v>
      </c>
      <c r="H2" s="366"/>
      <c r="I2" s="362" t="s">
        <v>123</v>
      </c>
      <c r="J2" s="363"/>
      <c r="K2" s="362" t="s">
        <v>125</v>
      </c>
      <c r="L2" s="388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117</v>
      </c>
      <c r="B3" s="291"/>
      <c r="C3" s="291"/>
      <c r="D3" s="292"/>
      <c r="E3" s="358"/>
      <c r="F3" s="359"/>
      <c r="G3" s="350" t="s">
        <v>120</v>
      </c>
      <c r="H3" s="351"/>
      <c r="I3" s="350" t="s">
        <v>120</v>
      </c>
      <c r="J3" s="351"/>
      <c r="K3" s="350" t="s">
        <v>120</v>
      </c>
      <c r="L3" s="351"/>
      <c r="M3" s="350"/>
      <c r="N3" s="351"/>
      <c r="O3" s="228"/>
      <c r="P3" s="229"/>
      <c r="Q3" s="228"/>
      <c r="R3" s="229"/>
    </row>
    <row r="4" spans="1:18" ht="12" thickBot="1" x14ac:dyDescent="0.25">
      <c r="A4" s="193" t="s">
        <v>121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0</v>
      </c>
      <c r="F6" s="146">
        <f>IF(AND(ISNUMBER($D6),ISNUMBER(E6)),$D6*E6,0)</f>
        <v>0</v>
      </c>
      <c r="G6" s="168">
        <v>12000</v>
      </c>
      <c r="H6" s="103">
        <f>IF(AND(ISNUMBER($D6),ISNUMBER(G6)),$D6*G6,0)</f>
        <v>12000</v>
      </c>
      <c r="I6" s="169">
        <v>50000</v>
      </c>
      <c r="J6" s="103">
        <f t="shared" ref="J6:J29" si="0">IF(AND(ISNUMBER($D6),ISNUMBER(I6)),$D6*I6,0)</f>
        <v>50000</v>
      </c>
      <c r="K6" s="169">
        <v>6105</v>
      </c>
      <c r="L6" s="103">
        <f t="shared" ref="L6:L29" si="1">IF(AND(ISNUMBER($D6),ISNUMBER(K6)),$D6*K6,0)</f>
        <v>6105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Microsurfacing, Two Passes</v>
      </c>
      <c r="C7" s="295" t="str">
        <f>IF(ISBLANK('Item List'!C5),"",'Item List'!C5)</f>
        <v>SY</v>
      </c>
      <c r="D7" s="296">
        <f>IF(ISBLANK('Item List'!D5),0,'Item List'!D5)</f>
        <v>101741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>
        <v>6.45</v>
      </c>
      <c r="H7" s="103">
        <f t="shared" si="5"/>
        <v>656229.45000000007</v>
      </c>
      <c r="I7" s="169">
        <v>6.26</v>
      </c>
      <c r="J7" s="103">
        <f t="shared" si="0"/>
        <v>636898.66</v>
      </c>
      <c r="K7" s="169">
        <v>7.3</v>
      </c>
      <c r="L7" s="103">
        <f t="shared" si="1"/>
        <v>742709.29999999993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668229.45000000007</v>
      </c>
      <c r="I30" s="110"/>
      <c r="J30" s="104">
        <f>IF(SUM(J6:J29)=0,"",SUM(J6:J29))</f>
        <v>686898.66</v>
      </c>
      <c r="K30" s="110"/>
      <c r="L30" s="104">
        <f>IF(SUM(L6:L29)=0,"",SUM(L6:L29))</f>
        <v>748814.29999999993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AC Pavement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668229.45000000007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686898.66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748814.29999999993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AC Pavement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AC Pavement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AC Pavement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AC Pavement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AC Pavement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AC Pavement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AC Pavement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AC Pavement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AC Pavement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AC Pavement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AC Pavement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AC Pavement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CW Pavement Preservation Microsurfacing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Microsurfacing, Two Passes</v>
      </c>
      <c r="C6" s="145" t="str">
        <f>'Tabulation of Bids'!C7</f>
        <v>SY</v>
      </c>
      <c r="D6" s="145">
        <f>'Tabulation of Bids'!D7</f>
        <v>101741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CW Pavement Preservation Microsurfacing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0</v>
      </c>
      <c r="F16" s="327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Microsurfacing, Two Passes</v>
      </c>
      <c r="C17" s="96" t="str">
        <f>'Tabulation of Bids'!$C7</f>
        <v>SY</v>
      </c>
      <c r="D17" s="97">
        <f>'Tabulation of Bids'!$D7</f>
        <v>101741</v>
      </c>
      <c r="E17" s="241">
        <f>'Tabulation of Bids'!$E7</f>
        <v>0</v>
      </c>
      <c r="F17" s="328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28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28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28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CW Pavement Preservation Microsurfacing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CW Pavement Preservation Microsurfacing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CW Pavement Preservation Microsurfacing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 t="str">
        <f>D139</f>
        <v>CW Pavement Preservation Microsurfacing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 t="str">
        <f>D184</f>
        <v>CW Pavement Preservation Microsurfacing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 t="str">
        <f>D229</f>
        <v>CW Pavement Preservation Microsurfacing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 t="str">
        <f>D274</f>
        <v>CW Pavement Preservation Microsurfacing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 t="str">
        <f>D319</f>
        <v>CW Pavement Preservation Microsurfacing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 t="str">
        <f>D364</f>
        <v>CW Pavement Preservation Microsurfacing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 t="str">
        <f>D409</f>
        <v>CW Pavement Preservation Microsurfacing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 t="str">
        <f>D454</f>
        <v>CW Pavement Preservation Microsurfacing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AC Pavement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Elgin,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LS</v>
      </c>
      <c r="E7" s="263">
        <f>IF(J7 = "","",J7*C7)</f>
        <v>12000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12000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Microsurfacing, Two Passes</v>
      </c>
      <c r="C8" s="307">
        <f>IF('Tabulation of Bids'!D7=0,"",'Tabulation of Bids'!D7)</f>
        <v>101741</v>
      </c>
      <c r="D8" s="311" t="str">
        <f>IF(ISBLANK('Tabulation of Bids'!C7),"",'Tabulation of Bids'!C7)</f>
        <v>SY</v>
      </c>
      <c r="E8" s="267">
        <f t="shared" ref="E8:E23" si="2">IF(J8 = "","",J8*C8)</f>
        <v>656229.45000000007</v>
      </c>
      <c r="F8" s="268" t="str">
        <f t="shared" si="0"/>
        <v/>
      </c>
      <c r="G8" s="296">
        <f t="shared" si="1"/>
        <v>101741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6.45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 t="str">
        <f>IF(ISBLANK('Tabulation of Bids'!A8),"",'Tabulation of Bids'!A8)</f>
        <v/>
      </c>
      <c r="B9" s="310" t="str">
        <f>IF(ISBLANK('Tabulation of Bids'!B8),"",'Tabulation of Bids'!B8)</f>
        <v/>
      </c>
      <c r="C9" s="307" t="str">
        <f>IF('Tabulation of Bids'!D8=0,"",'Tabulation of Bids'!D8)</f>
        <v/>
      </c>
      <c r="D9" s="311" t="str">
        <f>IF(ISBLANK('Tabulation of Bids'!C8),"",'Tabulation of Bids'!C8)</f>
        <v/>
      </c>
      <c r="E9" s="267" t="str">
        <f t="shared" si="2"/>
        <v/>
      </c>
      <c r="F9" s="268" t="str">
        <f t="shared" si="0"/>
        <v/>
      </c>
      <c r="G9" s="296" t="str">
        <f t="shared" si="1"/>
        <v/>
      </c>
      <c r="H9" s="167"/>
      <c r="I9" s="136" t="str">
        <f t="shared" si="3"/>
        <v/>
      </c>
      <c r="J9" s="134" t="str">
        <f>IF(ISBLANK('Tabulation of Bids'!G8),"",'Tabulation of Bids'!G8)</f>
        <v/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 t="str">
        <f>IF(ISBLANK('Tabulation of Bids'!A9),"",'Tabulation of Bids'!A9)</f>
        <v/>
      </c>
      <c r="B10" s="310" t="str">
        <f>IF(ISBLANK('Tabulation of Bids'!B9),"",'Tabulation of Bids'!B9)</f>
        <v/>
      </c>
      <c r="C10" s="307" t="str">
        <f>IF('Tabulation of Bids'!D9=0,"",'Tabulation of Bids'!D9)</f>
        <v/>
      </c>
      <c r="D10" s="311" t="str">
        <f>IF(ISBLANK('Tabulation of Bids'!C9),"",'Tabulation of Bids'!C9)</f>
        <v/>
      </c>
      <c r="E10" s="267" t="str">
        <f t="shared" si="2"/>
        <v/>
      </c>
      <c r="F10" s="268" t="str">
        <f t="shared" si="0"/>
        <v/>
      </c>
      <c r="G10" s="296" t="str">
        <f t="shared" si="1"/>
        <v/>
      </c>
      <c r="H10" s="167"/>
      <c r="I10" s="136" t="str">
        <f t="shared" si="3"/>
        <v/>
      </c>
      <c r="J10" s="134" t="str">
        <f>IF(ISBLANK('Tabulation of Bids'!G9),"",'Tabulation of Bids'!G9)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 t="str">
        <f>IF(ISBLANK('Tabulation of Bids'!A10),"",'Tabulation of Bids'!A10)</f>
        <v/>
      </c>
      <c r="B11" s="310" t="str">
        <f>IF(ISBLANK('Tabulation of Bids'!B10),"",'Tabulation of Bids'!B10)</f>
        <v/>
      </c>
      <c r="C11" s="307" t="str">
        <f>IF('Tabulation of Bids'!D10=0,"",'Tabulation of Bids'!D10)</f>
        <v/>
      </c>
      <c r="D11" s="311" t="str">
        <f>IF(ISBLANK('Tabulation of Bids'!C10),"",'Tabulation of Bids'!C10)</f>
        <v/>
      </c>
      <c r="E11" s="267" t="str">
        <f t="shared" si="2"/>
        <v/>
      </c>
      <c r="F11" s="268" t="str">
        <f t="shared" si="0"/>
        <v/>
      </c>
      <c r="G11" s="296" t="str">
        <f t="shared" si="1"/>
        <v/>
      </c>
      <c r="H11" s="167"/>
      <c r="I11" s="136" t="str">
        <f t="shared" si="3"/>
        <v/>
      </c>
      <c r="J11" s="134" t="str">
        <f>IF(ISBLANK('Tabulation of Bids'!G10),"",'Tabulation of Bids'!G10)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Bids'!G11),"",'Tabulation of Bids'!G11)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str">
        <f>IF(ISBLANK('Tabulation of Bids'!A12),"",'Tabulation of Bids'!A12)</f>
        <v/>
      </c>
      <c r="B13" s="310" t="str">
        <f>IF(ISBLANK('Tabulation of Bids'!B12),"",'Tabulation of Bids'!B12)</f>
        <v/>
      </c>
      <c r="C13" s="307" t="str">
        <f>IF('Tabulation of Bids'!D12=0,"",'Tabulation of Bids'!D12)</f>
        <v/>
      </c>
      <c r="D13" s="311" t="str">
        <f>IF(ISBLANK('Tabulation of Bids'!C12),"",'Tabulation of Bids'!C12)</f>
        <v/>
      </c>
      <c r="E13" s="267" t="str">
        <f t="shared" si="2"/>
        <v/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 t="str">
        <f>IF(ISBLANK('Tabulation of Bids'!G12),"",'Tabulation of Bids'!G12)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668229.45000000007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AC Pavement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Elgin,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668229.45000000007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5" t="str">
        <f>IF(A153="",IF(ISNUMBER(J135),"ENGINEER'S PAYMENT ESTIMATE","ENGINEER'S FINAL PAYMENT ESTIMATE"),A147)</f>
        <v>ENGINEER'S FINAL PAYMENT ESTIMATE</v>
      </c>
      <c r="B98" s="375"/>
      <c r="C98" s="375"/>
      <c r="D98" s="375"/>
      <c r="E98" s="375"/>
      <c r="F98" s="375"/>
      <c r="G98" s="375"/>
      <c r="H98" s="375"/>
      <c r="I98" s="375"/>
      <c r="J98" s="375"/>
      <c r="K98" s="375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AC Pavement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Elgin,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668229.45000000007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5" t="str">
        <f>IF(A202="",IF(ISNUMBER(J184),"ENGINEER'S PAYMENT ESTIMATE","ENGINEER'S FINAL PAYMENT ESTIMATE"),A196)</f>
        <v>ENGINEER'S FINAL PAYMENT ESTIMATE</v>
      </c>
      <c r="B147" s="375"/>
      <c r="C147" s="375"/>
      <c r="D147" s="375"/>
      <c r="E147" s="375"/>
      <c r="F147" s="375"/>
      <c r="G147" s="375"/>
      <c r="H147" s="375"/>
      <c r="I147" s="375"/>
      <c r="J147" s="375"/>
      <c r="K147" s="375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AC Pavement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Elgin,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668229.45000000007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5" t="str">
        <f>IF(A251="",IF(ISNUMBER(J233),"ENGINEER'S PAYMENT ESTIMATE","ENGINEER'S FINAL PAYMENT ESTIMATE"),A245)</f>
        <v>ENGINEER'S FINAL PAYMENT ESTIMATE</v>
      </c>
      <c r="B196" s="375"/>
      <c r="C196" s="375"/>
      <c r="D196" s="375"/>
      <c r="E196" s="375"/>
      <c r="F196" s="375"/>
      <c r="G196" s="375"/>
      <c r="H196" s="375"/>
      <c r="I196" s="375"/>
      <c r="J196" s="375"/>
      <c r="K196" s="375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AC Pavement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Elgin,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2004688.35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5" t="str">
        <f>IF(A300="",IF(ISNUMBER(J282),"ENGINEER'S PAYMENT ESTIMATE","ENGINEER'S FINAL PAYMENT ESTIMATE"),A294)</f>
        <v>ENGINEER'S FINAL PAYMENT ESTIMATE</v>
      </c>
      <c r="B245" s="375"/>
      <c r="C245" s="375"/>
      <c r="D245" s="375"/>
      <c r="E245" s="375"/>
      <c r="F245" s="375"/>
      <c r="G245" s="375"/>
      <c r="H245" s="375"/>
      <c r="I245" s="375"/>
      <c r="J245" s="375"/>
      <c r="K245" s="375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AC Pavement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Elgin,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3341147.2500000005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5" t="str">
        <f>IF(A349="",IF(ISNUMBER(J331),"ENGINEER'S PAYMENT ESTIMATE","ENGINEER'S FINAL PAYMENT ESTIMATE"),A343)</f>
        <v>ENGINEER'S FINAL PAYMENT ESTIMATE</v>
      </c>
      <c r="B294" s="375"/>
      <c r="C294" s="375"/>
      <c r="D294" s="375"/>
      <c r="E294" s="375"/>
      <c r="F294" s="375"/>
      <c r="G294" s="375"/>
      <c r="H294" s="375"/>
      <c r="I294" s="375"/>
      <c r="J294" s="375"/>
      <c r="K294" s="375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AC Pavement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Elgin,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6014065.0500000007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5" t="str">
        <f>IF(A398="",IF(ISNUMBER(J380),"ENGINEER'S PAYMENT ESTIMATE","ENGINEER'S FINAL PAYMENT ESTIMATE"),A392)</f>
        <v>ENGINEER'S FINAL PAYMENT ESTIMATE</v>
      </c>
      <c r="B343" s="375"/>
      <c r="C343" s="375"/>
      <c r="D343" s="375"/>
      <c r="E343" s="375"/>
      <c r="F343" s="375"/>
      <c r="G343" s="375"/>
      <c r="H343" s="375"/>
      <c r="I343" s="375"/>
      <c r="J343" s="375"/>
      <c r="K343" s="375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AC Pavement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Elgin,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11359900.65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5" t="str">
        <f>IF(A447="",IF(ISNUMBER(J429),"ENGINEER'S PAYMENT ESTIMATE","ENGINEER'S FINAL PAYMENT ESTIMATE"),A441)</f>
        <v>ENGINEER'S FINAL PAYMENT ESTIMATE</v>
      </c>
      <c r="B392" s="375"/>
      <c r="C392" s="375"/>
      <c r="D392" s="375"/>
      <c r="E392" s="375"/>
      <c r="F392" s="375"/>
      <c r="G392" s="375"/>
      <c r="H392" s="375"/>
      <c r="I392" s="375"/>
      <c r="J392" s="375"/>
      <c r="K392" s="375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AC Pavement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Elgin,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20715112.950000003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5" t="str">
        <f>IF(A496="",IF(ISNUMBER(J478),"ENGINEER'S PAYMENT ESTIMATE","ENGINEER'S FINAL PAYMENT ESTIMATE"),A490)</f>
        <v>ENGINEER'S FINAL PAYMENT ESTIMATE</v>
      </c>
      <c r="B441" s="375"/>
      <c r="C441" s="375"/>
      <c r="D441" s="375"/>
      <c r="E441" s="375"/>
      <c r="F441" s="375"/>
      <c r="G441" s="375"/>
      <c r="H441" s="375"/>
      <c r="I441" s="375"/>
      <c r="J441" s="375"/>
      <c r="K441" s="375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AC Pavement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Elgin,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38089078.650000006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5" t="str">
        <f>IF(A545="",IF(ISNUMBER(J527),"ENGINEER'S PAYMENT ESTIMATE","ENGINEER'S FINAL PAYMENT ESTIMATE"),A539)</f>
        <v>ENGINEER'S FINAL PAYMENT ESTIMATE</v>
      </c>
      <c r="B490" s="375"/>
      <c r="C490" s="375"/>
      <c r="D490" s="375"/>
      <c r="E490" s="375"/>
      <c r="F490" s="375"/>
      <c r="G490" s="375"/>
      <c r="H490" s="375"/>
      <c r="I490" s="375"/>
      <c r="J490" s="375"/>
      <c r="K490" s="375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AC Pavement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Elgin,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70164092.250000015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5" t="str">
        <f>IF(A594="",IF(ISNUMBER(J576),"ENGINEER'S PAYMENT ESTIMATE","ENGINEER'S FINAL PAYMENT ESTIMATE"),A588)</f>
        <v>ENGINEER'S FINAL PAYMENT ESTIMATE</v>
      </c>
      <c r="B539" s="375"/>
      <c r="C539" s="375"/>
      <c r="D539" s="375"/>
      <c r="E539" s="375"/>
      <c r="F539" s="375"/>
      <c r="G539" s="375"/>
      <c r="H539" s="375"/>
      <c r="I539" s="375"/>
      <c r="J539" s="375"/>
      <c r="K539" s="375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AC Pavement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Elgin,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128968283.85000002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5" t="str">
        <f>IF(A644="",IF(ISNUMBER(J625),"ENGINEER'S PAYMENT ESTIMATE","ENGINEER'S FINAL PAYMENT ESTIMATE"),A638)</f>
        <v>ENGINEER'S FINAL PAYMENT ESTIMATE</v>
      </c>
      <c r="B588" s="375"/>
      <c r="C588" s="375"/>
      <c r="D588" s="375"/>
      <c r="E588" s="375"/>
      <c r="F588" s="375"/>
      <c r="G588" s="375"/>
      <c r="H588" s="375"/>
      <c r="I588" s="375"/>
      <c r="J588" s="375"/>
      <c r="K588" s="375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AC Pavement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Elgin,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237221454.75000003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 t="str">
        <f>'Tabulation of Bids'!G1</f>
        <v>AC Pavement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2025-06-03T14:44:33Z</dcterms:modified>
</cp:coreProperties>
</file>