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xr:revisionPtr revIDLastSave="0" documentId="8_{90A6D27A-6DF9-4327-97C0-743AFA8E9E64}" xr6:coauthVersionLast="36" xr6:coauthVersionMax="36" xr10:uidLastSave="{00000000-0000-0000-0000-000000000000}"/>
  <bookViews>
    <workbookView xWindow="-120" yWindow="-120" windowWidth="29040" windowHeight="17640" tabRatio="601" firstSheet="1" activeTab="1" xr2:uid="{00000000-000D-0000-FFFF-FFFF00000000}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91029"/>
</workbook>
</file>

<file path=xl/calcChain.xml><?xml version="1.0" encoding="utf-8"?>
<calcChain xmlns="http://schemas.openxmlformats.org/spreadsheetml/2006/main">
  <c r="A588" i="5" l="1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A618" i="5"/>
  <c r="K617" i="5"/>
  <c r="J617" i="5"/>
  <c r="E617" i="5" s="1"/>
  <c r="I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E531" i="3"/>
  <c r="C528" i="3"/>
  <c r="C342" i="2"/>
  <c r="C341" i="2"/>
  <c r="C340" i="2"/>
  <c r="D329" i="2"/>
  <c r="F329" i="2" s="1"/>
  <c r="D317" i="2"/>
  <c r="E341" i="1"/>
  <c r="D341" i="1"/>
  <c r="R341" i="1" s="1"/>
  <c r="C341" i="1"/>
  <c r="D617" i="5" s="1"/>
  <c r="B341" i="1"/>
  <c r="B617" i="5" s="1"/>
  <c r="E340" i="1"/>
  <c r="D340" i="1"/>
  <c r="L340" i="1" s="1"/>
  <c r="C340" i="1"/>
  <c r="D616" i="5" s="1"/>
  <c r="B340" i="1"/>
  <c r="B616" i="5" s="1"/>
  <c r="E339" i="1"/>
  <c r="D339" i="1"/>
  <c r="P339" i="1" s="1"/>
  <c r="C339" i="1"/>
  <c r="D615" i="5" s="1"/>
  <c r="B339" i="1"/>
  <c r="B615" i="5" s="1"/>
  <c r="E338" i="1"/>
  <c r="D338" i="1"/>
  <c r="L338" i="1" s="1"/>
  <c r="C338" i="1"/>
  <c r="C337" i="2" s="1"/>
  <c r="B338" i="1"/>
  <c r="A338" i="1" s="1"/>
  <c r="A614" i="5" s="1"/>
  <c r="E337" i="1"/>
  <c r="E534" i="3" s="1"/>
  <c r="D337" i="1"/>
  <c r="R337" i="1" s="1"/>
  <c r="C337" i="1"/>
  <c r="C336" i="2" s="1"/>
  <c r="B337" i="1"/>
  <c r="A337" i="1" s="1"/>
  <c r="E336" i="1"/>
  <c r="E533" i="3" s="1"/>
  <c r="D336" i="1"/>
  <c r="D533" i="3" s="1"/>
  <c r="C336" i="1"/>
  <c r="D612" i="5" s="1"/>
  <c r="B336" i="1"/>
  <c r="B612" i="5" s="1"/>
  <c r="E335" i="1"/>
  <c r="E532" i="3" s="1"/>
  <c r="D335" i="1"/>
  <c r="P335" i="1" s="1"/>
  <c r="C335" i="1"/>
  <c r="D611" i="5" s="1"/>
  <c r="B335" i="1"/>
  <c r="B611" i="5" s="1"/>
  <c r="E334" i="1"/>
  <c r="D334" i="1"/>
  <c r="H334" i="1" s="1"/>
  <c r="C334" i="1"/>
  <c r="C531" i="3" s="1"/>
  <c r="B334" i="1"/>
  <c r="B531" i="3" s="1"/>
  <c r="E333" i="1"/>
  <c r="E530" i="3" s="1"/>
  <c r="D333" i="1"/>
  <c r="R333" i="1" s="1"/>
  <c r="C333" i="1"/>
  <c r="D609" i="5" s="1"/>
  <c r="B333" i="1"/>
  <c r="B530" i="3" s="1"/>
  <c r="E332" i="1"/>
  <c r="E529" i="3" s="1"/>
  <c r="D332" i="1"/>
  <c r="J332" i="1" s="1"/>
  <c r="C332" i="1"/>
  <c r="C331" i="2" s="1"/>
  <c r="B332" i="1"/>
  <c r="A332" i="1" s="1"/>
  <c r="E331" i="1"/>
  <c r="E528" i="3" s="1"/>
  <c r="D331" i="1"/>
  <c r="R331" i="1" s="1"/>
  <c r="C331" i="1"/>
  <c r="C330" i="2" s="1"/>
  <c r="B331" i="1"/>
  <c r="B607" i="5" s="1"/>
  <c r="E330" i="1"/>
  <c r="E527" i="3" s="1"/>
  <c r="D330" i="1"/>
  <c r="L330" i="1" s="1"/>
  <c r="C330" i="1"/>
  <c r="C527" i="3" s="1"/>
  <c r="B330" i="1"/>
  <c r="B329" i="2" s="1"/>
  <c r="E329" i="1"/>
  <c r="E526" i="3" s="1"/>
  <c r="D329" i="1"/>
  <c r="R329" i="1" s="1"/>
  <c r="C329" i="1"/>
  <c r="C328" i="2" s="1"/>
  <c r="B329" i="1"/>
  <c r="E328" i="1"/>
  <c r="E525" i="3" s="1"/>
  <c r="D328" i="1"/>
  <c r="H328" i="1" s="1"/>
  <c r="C328" i="1"/>
  <c r="B328" i="1"/>
  <c r="E327" i="1"/>
  <c r="E524" i="3" s="1"/>
  <c r="D327" i="1"/>
  <c r="P327" i="1" s="1"/>
  <c r="C327" i="1"/>
  <c r="C326" i="2" s="1"/>
  <c r="B327" i="1"/>
  <c r="E326" i="1"/>
  <c r="E523" i="3" s="1"/>
  <c r="D326" i="1"/>
  <c r="H326" i="1" s="1"/>
  <c r="C326" i="1"/>
  <c r="B326" i="1"/>
  <c r="E325" i="1"/>
  <c r="E522" i="3" s="1"/>
  <c r="D325" i="1"/>
  <c r="C325" i="1"/>
  <c r="C324" i="2" s="1"/>
  <c r="B325" i="1"/>
  <c r="E324" i="1"/>
  <c r="E521" i="3" s="1"/>
  <c r="D324" i="1"/>
  <c r="C324" i="1"/>
  <c r="B324" i="1"/>
  <c r="B323" i="2" s="1"/>
  <c r="E323" i="1"/>
  <c r="E520" i="3" s="1"/>
  <c r="D323" i="1"/>
  <c r="D322" i="2" s="1"/>
  <c r="F322" i="2" s="1"/>
  <c r="C323" i="1"/>
  <c r="C322" i="2" s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J340" i="1"/>
  <c r="H340" i="1"/>
  <c r="F340" i="1"/>
  <c r="A340" i="1"/>
  <c r="J338" i="1"/>
  <c r="H338" i="1"/>
  <c r="F338" i="1"/>
  <c r="L336" i="1"/>
  <c r="J336" i="1"/>
  <c r="H336" i="1"/>
  <c r="A336" i="1"/>
  <c r="P334" i="1"/>
  <c r="A334" i="1"/>
  <c r="P333" i="1"/>
  <c r="A333" i="1"/>
  <c r="P332" i="1"/>
  <c r="P330" i="1"/>
  <c r="H330" i="1"/>
  <c r="J328" i="1"/>
  <c r="J326" i="1"/>
  <c r="R325" i="1"/>
  <c r="P324" i="1"/>
  <c r="H324" i="1"/>
  <c r="L320" i="1"/>
  <c r="J320" i="1"/>
  <c r="P318" i="1"/>
  <c r="E315" i="1"/>
  <c r="E514" i="3" s="1"/>
  <c r="D315" i="1"/>
  <c r="C315" i="1"/>
  <c r="C314" i="2" s="1"/>
  <c r="B315" i="1"/>
  <c r="E314" i="1"/>
  <c r="E513" i="3" s="1"/>
  <c r="D314" i="1"/>
  <c r="L314" i="1" s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C312" i="1"/>
  <c r="C311" i="2" s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B302" i="2" s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B298" i="2" s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D287" i="2" s="1"/>
  <c r="F287" i="2" s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D280" i="2" s="1"/>
  <c r="F280" i="2" s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B272" i="2" s="1"/>
  <c r="E272" i="1"/>
  <c r="E431" i="3" s="1"/>
  <c r="D272" i="1"/>
  <c r="C272" i="1"/>
  <c r="B272" i="1"/>
  <c r="E271" i="1"/>
  <c r="E430" i="3" s="1"/>
  <c r="D271" i="1"/>
  <c r="D430" i="3" s="1"/>
  <c r="C271" i="1"/>
  <c r="B271" i="1"/>
  <c r="E270" i="1"/>
  <c r="E429" i="3" s="1"/>
  <c r="D270" i="1"/>
  <c r="C270" i="1"/>
  <c r="B270" i="1"/>
  <c r="B269" i="2" s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B266" i="2" s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B253" i="2" s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B250" i="2" s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D247" i="2" s="1"/>
  <c r="F247" i="2" s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B245" i="2" s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E380" i="3" s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B289" i="3" s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C159" i="1"/>
  <c r="B159" i="1"/>
  <c r="E158" i="1"/>
  <c r="D158" i="1"/>
  <c r="F158" i="1" s="1"/>
  <c r="C158" i="1"/>
  <c r="B158" i="1"/>
  <c r="E157" i="1"/>
  <c r="D157" i="1"/>
  <c r="C157" i="1"/>
  <c r="B157" i="1"/>
  <c r="E156" i="1"/>
  <c r="D156" i="1"/>
  <c r="C156" i="1"/>
  <c r="B156" i="1"/>
  <c r="E155" i="1"/>
  <c r="D155" i="1"/>
  <c r="C155" i="1"/>
  <c r="B155" i="1"/>
  <c r="E154" i="1"/>
  <c r="D154" i="1"/>
  <c r="C154" i="1"/>
  <c r="B154" i="1"/>
  <c r="E153" i="1"/>
  <c r="F153" i="1" s="1"/>
  <c r="D153" i="1"/>
  <c r="C153" i="1"/>
  <c r="B153" i="1"/>
  <c r="E152" i="1"/>
  <c r="D152" i="1"/>
  <c r="C152" i="1"/>
  <c r="B152" i="1"/>
  <c r="E151" i="1"/>
  <c r="F151" i="1" s="1"/>
  <c r="D151" i="1"/>
  <c r="C151" i="1"/>
  <c r="B151" i="1"/>
  <c r="E150" i="1"/>
  <c r="D150" i="1"/>
  <c r="F150" i="1" s="1"/>
  <c r="C150" i="1"/>
  <c r="B150" i="1"/>
  <c r="E149" i="1"/>
  <c r="D149" i="1"/>
  <c r="F149" i="1" s="1"/>
  <c r="C149" i="1"/>
  <c r="B149" i="1"/>
  <c r="E148" i="1"/>
  <c r="D148" i="1"/>
  <c r="C148" i="1"/>
  <c r="B148" i="1"/>
  <c r="E147" i="1"/>
  <c r="D147" i="1"/>
  <c r="C147" i="1"/>
  <c r="B147" i="1"/>
  <c r="E146" i="1"/>
  <c r="D146" i="1"/>
  <c r="C146" i="1"/>
  <c r="B146" i="1"/>
  <c r="E145" i="1"/>
  <c r="D145" i="1"/>
  <c r="C145" i="1"/>
  <c r="B145" i="1"/>
  <c r="B317" i="1"/>
  <c r="R315" i="1"/>
  <c r="N314" i="1"/>
  <c r="F314" i="1"/>
  <c r="R314" i="1"/>
  <c r="P312" i="1"/>
  <c r="N312" i="1"/>
  <c r="H312" i="1"/>
  <c r="F312" i="1"/>
  <c r="B291" i="1"/>
  <c r="B265" i="1"/>
  <c r="B239" i="1"/>
  <c r="B213" i="1"/>
  <c r="B187" i="1"/>
  <c r="F315" i="1" l="1"/>
  <c r="P322" i="1"/>
  <c r="J334" i="1"/>
  <c r="C332" i="2"/>
  <c r="C530" i="3"/>
  <c r="D176" i="2"/>
  <c r="F176" i="2" s="1"/>
  <c r="B333" i="2"/>
  <c r="F148" i="1"/>
  <c r="C334" i="2"/>
  <c r="C532" i="3"/>
  <c r="B335" i="2"/>
  <c r="B533" i="3"/>
  <c r="D335" i="2"/>
  <c r="F335" i="2" s="1"/>
  <c r="B340" i="2"/>
  <c r="C534" i="3"/>
  <c r="F330" i="1"/>
  <c r="F156" i="1"/>
  <c r="H318" i="1"/>
  <c r="L332" i="1"/>
  <c r="C329" i="2"/>
  <c r="D607" i="5"/>
  <c r="C608" i="5"/>
  <c r="F608" i="5" s="1"/>
  <c r="B613" i="5"/>
  <c r="D331" i="2"/>
  <c r="F331" i="2" s="1"/>
  <c r="B529" i="3"/>
  <c r="D613" i="5"/>
  <c r="F322" i="1"/>
  <c r="B332" i="2"/>
  <c r="D529" i="3"/>
  <c r="F529" i="3"/>
  <c r="B338" i="2"/>
  <c r="F145" i="1"/>
  <c r="F157" i="1"/>
  <c r="B334" i="2"/>
  <c r="C338" i="2"/>
  <c r="B528" i="3"/>
  <c r="B532" i="3"/>
  <c r="B608" i="5"/>
  <c r="C613" i="5"/>
  <c r="F613" i="5" s="1"/>
  <c r="D338" i="2"/>
  <c r="F338" i="2" s="1"/>
  <c r="A339" i="1"/>
  <c r="A338" i="2" s="1"/>
  <c r="B330" i="2"/>
  <c r="D334" i="2"/>
  <c r="F334" i="2" s="1"/>
  <c r="D528" i="3"/>
  <c r="F528" i="3" s="1"/>
  <c r="D532" i="3"/>
  <c r="F532" i="3" s="1"/>
  <c r="D608" i="5"/>
  <c r="B614" i="5"/>
  <c r="D274" i="2"/>
  <c r="F274" i="2" s="1"/>
  <c r="B339" i="2"/>
  <c r="B609" i="5"/>
  <c r="C614" i="5"/>
  <c r="F614" i="5" s="1"/>
  <c r="F313" i="1"/>
  <c r="D330" i="2"/>
  <c r="F330" i="2" s="1"/>
  <c r="C339" i="2"/>
  <c r="C609" i="5"/>
  <c r="F609" i="5" s="1"/>
  <c r="D614" i="5"/>
  <c r="N313" i="1"/>
  <c r="L334" i="1"/>
  <c r="F324" i="1"/>
  <c r="F336" i="1"/>
  <c r="C335" i="2"/>
  <c r="D339" i="2"/>
  <c r="F339" i="2" s="1"/>
  <c r="C529" i="3"/>
  <c r="C533" i="3"/>
  <c r="B331" i="2"/>
  <c r="F533" i="3"/>
  <c r="B610" i="5"/>
  <c r="C615" i="5"/>
  <c r="F615" i="5" s="1"/>
  <c r="A335" i="1"/>
  <c r="A611" i="5" s="1"/>
  <c r="B336" i="2"/>
  <c r="C610" i="5"/>
  <c r="F610" i="5" s="1"/>
  <c r="F430" i="3"/>
  <c r="F159" i="1"/>
  <c r="A330" i="1"/>
  <c r="A606" i="5" s="1"/>
  <c r="R335" i="1"/>
  <c r="D340" i="2"/>
  <c r="F340" i="2" s="1"/>
  <c r="B534" i="3"/>
  <c r="D610" i="5"/>
  <c r="D336" i="2"/>
  <c r="F336" i="2" s="1"/>
  <c r="C616" i="5"/>
  <c r="F616" i="5" s="1"/>
  <c r="D530" i="3"/>
  <c r="F530" i="3" s="1"/>
  <c r="D534" i="3"/>
  <c r="F534" i="3" s="1"/>
  <c r="B606" i="5"/>
  <c r="C611" i="5"/>
  <c r="F611" i="5" s="1"/>
  <c r="D332" i="2"/>
  <c r="F332" i="2" s="1"/>
  <c r="B337" i="2"/>
  <c r="C606" i="5"/>
  <c r="F606" i="5" s="1"/>
  <c r="B527" i="3"/>
  <c r="D606" i="5"/>
  <c r="C617" i="5"/>
  <c r="F617" i="5" s="1"/>
  <c r="A331" i="1"/>
  <c r="A330" i="2" s="1"/>
  <c r="C333" i="2"/>
  <c r="D337" i="2"/>
  <c r="F337" i="2" s="1"/>
  <c r="C612" i="5"/>
  <c r="F612" i="5" s="1"/>
  <c r="P320" i="1"/>
  <c r="F332" i="1"/>
  <c r="D333" i="2"/>
  <c r="F333" i="2" s="1"/>
  <c r="D527" i="3"/>
  <c r="F527" i="3" s="1"/>
  <c r="D531" i="3"/>
  <c r="F531" i="3" s="1"/>
  <c r="C607" i="5"/>
  <c r="D310" i="5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D207" i="2"/>
  <c r="F207" i="2" s="1"/>
  <c r="C371" i="5"/>
  <c r="F371" i="5" s="1"/>
  <c r="D334" i="3"/>
  <c r="F334" i="3" s="1"/>
  <c r="D209" i="2"/>
  <c r="F209" i="2" s="1"/>
  <c r="C398" i="5"/>
  <c r="D335" i="3"/>
  <c r="F335" i="3" s="1"/>
  <c r="D213" i="2"/>
  <c r="F213" i="2" s="1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F410" i="5" s="1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2" i="3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F304" i="3" s="1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D340" i="3"/>
  <c r="F340" i="3" s="1"/>
  <c r="D218" i="2"/>
  <c r="F218" i="2" s="1"/>
  <c r="C405" i="5"/>
  <c r="F405" i="5" s="1"/>
  <c r="D342" i="3"/>
  <c r="F342" i="3" s="1"/>
  <c r="D220" i="2"/>
  <c r="F220" i="2" s="1"/>
  <c r="C407" i="5"/>
  <c r="F407" i="5" s="1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F411" i="5" s="1"/>
  <c r="D348" i="3"/>
  <c r="F348" i="3" s="1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F419" i="5" s="1"/>
  <c r="D377" i="3"/>
  <c r="F377" i="3" s="1"/>
  <c r="D234" i="2"/>
  <c r="F234" i="2" s="1"/>
  <c r="C421" i="5"/>
  <c r="F421" i="5" s="1"/>
  <c r="D379" i="3"/>
  <c r="F379" i="3" s="1"/>
  <c r="D236" i="2"/>
  <c r="F236" i="2" s="1"/>
  <c r="C448" i="5"/>
  <c r="D381" i="3"/>
  <c r="F381" i="3" s="1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F456" i="5" s="1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D397" i="3"/>
  <c r="D256" i="2"/>
  <c r="F256" i="2" s="1"/>
  <c r="C466" i="5"/>
  <c r="F466" i="5" s="1"/>
  <c r="D399" i="3"/>
  <c r="F399" i="3" s="1"/>
  <c r="C468" i="5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527" i="3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97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P319" i="1"/>
  <c r="C595" i="5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D520" i="3"/>
  <c r="F520" i="3" s="1"/>
  <c r="P325" i="1"/>
  <c r="C601" i="5"/>
  <c r="F601" i="5" s="1"/>
  <c r="D522" i="3"/>
  <c r="F522" i="3" s="1"/>
  <c r="D324" i="2"/>
  <c r="F324" i="2" s="1"/>
  <c r="C603" i="5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F418" i="5" s="1"/>
  <c r="D376" i="3"/>
  <c r="F376" i="3" s="1"/>
  <c r="C447" i="5"/>
  <c r="F447" i="5" s="1"/>
  <c r="D380" i="3"/>
  <c r="D239" i="2"/>
  <c r="C451" i="5"/>
  <c r="F451" i="5" s="1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F459" i="5" s="1"/>
  <c r="D392" i="3"/>
  <c r="F392" i="3" s="1"/>
  <c r="C461" i="5"/>
  <c r="F461" i="5" s="1"/>
  <c r="D394" i="3"/>
  <c r="F394" i="3" s="1"/>
  <c r="D253" i="2"/>
  <c r="F253" i="2" s="1"/>
  <c r="C463" i="5"/>
  <c r="F463" i="5" s="1"/>
  <c r="D396" i="3"/>
  <c r="F396" i="3" s="1"/>
  <c r="C465" i="5"/>
  <c r="F465" i="5" s="1"/>
  <c r="D398" i="3"/>
  <c r="F398" i="3" s="1"/>
  <c r="C467" i="5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F545" i="5" s="1"/>
  <c r="D470" i="3"/>
  <c r="F470" i="3" s="1"/>
  <c r="C547" i="5"/>
  <c r="F547" i="5" s="1"/>
  <c r="D472" i="3"/>
  <c r="F472" i="3" s="1"/>
  <c r="D293" i="2"/>
  <c r="F293" i="2" s="1"/>
  <c r="C549" i="5"/>
  <c r="D295" i="2"/>
  <c r="F295" i="2" s="1"/>
  <c r="C551" i="5"/>
  <c r="F551" i="5" s="1"/>
  <c r="D476" i="3"/>
  <c r="F476" i="3" s="1"/>
  <c r="D297" i="2"/>
  <c r="F297" i="2" s="1"/>
  <c r="C553" i="5"/>
  <c r="F553" i="5" s="1"/>
  <c r="D478" i="3"/>
  <c r="F478" i="3" s="1"/>
  <c r="C555" i="5"/>
  <c r="F555" i="5" s="1"/>
  <c r="D480" i="3"/>
  <c r="F480" i="3" s="1"/>
  <c r="C557" i="5"/>
  <c r="F557" i="5" s="1"/>
  <c r="D482" i="3"/>
  <c r="F482" i="3" s="1"/>
  <c r="D303" i="2"/>
  <c r="F303" i="2" s="1"/>
  <c r="C559" i="5"/>
  <c r="F559" i="5" s="1"/>
  <c r="D484" i="3"/>
  <c r="D305" i="2"/>
  <c r="F305" i="2" s="1"/>
  <c r="C561" i="5"/>
  <c r="F561" i="5" s="1"/>
  <c r="D486" i="3"/>
  <c r="F486" i="3" s="1"/>
  <c r="C563" i="5"/>
  <c r="F563" i="5" s="1"/>
  <c r="D488" i="3"/>
  <c r="F488" i="3" s="1"/>
  <c r="D309" i="2"/>
  <c r="F309" i="2" s="1"/>
  <c r="R312" i="1"/>
  <c r="C565" i="5"/>
  <c r="F565" i="5" s="1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333" i="2"/>
  <c r="A616" i="5"/>
  <c r="A339" i="2"/>
  <c r="B239" i="2"/>
  <c r="D243" i="2"/>
  <c r="F243" i="2" s="1"/>
  <c r="B285" i="2"/>
  <c r="B295" i="2"/>
  <c r="D299" i="2"/>
  <c r="F299" i="2" s="1"/>
  <c r="B384" i="3"/>
  <c r="B399" i="3"/>
  <c r="F484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A337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D471" i="3"/>
  <c r="F471" i="3" s="1"/>
  <c r="C548" i="5"/>
  <c r="F548" i="5" s="1"/>
  <c r="D473" i="3"/>
  <c r="F473" i="3" s="1"/>
  <c r="C550" i="5"/>
  <c r="D475" i="3"/>
  <c r="F475" i="3" s="1"/>
  <c r="C552" i="5"/>
  <c r="F552" i="5" s="1"/>
  <c r="D477" i="3"/>
  <c r="F477" i="3" s="1"/>
  <c r="C554" i="5"/>
  <c r="F554" i="5" s="1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F558" i="5" s="1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D487" i="3"/>
  <c r="F487" i="3" s="1"/>
  <c r="C564" i="5"/>
  <c r="F564" i="5" s="1"/>
  <c r="D489" i="3"/>
  <c r="F489" i="3" s="1"/>
  <c r="D310" i="2"/>
  <c r="F310" i="2" s="1"/>
  <c r="R313" i="1"/>
  <c r="C566" i="5"/>
  <c r="F566" i="5" s="1"/>
  <c r="D512" i="3"/>
  <c r="F512" i="3" s="1"/>
  <c r="P315" i="1"/>
  <c r="C568" i="5"/>
  <c r="F568" i="5" s="1"/>
  <c r="D514" i="3"/>
  <c r="F514" i="3" s="1"/>
  <c r="D314" i="2"/>
  <c r="F314" i="2" s="1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F595" i="5"/>
  <c r="F599" i="5"/>
  <c r="F603" i="5"/>
  <c r="F607" i="5"/>
  <c r="F549" i="5"/>
  <c r="F546" i="5"/>
  <c r="F550" i="5"/>
  <c r="F562" i="5"/>
  <c r="F467" i="5"/>
  <c r="F448" i="5"/>
  <c r="F460" i="5"/>
  <c r="F464" i="5"/>
  <c r="F468" i="5"/>
  <c r="F398" i="5"/>
  <c r="F406" i="5"/>
  <c r="F414" i="5"/>
  <c r="F403" i="5"/>
  <c r="F380" i="3"/>
  <c r="F291" i="3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F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03" i="5"/>
  <c r="I203" i="5"/>
  <c r="K202" i="5"/>
  <c r="I202" i="5"/>
  <c r="A532" i="3" l="1"/>
  <c r="A329" i="2"/>
  <c r="A334" i="2"/>
  <c r="A607" i="5"/>
  <c r="A528" i="3"/>
  <c r="A615" i="5"/>
  <c r="C316" i="2"/>
  <c r="C315" i="2"/>
  <c r="F291" i="2"/>
  <c r="A320" i="1"/>
  <c r="A595" i="5"/>
  <c r="A569" i="5" s="1"/>
  <c r="A516" i="3"/>
  <c r="A318" i="2"/>
  <c r="L343" i="1"/>
  <c r="F265" i="2"/>
  <c r="F187" i="2"/>
  <c r="F239" i="2"/>
  <c r="F161" i="2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/>
  <c r="F142" i="1" l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32" i="1"/>
  <c r="B61" i="3" s="1"/>
  <c r="B32" i="2"/>
  <c r="B63" i="3"/>
  <c r="B35" i="1"/>
  <c r="B34" i="2" s="1"/>
  <c r="B36" i="1"/>
  <c r="B35" i="2" s="1"/>
  <c r="B37" i="1"/>
  <c r="B36" i="2" s="1"/>
  <c r="B38" i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69" i="5" s="1"/>
  <c r="B47" i="1"/>
  <c r="B46" i="2" s="1"/>
  <c r="B48" i="1"/>
  <c r="B71" i="5" s="1"/>
  <c r="B49" i="1"/>
  <c r="B78" i="3" s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J25" i="1" s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N61" i="1" s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L95" i="1" s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110" i="5" s="1"/>
  <c r="B65" i="1"/>
  <c r="B64" i="2" s="1"/>
  <c r="B66" i="1"/>
  <c r="B67" i="1"/>
  <c r="B113" i="5" s="1"/>
  <c r="B68" i="1"/>
  <c r="B114" i="5" s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5" i="5" s="1"/>
  <c r="C14" i="1"/>
  <c r="C24" i="3" s="1"/>
  <c r="B15" i="1"/>
  <c r="B25" i="3" s="1"/>
  <c r="C15" i="1"/>
  <c r="C25" i="3" s="1"/>
  <c r="B16" i="1"/>
  <c r="B15" i="2" s="1"/>
  <c r="C16" i="1"/>
  <c r="C15" i="2" s="1"/>
  <c r="B17" i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B20" i="2" s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C88" i="1"/>
  <c r="B89" i="1"/>
  <c r="C89" i="1"/>
  <c r="B90" i="1"/>
  <c r="C90" i="1"/>
  <c r="B91" i="1"/>
  <c r="C91" i="1"/>
  <c r="D160" i="5" s="1"/>
  <c r="B92" i="1"/>
  <c r="B91" i="2" s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B99" i="2" s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E272" i="3" s="1"/>
  <c r="E317" i="3" s="1"/>
  <c r="E362" i="3" s="1"/>
  <c r="E407" i="3" s="1"/>
  <c r="E452" i="3" s="1"/>
  <c r="E497" i="3" s="1"/>
  <c r="A59" i="3"/>
  <c r="A104" i="3" s="1"/>
  <c r="A149" i="3" s="1"/>
  <c r="A194" i="3" s="1"/>
  <c r="A239" i="3" s="1"/>
  <c r="A284" i="3" s="1"/>
  <c r="A329" i="3" s="1"/>
  <c r="A374" i="3" s="1"/>
  <c r="A419" i="3" s="1"/>
  <c r="A464" i="3" s="1"/>
  <c r="A509" i="3" s="1"/>
  <c r="A58" i="3"/>
  <c r="A103" i="3" s="1"/>
  <c r="A148" i="3" s="1"/>
  <c r="A193" i="3" s="1"/>
  <c r="A238" i="3" s="1"/>
  <c r="A283" i="3" s="1"/>
  <c r="A328" i="3" s="1"/>
  <c r="A373" i="3" s="1"/>
  <c r="A418" i="3" s="1"/>
  <c r="A463" i="3" s="1"/>
  <c r="A508" i="3" s="1"/>
  <c r="A57" i="3"/>
  <c r="A102" i="3" s="1"/>
  <c r="A147" i="3" s="1"/>
  <c r="A192" i="3" s="1"/>
  <c r="A237" i="3" s="1"/>
  <c r="A282" i="3" s="1"/>
  <c r="A327" i="3" s="1"/>
  <c r="A372" i="3" s="1"/>
  <c r="A417" i="3" s="1"/>
  <c r="A462" i="3" s="1"/>
  <c r="A507" i="3" s="1"/>
  <c r="A56" i="3"/>
  <c r="A101" i="3" s="1"/>
  <c r="A146" i="3" s="1"/>
  <c r="A191" i="3" s="1"/>
  <c r="A236" i="3" s="1"/>
  <c r="A281" i="3" s="1"/>
  <c r="A326" i="3" s="1"/>
  <c r="A371" i="3" s="1"/>
  <c r="A416" i="3" s="1"/>
  <c r="A461" i="3" s="1"/>
  <c r="A506" i="3" s="1"/>
  <c r="A55" i="3"/>
  <c r="A100" i="3" s="1"/>
  <c r="A145" i="3" s="1"/>
  <c r="A190" i="3" s="1"/>
  <c r="A235" i="3" s="1"/>
  <c r="A280" i="3" s="1"/>
  <c r="A325" i="3" s="1"/>
  <c r="A370" i="3" s="1"/>
  <c r="A415" i="3" s="1"/>
  <c r="A460" i="3" s="1"/>
  <c r="A505" i="3" s="1"/>
  <c r="A54" i="3"/>
  <c r="A99" i="3" s="1"/>
  <c r="A144" i="3" s="1"/>
  <c r="A189" i="3" s="1"/>
  <c r="A234" i="3" s="1"/>
  <c r="A279" i="3" s="1"/>
  <c r="A324" i="3" s="1"/>
  <c r="A369" i="3" s="1"/>
  <c r="A414" i="3" s="1"/>
  <c r="A459" i="3" s="1"/>
  <c r="A504" i="3" s="1"/>
  <c r="A53" i="3"/>
  <c r="A98" i="3" s="1"/>
  <c r="A143" i="3" s="1"/>
  <c r="A188" i="3" s="1"/>
  <c r="A233" i="3" s="1"/>
  <c r="A278" i="3" s="1"/>
  <c r="A323" i="3" s="1"/>
  <c r="A368" i="3" s="1"/>
  <c r="A413" i="3" s="1"/>
  <c r="A458" i="3" s="1"/>
  <c r="A503" i="3" s="1"/>
  <c r="A52" i="3"/>
  <c r="A97" i="3" s="1"/>
  <c r="A142" i="3" s="1"/>
  <c r="A187" i="3" s="1"/>
  <c r="A232" i="3" s="1"/>
  <c r="A277" i="3" s="1"/>
  <c r="A322" i="3" s="1"/>
  <c r="A367" i="3" s="1"/>
  <c r="A412" i="3" s="1"/>
  <c r="A457" i="3" s="1"/>
  <c r="A502" i="3" s="1"/>
  <c r="A51" i="3"/>
  <c r="A96" i="3" s="1"/>
  <c r="A141" i="3" s="1"/>
  <c r="A186" i="3" s="1"/>
  <c r="A231" i="3" s="1"/>
  <c r="A276" i="3" s="1"/>
  <c r="A321" i="3" s="1"/>
  <c r="A366" i="3" s="1"/>
  <c r="A411" i="3" s="1"/>
  <c r="A456" i="3" s="1"/>
  <c r="A501" i="3" s="1"/>
  <c r="A50" i="3"/>
  <c r="A95" i="3" s="1"/>
  <c r="A140" i="3" s="1"/>
  <c r="A185" i="3" s="1"/>
  <c r="A230" i="3" s="1"/>
  <c r="A275" i="3" s="1"/>
  <c r="A320" i="3" s="1"/>
  <c r="A365" i="3" s="1"/>
  <c r="A410" i="3" s="1"/>
  <c r="A455" i="3" s="1"/>
  <c r="A500" i="3" s="1"/>
  <c r="B84" i="3"/>
  <c r="B68" i="3"/>
  <c r="B19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I14" i="5"/>
  <c r="I15" i="5"/>
  <c r="I16" i="5"/>
  <c r="I7" i="5"/>
  <c r="B10" i="5"/>
  <c r="B19" i="5"/>
  <c r="B28" i="5"/>
  <c r="B24" i="5"/>
  <c r="B61" i="5"/>
  <c r="B70" i="5"/>
  <c r="B118" i="5"/>
  <c r="B122" i="5"/>
  <c r="C70" i="5"/>
  <c r="F70" i="5" s="1"/>
  <c r="C68" i="5"/>
  <c r="F68" i="5" s="1"/>
  <c r="C121" i="5"/>
  <c r="F121" i="5" s="1"/>
  <c r="D18" i="5"/>
  <c r="D30" i="5"/>
  <c r="D77" i="5"/>
  <c r="D119" i="5"/>
  <c r="D122" i="5"/>
  <c r="A3" i="2"/>
  <c r="A2" i="2"/>
  <c r="C98" i="2"/>
  <c r="C88" i="2"/>
  <c r="C75" i="2"/>
  <c r="C64" i="2"/>
  <c r="C53" i="2"/>
  <c r="C38" i="2"/>
  <c r="C16" i="2"/>
  <c r="C8" i="2"/>
  <c r="D44" i="2"/>
  <c r="F44" i="2" s="1"/>
  <c r="D64" i="2"/>
  <c r="F64" i="2" s="1"/>
  <c r="D72" i="2"/>
  <c r="F72" i="2" s="1"/>
  <c r="D80" i="2"/>
  <c r="F80" i="2" s="1"/>
  <c r="D90" i="2"/>
  <c r="F90" i="2" s="1"/>
  <c r="B89" i="2"/>
  <c r="B87" i="2"/>
  <c r="B75" i="2"/>
  <c r="B57" i="2"/>
  <c r="B47" i="2"/>
  <c r="B45" i="2"/>
  <c r="B37" i="2"/>
  <c r="B26" i="2"/>
  <c r="B16" i="2"/>
  <c r="B8" i="2"/>
  <c r="L107" i="1"/>
  <c r="J107" i="1"/>
  <c r="R103" i="1"/>
  <c r="N103" i="1"/>
  <c r="R99" i="1"/>
  <c r="R91" i="1"/>
  <c r="N91" i="1"/>
  <c r="L91" i="1"/>
  <c r="J91" i="1"/>
  <c r="H91" i="1"/>
  <c r="L84" i="1"/>
  <c r="R81" i="1"/>
  <c r="P81" i="1"/>
  <c r="N81" i="1"/>
  <c r="L81" i="1"/>
  <c r="J81" i="1"/>
  <c r="H81" i="1"/>
  <c r="F81" i="1"/>
  <c r="J80" i="1"/>
  <c r="R73" i="1"/>
  <c r="P73" i="1"/>
  <c r="N73" i="1"/>
  <c r="L73" i="1"/>
  <c r="J73" i="1"/>
  <c r="H73" i="1"/>
  <c r="P66" i="1"/>
  <c r="N66" i="1"/>
  <c r="R65" i="1"/>
  <c r="P65" i="1"/>
  <c r="N65" i="1"/>
  <c r="L65" i="1"/>
  <c r="J65" i="1"/>
  <c r="H65" i="1"/>
  <c r="R61" i="1"/>
  <c r="P61" i="1"/>
  <c r="R53" i="1"/>
  <c r="P53" i="1"/>
  <c r="R46" i="1"/>
  <c r="L46" i="1"/>
  <c r="J46" i="1"/>
  <c r="R45" i="1"/>
  <c r="P45" i="1"/>
  <c r="N45" i="1"/>
  <c r="L45" i="1"/>
  <c r="J45" i="1"/>
  <c r="H45" i="1"/>
  <c r="F45" i="1"/>
  <c r="P39" i="1"/>
  <c r="J39" i="1"/>
  <c r="P9" i="1"/>
  <c r="N29" i="1"/>
  <c r="N9" i="1"/>
  <c r="B109" i="1"/>
  <c r="B83" i="1"/>
  <c r="B57" i="1"/>
  <c r="B31" i="1"/>
  <c r="H14" i="1" l="1"/>
  <c r="R107" i="1"/>
  <c r="C67" i="2"/>
  <c r="N107" i="1"/>
  <c r="B104" i="2"/>
  <c r="C162" i="3"/>
  <c r="D76" i="2"/>
  <c r="F76" i="2" s="1"/>
  <c r="H77" i="1"/>
  <c r="D32" i="2"/>
  <c r="F32" i="2" s="1"/>
  <c r="B25" i="2"/>
  <c r="H107" i="1"/>
  <c r="B63" i="2"/>
  <c r="C18" i="2"/>
  <c r="D20" i="5"/>
  <c r="N17" i="1"/>
  <c r="D13" i="2"/>
  <c r="F13" i="2" s="1"/>
  <c r="P14" i="1"/>
  <c r="L14" i="1"/>
  <c r="J14" i="1"/>
  <c r="N14" i="1"/>
  <c r="F77" i="1"/>
  <c r="B48" i="2"/>
  <c r="D60" i="2"/>
  <c r="F60" i="2" s="1"/>
  <c r="C79" i="2"/>
  <c r="C123" i="5"/>
  <c r="F123" i="5" s="1"/>
  <c r="B22" i="5"/>
  <c r="C92" i="2"/>
  <c r="L77" i="1"/>
  <c r="J35" i="1"/>
  <c r="H9" i="1"/>
  <c r="B13" i="2"/>
  <c r="C14" i="2"/>
  <c r="B126" i="5"/>
  <c r="J51" i="1"/>
  <c r="N77" i="1"/>
  <c r="C74" i="5"/>
  <c r="F74" i="5" s="1"/>
  <c r="L35" i="1"/>
  <c r="N51" i="1"/>
  <c r="P77" i="1"/>
  <c r="R77" i="1"/>
  <c r="B14" i="2"/>
  <c r="D126" i="5"/>
  <c r="D16" i="5"/>
  <c r="B67" i="2"/>
  <c r="F69" i="1"/>
  <c r="H25" i="1"/>
  <c r="F61" i="1"/>
  <c r="R96" i="1"/>
  <c r="D114" i="5"/>
  <c r="D14" i="5"/>
  <c r="P27" i="1"/>
  <c r="J89" i="1"/>
  <c r="D40" i="2"/>
  <c r="F40" i="2" s="1"/>
  <c r="H78" i="1"/>
  <c r="J40" i="1"/>
  <c r="L70" i="1"/>
  <c r="H61" i="1"/>
  <c r="P70" i="1"/>
  <c r="C20" i="2"/>
  <c r="J61" i="1"/>
  <c r="H103" i="1"/>
  <c r="L9" i="1"/>
  <c r="L61" i="1"/>
  <c r="J103" i="1"/>
  <c r="B22" i="2"/>
  <c r="C50" i="2"/>
  <c r="J77" i="1"/>
  <c r="J9" i="1"/>
  <c r="P40" i="1"/>
  <c r="D102" i="2"/>
  <c r="F102" i="2" s="1"/>
  <c r="D111" i="5"/>
  <c r="L103" i="1"/>
  <c r="D74" i="5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F172" i="3" s="1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F169" i="3" s="1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F161" i="3" s="1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53" i="3"/>
  <c r="F125" i="3"/>
  <c r="F117" i="3"/>
  <c r="F174" i="3"/>
  <c r="F168" i="3"/>
  <c r="F128" i="3"/>
  <c r="F124" i="3"/>
  <c r="F122" i="3"/>
  <c r="F120" i="3"/>
  <c r="F116" i="3"/>
  <c r="B28" i="3"/>
  <c r="B30" i="3"/>
  <c r="B32" i="3"/>
  <c r="B165" i="3"/>
  <c r="F167" i="3"/>
  <c r="F15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56" i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57" i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E177" i="5" l="1"/>
  <c r="K177" i="5" s="1"/>
  <c r="E226" i="5"/>
  <c r="K226" i="5" s="1"/>
  <c r="E324" i="5"/>
  <c r="K324" i="5" s="1"/>
  <c r="E275" i="5"/>
  <c r="K275" i="5" s="1"/>
  <c r="E373" i="5"/>
  <c r="K373" i="5" s="1"/>
  <c r="E422" i="5"/>
  <c r="K422" i="5" s="1"/>
  <c r="E471" i="5"/>
  <c r="K471" i="5" s="1"/>
  <c r="E520" i="5"/>
  <c r="K520" i="5" s="1"/>
  <c r="E569" i="5"/>
  <c r="K569" i="5" s="1"/>
  <c r="E618" i="5"/>
  <c r="K618" i="5" s="1"/>
  <c r="A327" i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31" i="5"/>
  <c r="K31" i="5" s="1"/>
  <c r="E128" i="5"/>
  <c r="K128" i="5" s="1"/>
  <c r="E79" i="5"/>
  <c r="A19" i="3"/>
  <c r="A10" i="5"/>
  <c r="A8" i="2"/>
  <c r="A10" i="1"/>
  <c r="K525" i="5" l="1"/>
  <c r="K532" i="5"/>
  <c r="K527" i="5"/>
  <c r="K581" i="5"/>
  <c r="K576" i="5"/>
  <c r="K574" i="5"/>
  <c r="K575" i="5" s="1"/>
  <c r="K336" i="5"/>
  <c r="K329" i="5"/>
  <c r="K331" i="5"/>
  <c r="K483" i="5"/>
  <c r="K476" i="5"/>
  <c r="K478" i="5"/>
  <c r="K385" i="5"/>
  <c r="K378" i="5"/>
  <c r="K380" i="5"/>
  <c r="K238" i="5"/>
  <c r="K233" i="5"/>
  <c r="K231" i="5"/>
  <c r="K630" i="5"/>
  <c r="K625" i="5"/>
  <c r="K623" i="5"/>
  <c r="K624" i="5" s="1"/>
  <c r="K434" i="5"/>
  <c r="K429" i="5"/>
  <c r="K427" i="5"/>
  <c r="K287" i="5"/>
  <c r="K282" i="5"/>
  <c r="K280" i="5"/>
  <c r="A328" i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K79" i="5"/>
  <c r="K42" i="5"/>
  <c r="K37" i="5"/>
  <c r="K35" i="5"/>
  <c r="A9" i="2"/>
  <c r="A20" i="3"/>
  <c r="A11" i="5"/>
  <c r="A11" i="1"/>
  <c r="K577" i="5" l="1"/>
  <c r="K582" i="5" s="1"/>
  <c r="K626" i="5"/>
  <c r="K631" i="5" s="1"/>
  <c r="A329" i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<sst xmlns="http://schemas.openxmlformats.org/spreadsheetml/2006/main" count="869" uniqueCount="143">
  <si>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</si>
  <si>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</si>
  <si>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</si>
  <si>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</si>
  <si>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</si>
  <si>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</si>
  <si>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</si>
  <si>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</si>
  <si>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</si>
  <si>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</si>
  <si>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</si>
  <si>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</si>
  <si>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</si>
  <si>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</si>
  <si>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</si>
  <si>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</si>
  <si>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</si>
  <si>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</si>
  <si>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</si>
  <si>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</si>
  <si>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</si>
  <si>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</si>
  <si>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</si>
  <si>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</si>
  <si>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</si>
  <si>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</si>
  <si>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</si>
  <si>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</si>
  <si>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</si>
  <si>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</si>
  <si>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</si>
  <si>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</si>
  <si>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</si>
  <si>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</si>
  <si>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</si>
  <si>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</si>
  <si>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</si>
  <si>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</si>
  <si>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</si>
  <si>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</si>
  <si>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</si>
  <si>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</si>
  <si>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</si>
  <si>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</si>
  <si>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</si>
  <si>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</si>
  <si>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</si>
  <si>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</si>
  <si>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</si>
  <si>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</si>
  <si>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</si>
  <si>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</si>
  <si>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</si>
  <si>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</si>
  <si>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</si>
  <si>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</si>
  <si>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</si>
  <si>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</si>
  <si>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</si>
  <si>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</si>
  <si>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</si>
  <si>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</si>
  <si>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</si>
  <si>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</si>
  <si>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</si>
  <si>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</si>
  <si>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</si>
  <si>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</si>
  <si>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</si>
  <si>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</si>
  <si>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</si>
  <si>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</si>
  <si>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</si>
  <si>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</si>
  <si>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</si>
  <si>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</si>
  <si>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</si>
  <si>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</si>
  <si>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</si>
  <si>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</si>
  <si>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</si>
  <si>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</si>
  <si>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</si>
  <si>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</si>
  <si>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</si>
  <si>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</si>
  <si>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</si>
  <si>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</si>
  <si>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</si>
  <si>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</si>
  <si>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</si>
  <si>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</si>
  <si>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</si>
  <si>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</si>
  <si>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</si>
  <si>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</si>
  <si>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</si>
  <si>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</si>
  <si>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</si>
  <si>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</si>
  <si>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</si>
  <si>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</si>
  <si>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</si>
  <si>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</si>
  <si>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</si>
  <si>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</si>
  <si>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</si>
  <si>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</si>
  <si>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</si>
  <si>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</si>
  <si>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</si>
  <si>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</si>
  <si>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Summary of Quantities</t>
  </si>
  <si>
    <t>SIDEWALK REMOVAL</t>
  </si>
  <si>
    <t>PORTLAND CEMENT CONCRETE SIDEWALK, 4”</t>
  </si>
  <si>
    <t>PORTLAND CEMENT CONCRETE DRIVEWAY APPROACH REMOVAL</t>
  </si>
  <si>
    <t>P.C.C. APPROACH PAVEMENT, 6”</t>
  </si>
  <si>
    <t>COMBINATION CURB AND GUTTER REMOVAL</t>
  </si>
  <si>
    <t>COMBINATION CONCRETE CURB AND GUTTER, TYPE M-6.18 (MODIFIED)</t>
  </si>
  <si>
    <t>DETECTABLE WARNINGS</t>
  </si>
  <si>
    <t>PARKWAY RESTORATION</t>
  </si>
  <si>
    <t>SELECTIVE ROOT PRUNING AND REMOVAL &gt;3”</t>
  </si>
  <si>
    <t>TRAFFIC CONTROL AND PROTECTION, SPECIAL</t>
  </si>
  <si>
    <t xml:space="preserve">ASPHALT REMOVAL </t>
  </si>
  <si>
    <t>HOT MIX ASPHALT</t>
  </si>
  <si>
    <t>SF</t>
  </si>
  <si>
    <t>SY</t>
  </si>
  <si>
    <t>LF</t>
  </si>
  <si>
    <t>LS</t>
  </si>
  <si>
    <t>IN DIA</t>
  </si>
  <si>
    <t>CDBG Sidewalk Repairs 2025</t>
  </si>
  <si>
    <t>VENDORS NOTIFIED: 236  BID NO. 625-PW-076</t>
  </si>
  <si>
    <t>N-Trak Group</t>
  </si>
  <si>
    <t>Loves Park, IL</t>
  </si>
  <si>
    <t>Bid Bond</t>
  </si>
  <si>
    <t>Stenstrom Excavation</t>
  </si>
  <si>
    <t>Rockford, IL</t>
  </si>
  <si>
    <t>Scandroli Construction</t>
  </si>
  <si>
    <t>AS READ</t>
  </si>
  <si>
    <t>AS CORRECTED</t>
  </si>
  <si>
    <t>Rockford Concrete Paving</t>
  </si>
  <si>
    <t xml:space="preserve"> Alliance Contractors</t>
  </si>
  <si>
    <t xml:space="preserve">Woodstock, 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</si>
</sst>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rgb="FFFFFF00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0" fontId="1" fillId="0" borderId="0"/>
  </cellStyleXfs>
  <cellXfs count="394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1" fillId="0" borderId="17" xfId="0" applyNumberFormat="1" applyFont="1" applyFill="1" applyBorder="1" applyProtection="1"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8" fillId="0" borderId="17" xfId="4" applyFont="1" applyBorder="1"/>
    <xf numFmtId="0" fontId="18" fillId="0" borderId="17" xfId="4" applyFont="1" applyBorder="1" applyAlignment="1">
      <alignment horizontal="justify" vertical="center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6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68" xfId="2" applyFont="1" applyFill="1" applyBorder="1" applyAlignment="1" applyProtection="1">
      <alignment horizontal="center" vertical="center"/>
      <protection locked="0"/>
    </xf>
    <xf numFmtId="8" fontId="2" fillId="5" borderId="25" xfId="2" applyNumberFormat="1" applyFont="1" applyFill="1" applyBorder="1" applyAlignment="1">
      <alignment horizontal="right" vertical="center"/>
    </xf>
    <xf numFmtId="8" fontId="2" fillId="6" borderId="24" xfId="2" applyNumberFormat="1" applyFont="1" applyFill="1" applyBorder="1" applyAlignment="1">
      <alignment horizontal="right" vertical="center"/>
    </xf>
    <xf numFmtId="0" fontId="2" fillId="7" borderId="17" xfId="0" applyFont="1" applyFill="1" applyBorder="1" applyAlignment="1" applyProtection="1">
      <alignment vertical="center" wrapText="1"/>
    </xf>
    <xf numFmtId="0" fontId="2" fillId="8" borderId="17" xfId="0" applyFont="1" applyFill="1" applyBorder="1" applyAlignment="1" applyProtection="1">
      <alignment vertical="center" wrapText="1"/>
    </xf>
  </cellXfs>
  <cellStyles count="5">
    <cellStyle name="Currency" xfId="1" builtinId="4"/>
    <cellStyle name="Normal" xfId="0" builtinId="0"/>
    <cellStyle name="Normal 2" xfId="4" xr:uid="{00000000-0005-0000-0000-000002000000}"/>
    <cellStyle name="Normal_BID-TAB" xfId="2" xr:uid="{00000000-0005-0000-0000-000003000000}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2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3"/>
  <sheetViews>
    <sheetView topLeftCell="B1" zoomScale="80" zoomScaleNormal="80" workbookViewId="0">
      <pane ySplit="3" topLeftCell="A4" activePane="bottomLeft" state="frozenSplit"/>
      <selection pane="bottomLeft" activeCell="D16" sqref="D16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/>
      <c r="E1" s="285"/>
      <c r="F1" s="300">
        <f>SUM(F4:F131)</f>
        <v>740838.5</v>
      </c>
    </row>
    <row r="2" spans="1:6" s="216" customFormat="1" ht="18" x14ac:dyDescent="0.25">
      <c r="A2" s="350" t="s">
        <v>112</v>
      </c>
      <c r="B2" s="350"/>
      <c r="C2" s="350"/>
      <c r="D2" s="350"/>
      <c r="E2" s="286"/>
      <c r="F2" s="301"/>
    </row>
    <row r="3" spans="1:6" x14ac:dyDescent="0.2">
      <c r="A3" s="217" t="s">
        <v>86</v>
      </c>
      <c r="B3" s="218" t="s">
        <v>87</v>
      </c>
      <c r="C3" s="218" t="s">
        <v>24</v>
      </c>
      <c r="D3" s="284" t="s">
        <v>88</v>
      </c>
      <c r="E3" s="287" t="s">
        <v>6</v>
      </c>
      <c r="F3" s="302" t="s">
        <v>7</v>
      </c>
    </row>
    <row r="4" spans="1:6" x14ac:dyDescent="0.2">
      <c r="A4" s="341">
        <v>1</v>
      </c>
      <c r="B4" s="348" t="s">
        <v>113</v>
      </c>
      <c r="C4" s="342" t="s">
        <v>125</v>
      </c>
      <c r="D4" s="343">
        <v>55076</v>
      </c>
      <c r="E4" s="344">
        <v>3</v>
      </c>
      <c r="F4" s="303">
        <f t="shared" ref="F4:F67" si="0">IF(AND(ISNUMBER(D4),ISNUMBER(E4)),D4*E4,"")</f>
        <v>165228</v>
      </c>
    </row>
    <row r="5" spans="1:6" x14ac:dyDescent="0.2">
      <c r="A5" s="341">
        <v>2</v>
      </c>
      <c r="B5" s="349" t="s">
        <v>114</v>
      </c>
      <c r="C5" s="346" t="s">
        <v>125</v>
      </c>
      <c r="D5" s="343">
        <v>54886</v>
      </c>
      <c r="E5" s="344">
        <v>8</v>
      </c>
      <c r="F5" s="303">
        <f t="shared" si="0"/>
        <v>439088</v>
      </c>
    </row>
    <row r="6" spans="1:6" ht="25.5" x14ac:dyDescent="0.2">
      <c r="A6" s="341">
        <v>3</v>
      </c>
      <c r="B6" s="349" t="s">
        <v>115</v>
      </c>
      <c r="C6" s="346" t="s">
        <v>126</v>
      </c>
      <c r="D6" s="343">
        <v>376</v>
      </c>
      <c r="E6" s="344">
        <v>100</v>
      </c>
      <c r="F6" s="303">
        <f t="shared" si="0"/>
        <v>37600</v>
      </c>
    </row>
    <row r="7" spans="1:6" x14ac:dyDescent="0.2">
      <c r="A7" s="341">
        <v>4</v>
      </c>
      <c r="B7" s="349" t="s">
        <v>116</v>
      </c>
      <c r="C7" s="346" t="s">
        <v>126</v>
      </c>
      <c r="D7" s="343">
        <v>376</v>
      </c>
      <c r="E7" s="344">
        <v>150</v>
      </c>
      <c r="F7" s="303">
        <f t="shared" si="0"/>
        <v>56400</v>
      </c>
    </row>
    <row r="8" spans="1:6" x14ac:dyDescent="0.2">
      <c r="A8" s="341">
        <v>5</v>
      </c>
      <c r="B8" s="349" t="s">
        <v>117</v>
      </c>
      <c r="C8" s="346" t="s">
        <v>127</v>
      </c>
      <c r="D8" s="343">
        <v>217</v>
      </c>
      <c r="E8" s="344">
        <v>25</v>
      </c>
      <c r="F8" s="303">
        <f t="shared" si="0"/>
        <v>5425</v>
      </c>
    </row>
    <row r="9" spans="1:6" ht="25.5" x14ac:dyDescent="0.2">
      <c r="A9" s="341">
        <v>6</v>
      </c>
      <c r="B9" s="349" t="s">
        <v>118</v>
      </c>
      <c r="C9" s="346" t="s">
        <v>127</v>
      </c>
      <c r="D9" s="343">
        <v>217</v>
      </c>
      <c r="E9" s="344">
        <v>45</v>
      </c>
      <c r="F9" s="303">
        <f t="shared" si="0"/>
        <v>9765</v>
      </c>
    </row>
    <row r="10" spans="1:6" x14ac:dyDescent="0.2">
      <c r="A10" s="341">
        <v>7</v>
      </c>
      <c r="B10" s="349" t="s">
        <v>119</v>
      </c>
      <c r="C10" s="346" t="s">
        <v>125</v>
      </c>
      <c r="D10" s="343">
        <v>500</v>
      </c>
      <c r="E10" s="344">
        <v>25</v>
      </c>
      <c r="F10" s="303">
        <f t="shared" si="0"/>
        <v>12500</v>
      </c>
    </row>
    <row r="11" spans="1:6" x14ac:dyDescent="0.2">
      <c r="A11" s="341">
        <v>8</v>
      </c>
      <c r="B11" s="349" t="s">
        <v>120</v>
      </c>
      <c r="C11" s="346" t="s">
        <v>128</v>
      </c>
      <c r="D11" s="343">
        <v>1</v>
      </c>
      <c r="E11" s="344">
        <v>500</v>
      </c>
      <c r="F11" s="303">
        <f t="shared" si="0"/>
        <v>500</v>
      </c>
    </row>
    <row r="12" spans="1:6" x14ac:dyDescent="0.2">
      <c r="A12" s="341">
        <v>9</v>
      </c>
      <c r="B12" s="348" t="s">
        <v>121</v>
      </c>
      <c r="C12" s="346" t="s">
        <v>129</v>
      </c>
      <c r="D12" s="343">
        <v>1731</v>
      </c>
      <c r="E12" s="344">
        <v>7.5</v>
      </c>
      <c r="F12" s="303">
        <f t="shared" si="0"/>
        <v>12982.5</v>
      </c>
    </row>
    <row r="13" spans="1:6" x14ac:dyDescent="0.2">
      <c r="A13" s="341">
        <v>10</v>
      </c>
      <c r="B13" s="349" t="s">
        <v>122</v>
      </c>
      <c r="C13" s="346" t="s">
        <v>128</v>
      </c>
      <c r="D13" s="343">
        <v>1</v>
      </c>
      <c r="E13" s="344">
        <v>1000</v>
      </c>
      <c r="F13" s="303">
        <f t="shared" si="0"/>
        <v>1000</v>
      </c>
    </row>
    <row r="14" spans="1:6" x14ac:dyDescent="0.2">
      <c r="A14" s="341">
        <v>11</v>
      </c>
      <c r="B14" s="349" t="s">
        <v>123</v>
      </c>
      <c r="C14" s="346" t="s">
        <v>126</v>
      </c>
      <c r="D14" s="343">
        <v>5</v>
      </c>
      <c r="E14" s="344">
        <v>20</v>
      </c>
      <c r="F14" s="303">
        <f t="shared" si="0"/>
        <v>100</v>
      </c>
    </row>
    <row r="15" spans="1:6" x14ac:dyDescent="0.2">
      <c r="A15" s="341">
        <v>12</v>
      </c>
      <c r="B15" s="349" t="s">
        <v>124</v>
      </c>
      <c r="C15" s="346" t="s">
        <v>126</v>
      </c>
      <c r="D15" s="343">
        <v>5</v>
      </c>
      <c r="E15" s="344">
        <v>50</v>
      </c>
      <c r="F15" s="303">
        <f t="shared" si="0"/>
        <v>250</v>
      </c>
    </row>
    <row r="16" spans="1:6" x14ac:dyDescent="0.2">
      <c r="A16" s="341">
        <v>13</v>
      </c>
      <c r="B16" s="345"/>
      <c r="C16" s="346"/>
      <c r="D16" s="343"/>
      <c r="E16" s="344"/>
      <c r="F16" s="303" t="str">
        <f t="shared" si="0"/>
        <v/>
      </c>
    </row>
    <row r="17" spans="1:6" x14ac:dyDescent="0.2">
      <c r="A17" s="341">
        <v>14</v>
      </c>
      <c r="B17" s="345"/>
      <c r="C17" s="346"/>
      <c r="D17" s="343"/>
      <c r="E17" s="344"/>
      <c r="F17" s="303" t="str">
        <f t="shared" si="0"/>
        <v/>
      </c>
    </row>
    <row r="18" spans="1:6" x14ac:dyDescent="0.2">
      <c r="A18" s="341">
        <v>15</v>
      </c>
      <c r="B18" s="345"/>
      <c r="C18" s="346"/>
      <c r="D18" s="343"/>
      <c r="E18" s="344"/>
      <c r="F18" s="303" t="str">
        <f t="shared" si="0"/>
        <v/>
      </c>
    </row>
    <row r="19" spans="1:6" x14ac:dyDescent="0.2">
      <c r="A19" s="341">
        <v>16</v>
      </c>
      <c r="B19" s="345"/>
      <c r="C19" s="346"/>
      <c r="D19" s="343"/>
      <c r="E19" s="344"/>
      <c r="F19" s="303" t="str">
        <f t="shared" si="0"/>
        <v/>
      </c>
    </row>
    <row r="20" spans="1:6" x14ac:dyDescent="0.2">
      <c r="A20" s="341">
        <v>17</v>
      </c>
      <c r="B20" s="345"/>
      <c r="C20" s="346"/>
      <c r="D20" s="343"/>
      <c r="E20" s="344"/>
      <c r="F20" s="303" t="str">
        <f t="shared" si="0"/>
        <v/>
      </c>
    </row>
    <row r="21" spans="1:6" x14ac:dyDescent="0.2">
      <c r="A21" s="341">
        <v>18</v>
      </c>
      <c r="B21" s="345"/>
      <c r="C21" s="346"/>
      <c r="D21" s="343"/>
      <c r="E21" s="344"/>
      <c r="F21" s="303" t="str">
        <f t="shared" si="0"/>
        <v/>
      </c>
    </row>
    <row r="22" spans="1:6" x14ac:dyDescent="0.2">
      <c r="A22" s="341">
        <v>19</v>
      </c>
      <c r="B22" s="345"/>
      <c r="C22" s="346"/>
      <c r="D22" s="343"/>
      <c r="E22" s="344"/>
      <c r="F22" s="303" t="str">
        <f t="shared" si="0"/>
        <v/>
      </c>
    </row>
    <row r="23" spans="1:6" x14ac:dyDescent="0.2">
      <c r="A23" s="341">
        <v>20</v>
      </c>
      <c r="B23" s="345"/>
      <c r="C23" s="346"/>
      <c r="D23" s="343"/>
      <c r="E23" s="344"/>
      <c r="F23" s="303" t="str">
        <f t="shared" si="0"/>
        <v/>
      </c>
    </row>
    <row r="24" spans="1:6" x14ac:dyDescent="0.2">
      <c r="A24" s="341">
        <v>21</v>
      </c>
      <c r="B24" s="345"/>
      <c r="C24" s="346"/>
      <c r="D24" s="343"/>
      <c r="E24" s="344"/>
      <c r="F24" s="303" t="str">
        <f t="shared" si="0"/>
        <v/>
      </c>
    </row>
    <row r="25" spans="1:6" x14ac:dyDescent="0.2">
      <c r="A25" s="341">
        <v>22</v>
      </c>
      <c r="B25" s="345"/>
      <c r="C25" s="346"/>
      <c r="D25" s="343"/>
      <c r="E25" s="344"/>
      <c r="F25" s="303" t="str">
        <f t="shared" si="0"/>
        <v/>
      </c>
    </row>
    <row r="26" spans="1:6" x14ac:dyDescent="0.2">
      <c r="A26" s="341">
        <v>23</v>
      </c>
      <c r="B26" s="345"/>
      <c r="C26" s="346"/>
      <c r="D26" s="343"/>
      <c r="E26" s="344"/>
      <c r="F26" s="303" t="str">
        <f t="shared" si="0"/>
        <v/>
      </c>
    </row>
    <row r="27" spans="1:6" x14ac:dyDescent="0.2">
      <c r="A27" s="341">
        <v>24</v>
      </c>
      <c r="B27" s="345"/>
      <c r="C27" s="346"/>
      <c r="D27" s="343"/>
      <c r="E27" s="344"/>
      <c r="F27" s="303" t="str">
        <f t="shared" si="0"/>
        <v/>
      </c>
    </row>
    <row r="28" spans="1:6" x14ac:dyDescent="0.2">
      <c r="A28" s="341">
        <v>25</v>
      </c>
      <c r="B28" s="345"/>
      <c r="C28" s="346"/>
      <c r="D28" s="343"/>
      <c r="E28" s="344"/>
      <c r="F28" s="303" t="str">
        <f t="shared" si="0"/>
        <v/>
      </c>
    </row>
    <row r="29" spans="1:6" x14ac:dyDescent="0.2">
      <c r="A29" s="341">
        <v>26</v>
      </c>
      <c r="B29" s="345"/>
      <c r="C29" s="346"/>
      <c r="D29" s="343"/>
      <c r="E29" s="344"/>
      <c r="F29" s="303" t="str">
        <f t="shared" si="0"/>
        <v/>
      </c>
    </row>
    <row r="30" spans="1:6" x14ac:dyDescent="0.2">
      <c r="A30" s="341">
        <v>27</v>
      </c>
      <c r="B30" s="345"/>
      <c r="C30" s="346"/>
      <c r="D30" s="343"/>
      <c r="E30" s="344"/>
      <c r="F30" s="303" t="str">
        <f t="shared" si="0"/>
        <v/>
      </c>
    </row>
    <row r="31" spans="1:6" x14ac:dyDescent="0.2">
      <c r="A31" s="341">
        <v>28</v>
      </c>
      <c r="B31" s="345"/>
      <c r="C31" s="346"/>
      <c r="D31" s="343"/>
      <c r="E31" s="344"/>
      <c r="F31" s="303" t="str">
        <f t="shared" si="0"/>
        <v/>
      </c>
    </row>
    <row r="32" spans="1:6" x14ac:dyDescent="0.2">
      <c r="A32" s="341">
        <v>29</v>
      </c>
      <c r="B32" s="345"/>
      <c r="C32" s="346"/>
      <c r="D32" s="343"/>
      <c r="E32" s="344"/>
      <c r="F32" s="303" t="str">
        <f t="shared" si="0"/>
        <v/>
      </c>
    </row>
    <row r="33" spans="1:6" x14ac:dyDescent="0.2">
      <c r="A33" s="341">
        <v>30</v>
      </c>
      <c r="B33" s="345"/>
      <c r="C33" s="346"/>
      <c r="D33" s="343"/>
      <c r="E33" s="344"/>
      <c r="F33" s="303" t="str">
        <f t="shared" si="0"/>
        <v/>
      </c>
    </row>
    <row r="34" spans="1:6" x14ac:dyDescent="0.2">
      <c r="A34" s="341">
        <v>31</v>
      </c>
      <c r="B34" s="345"/>
      <c r="C34" s="346"/>
      <c r="D34" s="343"/>
      <c r="E34" s="344"/>
      <c r="F34" s="303" t="str">
        <f t="shared" si="0"/>
        <v/>
      </c>
    </row>
    <row r="35" spans="1:6" x14ac:dyDescent="0.2">
      <c r="A35" s="341">
        <v>32</v>
      </c>
      <c r="B35" s="345"/>
      <c r="C35" s="346"/>
      <c r="D35" s="343"/>
      <c r="E35" s="344"/>
      <c r="F35" s="303" t="str">
        <f t="shared" si="0"/>
        <v/>
      </c>
    </row>
    <row r="36" spans="1:6" x14ac:dyDescent="0.2">
      <c r="A36" s="341">
        <v>33</v>
      </c>
      <c r="B36" s="345"/>
      <c r="C36" s="346"/>
      <c r="D36" s="343"/>
      <c r="E36" s="344"/>
      <c r="F36" s="303" t="str">
        <f t="shared" si="0"/>
        <v/>
      </c>
    </row>
    <row r="37" spans="1:6" x14ac:dyDescent="0.2">
      <c r="A37" s="341">
        <v>34</v>
      </c>
      <c r="B37" s="345"/>
      <c r="C37" s="346"/>
      <c r="D37" s="343"/>
      <c r="E37" s="344"/>
      <c r="F37" s="303" t="str">
        <f t="shared" si="0"/>
        <v/>
      </c>
    </row>
    <row r="38" spans="1:6" x14ac:dyDescent="0.2">
      <c r="A38" s="341">
        <v>35</v>
      </c>
      <c r="B38" s="345"/>
      <c r="C38" s="346"/>
      <c r="D38" s="343"/>
      <c r="E38" s="344"/>
      <c r="F38" s="303" t="str">
        <f t="shared" si="0"/>
        <v/>
      </c>
    </row>
    <row r="39" spans="1:6" x14ac:dyDescent="0.2">
      <c r="A39" s="341">
        <v>36</v>
      </c>
      <c r="B39" s="345"/>
      <c r="C39" s="346"/>
      <c r="D39" s="343"/>
      <c r="E39" s="344"/>
      <c r="F39" s="303" t="str">
        <f t="shared" si="0"/>
        <v/>
      </c>
    </row>
    <row r="40" spans="1:6" x14ac:dyDescent="0.2">
      <c r="A40" s="341">
        <v>37</v>
      </c>
      <c r="B40" s="345"/>
      <c r="C40" s="346"/>
      <c r="D40" s="343"/>
      <c r="E40" s="344"/>
      <c r="F40" s="303" t="str">
        <f t="shared" si="0"/>
        <v/>
      </c>
    </row>
    <row r="41" spans="1:6" x14ac:dyDescent="0.2">
      <c r="A41" s="341">
        <v>38</v>
      </c>
      <c r="B41" s="345"/>
      <c r="C41" s="346"/>
      <c r="D41" s="343"/>
      <c r="E41" s="344"/>
      <c r="F41" s="303" t="str">
        <f t="shared" si="0"/>
        <v/>
      </c>
    </row>
    <row r="42" spans="1:6" x14ac:dyDescent="0.2">
      <c r="A42" s="341">
        <v>39</v>
      </c>
      <c r="B42" s="345"/>
      <c r="C42" s="346"/>
      <c r="D42" s="343"/>
      <c r="E42" s="344"/>
      <c r="F42" s="303" t="str">
        <f t="shared" si="0"/>
        <v/>
      </c>
    </row>
    <row r="43" spans="1:6" x14ac:dyDescent="0.2">
      <c r="A43" s="341">
        <v>40</v>
      </c>
      <c r="B43" s="345"/>
      <c r="C43" s="346"/>
      <c r="D43" s="343"/>
      <c r="E43" s="344"/>
      <c r="F43" s="303" t="str">
        <f t="shared" si="0"/>
        <v/>
      </c>
    </row>
    <row r="44" spans="1:6" x14ac:dyDescent="0.2">
      <c r="A44" s="341">
        <v>41</v>
      </c>
      <c r="B44" s="345"/>
      <c r="C44" s="346"/>
      <c r="D44" s="343"/>
      <c r="E44" s="344"/>
      <c r="F44" s="303" t="str">
        <f t="shared" si="0"/>
        <v/>
      </c>
    </row>
    <row r="45" spans="1:6" x14ac:dyDescent="0.2">
      <c r="A45" s="341">
        <v>42</v>
      </c>
      <c r="B45" s="345"/>
      <c r="C45" s="346"/>
      <c r="D45" s="343"/>
      <c r="E45" s="344"/>
      <c r="F45" s="303" t="str">
        <f t="shared" si="0"/>
        <v/>
      </c>
    </row>
    <row r="46" spans="1:6" x14ac:dyDescent="0.2">
      <c r="A46" s="341">
        <v>43</v>
      </c>
      <c r="B46" s="345"/>
      <c r="C46" s="346"/>
      <c r="D46" s="343"/>
      <c r="E46" s="344"/>
      <c r="F46" s="303" t="str">
        <f t="shared" si="0"/>
        <v/>
      </c>
    </row>
    <row r="47" spans="1:6" x14ac:dyDescent="0.2">
      <c r="A47" s="341">
        <v>44</v>
      </c>
      <c r="B47" s="345"/>
      <c r="C47" s="346"/>
      <c r="D47" s="343"/>
      <c r="E47" s="344"/>
      <c r="F47" s="303" t="str">
        <f t="shared" si="0"/>
        <v/>
      </c>
    </row>
    <row r="48" spans="1:6" x14ac:dyDescent="0.2">
      <c r="A48" s="341">
        <v>45</v>
      </c>
      <c r="B48" s="345"/>
      <c r="C48" s="346"/>
      <c r="D48" s="343"/>
      <c r="E48" s="344"/>
      <c r="F48" s="303" t="str">
        <f t="shared" si="0"/>
        <v/>
      </c>
    </row>
    <row r="49" spans="1:6" x14ac:dyDescent="0.2">
      <c r="A49" s="341">
        <v>46</v>
      </c>
      <c r="B49" s="345"/>
      <c r="C49" s="346"/>
      <c r="D49" s="343"/>
      <c r="E49" s="344"/>
      <c r="F49" s="303" t="str">
        <f t="shared" si="0"/>
        <v/>
      </c>
    </row>
    <row r="50" spans="1:6" x14ac:dyDescent="0.2">
      <c r="A50" s="341">
        <v>47</v>
      </c>
      <c r="B50" s="345"/>
      <c r="C50" s="346"/>
      <c r="D50" s="343"/>
      <c r="E50" s="344"/>
      <c r="F50" s="303" t="str">
        <f t="shared" si="0"/>
        <v/>
      </c>
    </row>
    <row r="51" spans="1:6" x14ac:dyDescent="0.2">
      <c r="A51" s="341">
        <v>48</v>
      </c>
      <c r="B51" s="345"/>
      <c r="C51" s="346"/>
      <c r="D51" s="343"/>
      <c r="E51" s="344"/>
      <c r="F51" s="303" t="str">
        <f t="shared" si="0"/>
        <v/>
      </c>
    </row>
    <row r="52" spans="1:6" x14ac:dyDescent="0.2">
      <c r="A52" s="341">
        <v>49</v>
      </c>
      <c r="B52" s="345"/>
      <c r="C52" s="346"/>
      <c r="D52" s="343"/>
      <c r="E52" s="344"/>
      <c r="F52" s="303" t="str">
        <f t="shared" si="0"/>
        <v/>
      </c>
    </row>
    <row r="53" spans="1:6" x14ac:dyDescent="0.2">
      <c r="A53" s="341">
        <v>50</v>
      </c>
      <c r="B53" s="345"/>
      <c r="C53" s="346"/>
      <c r="D53" s="343"/>
      <c r="E53" s="344"/>
      <c r="F53" s="303" t="str">
        <f t="shared" si="0"/>
        <v/>
      </c>
    </row>
    <row r="54" spans="1:6" x14ac:dyDescent="0.2">
      <c r="A54" s="341">
        <v>51</v>
      </c>
      <c r="B54" s="345"/>
      <c r="C54" s="346"/>
      <c r="D54" s="343"/>
      <c r="E54" s="344"/>
      <c r="F54" s="303" t="str">
        <f t="shared" si="0"/>
        <v/>
      </c>
    </row>
    <row r="55" spans="1:6" x14ac:dyDescent="0.2">
      <c r="A55" s="341">
        <v>52</v>
      </c>
      <c r="B55" s="345"/>
      <c r="C55" s="346"/>
      <c r="D55" s="343"/>
      <c r="E55" s="344"/>
      <c r="F55" s="303" t="str">
        <f t="shared" si="0"/>
        <v/>
      </c>
    </row>
    <row r="56" spans="1:6" x14ac:dyDescent="0.2">
      <c r="A56" s="341">
        <v>53</v>
      </c>
      <c r="B56" s="345"/>
      <c r="C56" s="346"/>
      <c r="D56" s="343"/>
      <c r="E56" s="344"/>
      <c r="F56" s="303" t="str">
        <f t="shared" si="0"/>
        <v/>
      </c>
    </row>
    <row r="57" spans="1:6" x14ac:dyDescent="0.2">
      <c r="A57" s="341">
        <v>54</v>
      </c>
      <c r="B57" s="345"/>
      <c r="C57" s="346"/>
      <c r="D57" s="343"/>
      <c r="E57" s="344"/>
      <c r="F57" s="303" t="str">
        <f t="shared" si="0"/>
        <v/>
      </c>
    </row>
    <row r="58" spans="1:6" x14ac:dyDescent="0.2">
      <c r="A58" s="341">
        <v>55</v>
      </c>
      <c r="B58" s="345"/>
      <c r="C58" s="346"/>
      <c r="D58" s="343"/>
      <c r="E58" s="344"/>
      <c r="F58" s="303" t="str">
        <f t="shared" si="0"/>
        <v/>
      </c>
    </row>
    <row r="59" spans="1:6" x14ac:dyDescent="0.2">
      <c r="A59" s="341">
        <v>56</v>
      </c>
      <c r="B59" s="345"/>
      <c r="C59" s="346"/>
      <c r="D59" s="343"/>
      <c r="E59" s="344"/>
      <c r="F59" s="303" t="str">
        <f t="shared" si="0"/>
        <v/>
      </c>
    </row>
    <row r="60" spans="1:6" x14ac:dyDescent="0.2">
      <c r="A60" s="341">
        <v>57</v>
      </c>
      <c r="B60" s="345"/>
      <c r="C60" s="346"/>
      <c r="D60" s="343"/>
      <c r="E60" s="344"/>
      <c r="F60" s="303" t="str">
        <f t="shared" si="0"/>
        <v/>
      </c>
    </row>
    <row r="61" spans="1:6" x14ac:dyDescent="0.2">
      <c r="A61" s="341">
        <v>58</v>
      </c>
      <c r="B61" s="345"/>
      <c r="C61" s="346"/>
      <c r="D61" s="343"/>
      <c r="E61" s="344"/>
      <c r="F61" s="303" t="str">
        <f t="shared" si="0"/>
        <v/>
      </c>
    </row>
    <row r="62" spans="1:6" x14ac:dyDescent="0.2">
      <c r="A62" s="341">
        <v>59</v>
      </c>
      <c r="B62" s="345"/>
      <c r="C62" s="346"/>
      <c r="D62" s="343"/>
      <c r="E62" s="344"/>
      <c r="F62" s="303" t="str">
        <f t="shared" si="0"/>
        <v/>
      </c>
    </row>
    <row r="63" spans="1:6" x14ac:dyDescent="0.2">
      <c r="A63" s="341">
        <v>60</v>
      </c>
      <c r="B63" s="345"/>
      <c r="C63" s="346"/>
      <c r="D63" s="343"/>
      <c r="E63" s="344"/>
      <c r="F63" s="303" t="str">
        <f t="shared" si="0"/>
        <v/>
      </c>
    </row>
    <row r="64" spans="1:6" x14ac:dyDescent="0.2">
      <c r="A64" s="341">
        <v>61</v>
      </c>
      <c r="B64" s="345"/>
      <c r="C64" s="346"/>
      <c r="D64" s="343"/>
      <c r="E64" s="344"/>
      <c r="F64" s="303" t="str">
        <f t="shared" si="0"/>
        <v/>
      </c>
    </row>
    <row r="65" spans="1:6" x14ac:dyDescent="0.2">
      <c r="A65" s="341">
        <v>62</v>
      </c>
      <c r="B65" s="345"/>
      <c r="C65" s="346"/>
      <c r="D65" s="343"/>
      <c r="E65" s="344"/>
      <c r="F65" s="303" t="str">
        <f t="shared" si="0"/>
        <v/>
      </c>
    </row>
    <row r="66" spans="1:6" x14ac:dyDescent="0.2">
      <c r="A66" s="341">
        <v>63</v>
      </c>
      <c r="B66" s="345"/>
      <c r="C66" s="346"/>
      <c r="D66" s="343"/>
      <c r="E66" s="344"/>
      <c r="F66" s="303" t="str">
        <f t="shared" si="0"/>
        <v/>
      </c>
    </row>
    <row r="67" spans="1:6" x14ac:dyDescent="0.2">
      <c r="A67" s="341">
        <v>64</v>
      </c>
      <c r="B67" s="345"/>
      <c r="C67" s="346"/>
      <c r="D67" s="343"/>
      <c r="E67" s="344"/>
      <c r="F67" s="303" t="str">
        <f t="shared" si="0"/>
        <v/>
      </c>
    </row>
    <row r="68" spans="1:6" x14ac:dyDescent="0.2">
      <c r="A68" s="341">
        <v>65</v>
      </c>
      <c r="B68" s="345"/>
      <c r="C68" s="346"/>
      <c r="D68" s="343"/>
      <c r="E68" s="344"/>
      <c r="F68" s="303" t="str">
        <f t="shared" ref="F68:F82" si="1">IF(AND(ISNUMBER(D68),ISNUMBER(E68)),D68*E68,"")</f>
        <v/>
      </c>
    </row>
    <row r="69" spans="1:6" x14ac:dyDescent="0.2">
      <c r="A69" s="341">
        <v>66</v>
      </c>
      <c r="B69" s="345"/>
      <c r="C69" s="346"/>
      <c r="D69" s="343"/>
      <c r="E69" s="344"/>
      <c r="F69" s="303" t="str">
        <f t="shared" si="1"/>
        <v/>
      </c>
    </row>
    <row r="70" spans="1:6" x14ac:dyDescent="0.2">
      <c r="A70" s="341">
        <v>67</v>
      </c>
      <c r="B70" s="345"/>
      <c r="C70" s="346"/>
      <c r="D70" s="343"/>
      <c r="E70" s="344"/>
      <c r="F70" s="303" t="str">
        <f t="shared" si="1"/>
        <v/>
      </c>
    </row>
    <row r="71" spans="1:6" x14ac:dyDescent="0.2">
      <c r="A71" s="341">
        <v>68</v>
      </c>
      <c r="B71" s="345"/>
      <c r="C71" s="346"/>
      <c r="D71" s="343"/>
      <c r="E71" s="344"/>
      <c r="F71" s="303" t="str">
        <f t="shared" si="1"/>
        <v/>
      </c>
    </row>
    <row r="72" spans="1:6" x14ac:dyDescent="0.2">
      <c r="A72" s="341">
        <v>69</v>
      </c>
      <c r="B72" s="345"/>
      <c r="C72" s="346"/>
      <c r="D72" s="343"/>
      <c r="E72" s="344"/>
      <c r="F72" s="303" t="str">
        <f t="shared" si="1"/>
        <v/>
      </c>
    </row>
    <row r="73" spans="1:6" x14ac:dyDescent="0.2">
      <c r="A73" s="341">
        <v>70</v>
      </c>
      <c r="B73" s="345"/>
      <c r="C73" s="346"/>
      <c r="D73" s="343"/>
      <c r="E73" s="344"/>
      <c r="F73" s="303" t="str">
        <f t="shared" si="1"/>
        <v/>
      </c>
    </row>
    <row r="74" spans="1:6" x14ac:dyDescent="0.2">
      <c r="A74" s="341">
        <v>71</v>
      </c>
      <c r="B74" s="345"/>
      <c r="C74" s="346"/>
      <c r="D74" s="343"/>
      <c r="E74" s="344"/>
      <c r="F74" s="303" t="str">
        <f t="shared" si="1"/>
        <v/>
      </c>
    </row>
    <row r="75" spans="1:6" x14ac:dyDescent="0.2">
      <c r="A75" s="341">
        <v>72</v>
      </c>
      <c r="B75" s="345"/>
      <c r="C75" s="346"/>
      <c r="D75" s="343"/>
      <c r="E75" s="344"/>
      <c r="F75" s="303" t="str">
        <f t="shared" si="1"/>
        <v/>
      </c>
    </row>
    <row r="76" spans="1:6" x14ac:dyDescent="0.2">
      <c r="A76" s="341">
        <v>73</v>
      </c>
      <c r="B76" s="345"/>
      <c r="C76" s="346"/>
      <c r="D76" s="343"/>
      <c r="E76" s="344"/>
      <c r="F76" s="303" t="str">
        <f t="shared" si="1"/>
        <v/>
      </c>
    </row>
    <row r="77" spans="1:6" x14ac:dyDescent="0.2">
      <c r="A77" s="341">
        <v>74</v>
      </c>
      <c r="B77" s="345"/>
      <c r="C77" s="346"/>
      <c r="D77" s="343"/>
      <c r="E77" s="344"/>
      <c r="F77" s="303" t="str">
        <f t="shared" si="1"/>
        <v/>
      </c>
    </row>
    <row r="78" spans="1:6" x14ac:dyDescent="0.2">
      <c r="A78" s="341">
        <v>75</v>
      </c>
      <c r="B78" s="345"/>
      <c r="C78" s="346"/>
      <c r="D78" s="343"/>
      <c r="E78" s="344"/>
      <c r="F78" s="303" t="str">
        <f t="shared" si="1"/>
        <v/>
      </c>
    </row>
    <row r="79" spans="1:6" x14ac:dyDescent="0.2">
      <c r="A79" s="341">
        <v>76</v>
      </c>
      <c r="B79" s="345"/>
      <c r="C79" s="346"/>
      <c r="D79" s="343"/>
      <c r="E79" s="344"/>
      <c r="F79" s="303" t="str">
        <f t="shared" si="1"/>
        <v/>
      </c>
    </row>
    <row r="80" spans="1:6" x14ac:dyDescent="0.2">
      <c r="A80" s="341">
        <v>77</v>
      </c>
      <c r="B80" s="345"/>
      <c r="C80" s="346"/>
      <c r="D80" s="343"/>
      <c r="E80" s="344"/>
      <c r="F80" s="303" t="str">
        <f t="shared" si="1"/>
        <v/>
      </c>
    </row>
    <row r="81" spans="1:6" x14ac:dyDescent="0.2">
      <c r="A81" s="341">
        <v>78</v>
      </c>
      <c r="B81" s="345"/>
      <c r="C81" s="346"/>
      <c r="D81" s="343"/>
      <c r="E81" s="344"/>
      <c r="F81" s="303" t="str">
        <f t="shared" si="1"/>
        <v/>
      </c>
    </row>
    <row r="82" spans="1:6" x14ac:dyDescent="0.2">
      <c r="A82" s="341">
        <v>79</v>
      </c>
      <c r="B82" s="345"/>
      <c r="C82" s="346"/>
      <c r="D82" s="343"/>
      <c r="E82" s="344"/>
      <c r="F82" s="303" t="str">
        <f t="shared" si="1"/>
        <v/>
      </c>
    </row>
    <row r="83" spans="1:6" x14ac:dyDescent="0.2">
      <c r="A83" s="341">
        <v>80</v>
      </c>
      <c r="B83" s="345"/>
      <c r="C83" s="346"/>
      <c r="D83" s="343"/>
      <c r="E83" s="344"/>
      <c r="F83" s="303" t="str">
        <f>IF(AND(ISNUMBER(D83),ISNUMBER(E83)),D83*E83,"")</f>
        <v/>
      </c>
    </row>
    <row r="84" spans="1:6" x14ac:dyDescent="0.2">
      <c r="A84" s="341">
        <v>81</v>
      </c>
      <c r="B84" s="345"/>
      <c r="C84" s="346"/>
      <c r="D84" s="343"/>
      <c r="E84" s="344"/>
      <c r="F84" s="303" t="str">
        <f t="shared" ref="F84:F129" si="2">IF(AND(ISNUMBER(D84),ISNUMBER(E84)),D84*E84,"")</f>
        <v/>
      </c>
    </row>
    <row r="85" spans="1:6" x14ac:dyDescent="0.2">
      <c r="A85" s="341">
        <v>82</v>
      </c>
      <c r="B85" s="345"/>
      <c r="C85" s="346"/>
      <c r="D85" s="343"/>
      <c r="E85" s="344"/>
      <c r="F85" s="303" t="str">
        <f t="shared" si="2"/>
        <v/>
      </c>
    </row>
    <row r="86" spans="1:6" x14ac:dyDescent="0.2">
      <c r="A86" s="341">
        <v>83</v>
      </c>
      <c r="B86" s="345"/>
      <c r="C86" s="346"/>
      <c r="D86" s="343"/>
      <c r="E86" s="344"/>
      <c r="F86" s="303" t="str">
        <f t="shared" si="2"/>
        <v/>
      </c>
    </row>
    <row r="87" spans="1:6" x14ac:dyDescent="0.2">
      <c r="A87" s="341">
        <v>84</v>
      </c>
      <c r="B87" s="345"/>
      <c r="C87" s="346"/>
      <c r="D87" s="343"/>
      <c r="E87" s="344"/>
      <c r="F87" s="303" t="str">
        <f t="shared" si="2"/>
        <v/>
      </c>
    </row>
    <row r="88" spans="1:6" x14ac:dyDescent="0.2">
      <c r="A88" s="341">
        <v>85</v>
      </c>
      <c r="B88" s="345"/>
      <c r="C88" s="346"/>
      <c r="D88" s="343"/>
      <c r="E88" s="344"/>
      <c r="F88" s="303" t="str">
        <f t="shared" si="2"/>
        <v/>
      </c>
    </row>
    <row r="89" spans="1:6" x14ac:dyDescent="0.2">
      <c r="A89" s="341">
        <v>86</v>
      </c>
      <c r="B89" s="345"/>
      <c r="C89" s="346"/>
      <c r="D89" s="343"/>
      <c r="E89" s="344"/>
      <c r="F89" s="303" t="str">
        <f t="shared" si="2"/>
        <v/>
      </c>
    </row>
    <row r="90" spans="1:6" x14ac:dyDescent="0.2">
      <c r="A90" s="341">
        <v>87</v>
      </c>
      <c r="B90" s="345"/>
      <c r="C90" s="346"/>
      <c r="D90" s="343"/>
      <c r="E90" s="344"/>
      <c r="F90" s="303" t="str">
        <f t="shared" si="2"/>
        <v/>
      </c>
    </row>
    <row r="91" spans="1:6" x14ac:dyDescent="0.2">
      <c r="A91" s="341">
        <v>88</v>
      </c>
      <c r="B91" s="345"/>
      <c r="C91" s="346"/>
      <c r="D91" s="343"/>
      <c r="E91" s="344"/>
      <c r="F91" s="303" t="str">
        <f t="shared" si="2"/>
        <v/>
      </c>
    </row>
    <row r="92" spans="1:6" x14ac:dyDescent="0.2">
      <c r="A92" s="341">
        <v>89</v>
      </c>
      <c r="B92" s="345"/>
      <c r="C92" s="346"/>
      <c r="D92" s="343"/>
      <c r="E92" s="344"/>
      <c r="F92" s="303" t="str">
        <f t="shared" si="2"/>
        <v/>
      </c>
    </row>
    <row r="93" spans="1:6" x14ac:dyDescent="0.2">
      <c r="A93" s="341">
        <v>90</v>
      </c>
      <c r="B93" s="345"/>
      <c r="C93" s="346"/>
      <c r="D93" s="343"/>
      <c r="E93" s="344"/>
      <c r="F93" s="303" t="str">
        <f t="shared" si="2"/>
        <v/>
      </c>
    </row>
    <row r="94" spans="1:6" x14ac:dyDescent="0.2">
      <c r="A94" s="341">
        <v>91</v>
      </c>
      <c r="B94" s="345"/>
      <c r="C94" s="346"/>
      <c r="D94" s="343"/>
      <c r="E94" s="344"/>
      <c r="F94" s="303" t="str">
        <f t="shared" si="2"/>
        <v/>
      </c>
    </row>
    <row r="95" spans="1:6" x14ac:dyDescent="0.2">
      <c r="A95" s="341">
        <v>92</v>
      </c>
      <c r="B95" s="345"/>
      <c r="C95" s="346"/>
      <c r="D95" s="343"/>
      <c r="E95" s="344"/>
      <c r="F95" s="303" t="str">
        <f t="shared" si="2"/>
        <v/>
      </c>
    </row>
    <row r="96" spans="1:6" x14ac:dyDescent="0.2">
      <c r="A96" s="341">
        <v>93</v>
      </c>
      <c r="B96" s="345"/>
      <c r="C96" s="346"/>
      <c r="D96" s="343"/>
      <c r="E96" s="344"/>
      <c r="F96" s="303" t="str">
        <f t="shared" si="2"/>
        <v/>
      </c>
    </row>
    <row r="97" spans="1:6" x14ac:dyDescent="0.2">
      <c r="A97" s="341">
        <v>94</v>
      </c>
      <c r="B97" s="345"/>
      <c r="C97" s="346"/>
      <c r="D97" s="343"/>
      <c r="E97" s="344"/>
      <c r="F97" s="303" t="str">
        <f t="shared" si="2"/>
        <v/>
      </c>
    </row>
    <row r="98" spans="1:6" x14ac:dyDescent="0.2">
      <c r="A98" s="341">
        <v>95</v>
      </c>
      <c r="B98" s="345"/>
      <c r="C98" s="346"/>
      <c r="D98" s="343"/>
      <c r="E98" s="344"/>
      <c r="F98" s="303" t="str">
        <f t="shared" si="2"/>
        <v/>
      </c>
    </row>
    <row r="99" spans="1:6" x14ac:dyDescent="0.2">
      <c r="A99" s="341">
        <v>96</v>
      </c>
      <c r="B99" s="345"/>
      <c r="C99" s="346"/>
      <c r="D99" s="343"/>
      <c r="E99" s="344"/>
      <c r="F99" s="303" t="str">
        <f t="shared" si="2"/>
        <v/>
      </c>
    </row>
    <row r="100" spans="1:6" x14ac:dyDescent="0.2">
      <c r="A100" s="341">
        <v>97</v>
      </c>
      <c r="B100" s="345"/>
      <c r="C100" s="346"/>
      <c r="D100" s="343"/>
      <c r="E100" s="344"/>
      <c r="F100" s="303" t="str">
        <f t="shared" si="2"/>
        <v/>
      </c>
    </row>
    <row r="101" spans="1:6" x14ac:dyDescent="0.2">
      <c r="A101" s="341">
        <v>98</v>
      </c>
      <c r="B101" s="345"/>
      <c r="C101" s="346"/>
      <c r="D101" s="343"/>
      <c r="E101" s="344"/>
      <c r="F101" s="303" t="str">
        <f t="shared" si="2"/>
        <v/>
      </c>
    </row>
    <row r="102" spans="1:6" x14ac:dyDescent="0.2">
      <c r="A102" s="341">
        <v>99</v>
      </c>
      <c r="B102" s="345"/>
      <c r="C102" s="346"/>
      <c r="D102" s="343"/>
      <c r="E102" s="344"/>
      <c r="F102" s="303" t="str">
        <f t="shared" si="2"/>
        <v/>
      </c>
    </row>
    <row r="103" spans="1:6" x14ac:dyDescent="0.2">
      <c r="A103" s="341">
        <v>100</v>
      </c>
      <c r="B103" s="345"/>
      <c r="C103" s="346"/>
      <c r="D103" s="343"/>
      <c r="E103" s="344"/>
      <c r="F103" s="303" t="str">
        <f t="shared" si="2"/>
        <v/>
      </c>
    </row>
    <row r="104" spans="1:6" x14ac:dyDescent="0.2">
      <c r="A104" s="341">
        <v>101</v>
      </c>
      <c r="B104" s="345"/>
      <c r="C104" s="346"/>
      <c r="D104" s="343"/>
      <c r="E104" s="344"/>
      <c r="F104" s="303" t="str">
        <f t="shared" si="2"/>
        <v/>
      </c>
    </row>
    <row r="105" spans="1:6" x14ac:dyDescent="0.2">
      <c r="A105" s="341">
        <v>102</v>
      </c>
      <c r="B105" s="345"/>
      <c r="C105" s="346"/>
      <c r="D105" s="343"/>
      <c r="E105" s="344"/>
      <c r="F105" s="303" t="str">
        <f t="shared" si="2"/>
        <v/>
      </c>
    </row>
    <row r="106" spans="1:6" x14ac:dyDescent="0.2">
      <c r="A106" s="341">
        <v>103</v>
      </c>
      <c r="B106" s="345"/>
      <c r="C106" s="346"/>
      <c r="D106" s="343"/>
      <c r="E106" s="344"/>
      <c r="F106" s="303" t="str">
        <f t="shared" si="2"/>
        <v/>
      </c>
    </row>
    <row r="107" spans="1:6" x14ac:dyDescent="0.2">
      <c r="A107" s="341">
        <v>104</v>
      </c>
      <c r="B107" s="345"/>
      <c r="C107" s="346"/>
      <c r="D107" s="343"/>
      <c r="E107" s="344"/>
      <c r="F107" s="303" t="str">
        <f t="shared" si="2"/>
        <v/>
      </c>
    </row>
    <row r="108" spans="1:6" x14ac:dyDescent="0.2">
      <c r="A108" s="341">
        <v>105</v>
      </c>
      <c r="B108" s="345"/>
      <c r="C108" s="346"/>
      <c r="D108" s="343"/>
      <c r="E108" s="344"/>
      <c r="F108" s="303" t="str">
        <f t="shared" si="2"/>
        <v/>
      </c>
    </row>
    <row r="109" spans="1:6" x14ac:dyDescent="0.2">
      <c r="A109" s="341">
        <v>106</v>
      </c>
      <c r="B109" s="345"/>
      <c r="C109" s="346"/>
      <c r="D109" s="343"/>
      <c r="E109" s="344"/>
      <c r="F109" s="303" t="str">
        <f t="shared" si="2"/>
        <v/>
      </c>
    </row>
    <row r="110" spans="1:6" x14ac:dyDescent="0.2">
      <c r="A110" s="341">
        <v>107</v>
      </c>
      <c r="B110" s="345"/>
      <c r="C110" s="346"/>
      <c r="D110" s="343"/>
      <c r="E110" s="344"/>
      <c r="F110" s="303" t="str">
        <f t="shared" si="2"/>
        <v/>
      </c>
    </row>
    <row r="111" spans="1:6" x14ac:dyDescent="0.2">
      <c r="A111" s="341">
        <v>108</v>
      </c>
      <c r="B111" s="345"/>
      <c r="C111" s="346"/>
      <c r="D111" s="343"/>
      <c r="E111" s="344"/>
      <c r="F111" s="303" t="str">
        <f t="shared" si="2"/>
        <v/>
      </c>
    </row>
    <row r="112" spans="1:6" x14ac:dyDescent="0.2">
      <c r="A112" s="341">
        <v>109</v>
      </c>
      <c r="B112" s="345"/>
      <c r="C112" s="346"/>
      <c r="D112" s="343"/>
      <c r="E112" s="344"/>
      <c r="F112" s="303" t="str">
        <f t="shared" si="2"/>
        <v/>
      </c>
    </row>
    <row r="113" spans="1:6" x14ac:dyDescent="0.2">
      <c r="A113" s="341">
        <v>110</v>
      </c>
      <c r="B113" s="345"/>
      <c r="C113" s="346"/>
      <c r="D113" s="343"/>
      <c r="E113" s="344"/>
      <c r="F113" s="303" t="str">
        <f t="shared" si="2"/>
        <v/>
      </c>
    </row>
    <row r="114" spans="1:6" x14ac:dyDescent="0.2">
      <c r="A114" s="341">
        <v>111</v>
      </c>
      <c r="B114" s="345"/>
      <c r="C114" s="346"/>
      <c r="D114" s="343"/>
      <c r="E114" s="344"/>
      <c r="F114" s="303" t="str">
        <f t="shared" si="2"/>
        <v/>
      </c>
    </row>
    <row r="115" spans="1:6" x14ac:dyDescent="0.2">
      <c r="A115" s="341">
        <v>112</v>
      </c>
      <c r="B115" s="345"/>
      <c r="C115" s="346"/>
      <c r="D115" s="343"/>
      <c r="E115" s="344"/>
      <c r="F115" s="303" t="str">
        <f t="shared" si="2"/>
        <v/>
      </c>
    </row>
    <row r="116" spans="1:6" x14ac:dyDescent="0.2">
      <c r="A116" s="341">
        <v>113</v>
      </c>
      <c r="B116" s="345"/>
      <c r="C116" s="346"/>
      <c r="D116" s="343"/>
      <c r="E116" s="344"/>
      <c r="F116" s="303" t="str">
        <f t="shared" si="2"/>
        <v/>
      </c>
    </row>
    <row r="117" spans="1:6" x14ac:dyDescent="0.2">
      <c r="A117" s="341">
        <v>114</v>
      </c>
      <c r="B117" s="345"/>
      <c r="C117" s="346"/>
      <c r="D117" s="343"/>
      <c r="E117" s="344"/>
      <c r="F117" s="303" t="str">
        <f t="shared" si="2"/>
        <v/>
      </c>
    </row>
    <row r="118" spans="1:6" x14ac:dyDescent="0.2">
      <c r="A118" s="341">
        <v>115</v>
      </c>
      <c r="B118" s="345"/>
      <c r="C118" s="346"/>
      <c r="D118" s="343"/>
      <c r="E118" s="344"/>
      <c r="F118" s="303" t="str">
        <f t="shared" si="2"/>
        <v/>
      </c>
    </row>
    <row r="119" spans="1:6" x14ac:dyDescent="0.2">
      <c r="A119" s="341">
        <v>116</v>
      </c>
      <c r="B119" s="345"/>
      <c r="C119" s="346"/>
      <c r="D119" s="343"/>
      <c r="E119" s="344"/>
      <c r="F119" s="303" t="str">
        <f t="shared" si="2"/>
        <v/>
      </c>
    </row>
    <row r="120" spans="1:6" x14ac:dyDescent="0.2">
      <c r="A120" s="341">
        <v>117</v>
      </c>
      <c r="B120" s="345"/>
      <c r="C120" s="346"/>
      <c r="D120" s="343"/>
      <c r="E120" s="344"/>
      <c r="F120" s="303" t="str">
        <f t="shared" si="2"/>
        <v/>
      </c>
    </row>
    <row r="121" spans="1:6" x14ac:dyDescent="0.2">
      <c r="A121" s="341">
        <v>118</v>
      </c>
      <c r="B121" s="345"/>
      <c r="C121" s="346"/>
      <c r="D121" s="343"/>
      <c r="E121" s="344"/>
      <c r="F121" s="303" t="str">
        <f t="shared" si="2"/>
        <v/>
      </c>
    </row>
    <row r="122" spans="1:6" x14ac:dyDescent="0.2">
      <c r="A122" s="341">
        <v>119</v>
      </c>
      <c r="B122" s="345"/>
      <c r="C122" s="346"/>
      <c r="D122" s="343"/>
      <c r="E122" s="344"/>
      <c r="F122" s="303" t="str">
        <f t="shared" si="2"/>
        <v/>
      </c>
    </row>
    <row r="123" spans="1:6" x14ac:dyDescent="0.2">
      <c r="A123" s="341">
        <v>120</v>
      </c>
      <c r="B123" s="345"/>
      <c r="C123" s="346"/>
      <c r="D123" s="343"/>
      <c r="E123" s="344"/>
      <c r="F123" s="303" t="str">
        <f t="shared" si="2"/>
        <v/>
      </c>
    </row>
    <row r="124" spans="1:6" x14ac:dyDescent="0.2">
      <c r="A124" s="341">
        <v>121</v>
      </c>
      <c r="B124" s="345"/>
      <c r="C124" s="346"/>
      <c r="D124" s="343"/>
      <c r="E124" s="344"/>
      <c r="F124" s="303" t="str">
        <f t="shared" si="2"/>
        <v/>
      </c>
    </row>
    <row r="125" spans="1:6" x14ac:dyDescent="0.2">
      <c r="A125" s="341">
        <v>122</v>
      </c>
      <c r="B125" s="345"/>
      <c r="C125" s="346"/>
      <c r="D125" s="343"/>
      <c r="E125" s="344"/>
      <c r="F125" s="303" t="str">
        <f t="shared" si="2"/>
        <v/>
      </c>
    </row>
    <row r="126" spans="1:6" x14ac:dyDescent="0.2">
      <c r="A126" s="341">
        <v>123</v>
      </c>
      <c r="B126" s="345"/>
      <c r="C126" s="346"/>
      <c r="D126" s="343"/>
      <c r="E126" s="344"/>
      <c r="F126" s="303" t="str">
        <f t="shared" si="2"/>
        <v/>
      </c>
    </row>
    <row r="127" spans="1:6" x14ac:dyDescent="0.2">
      <c r="A127" s="341">
        <v>124</v>
      </c>
      <c r="B127" s="345"/>
      <c r="C127" s="346"/>
      <c r="D127" s="343"/>
      <c r="E127" s="344"/>
      <c r="F127" s="303" t="str">
        <f t="shared" si="2"/>
        <v/>
      </c>
    </row>
    <row r="128" spans="1:6" x14ac:dyDescent="0.2">
      <c r="A128" s="341">
        <v>125</v>
      </c>
      <c r="B128" s="345"/>
      <c r="C128" s="346"/>
      <c r="D128" s="343"/>
      <c r="E128" s="344"/>
      <c r="F128" s="303" t="str">
        <f t="shared" si="2"/>
        <v/>
      </c>
    </row>
    <row r="129" spans="1:6" x14ac:dyDescent="0.2">
      <c r="A129" s="341">
        <v>126</v>
      </c>
      <c r="B129" s="345"/>
      <c r="C129" s="346"/>
      <c r="D129" s="343"/>
      <c r="E129" s="344"/>
      <c r="F129" s="303" t="str">
        <f t="shared" si="2"/>
        <v/>
      </c>
    </row>
    <row r="130" spans="1:6" x14ac:dyDescent="0.2">
      <c r="A130" s="341">
        <v>127</v>
      </c>
      <c r="B130" s="345"/>
      <c r="C130" s="346"/>
      <c r="D130" s="343"/>
      <c r="E130" s="344"/>
      <c r="F130" s="303" t="str">
        <f t="shared" ref="F130:F193" si="3">IF(AND(ISNUMBER(D130),ISNUMBER(E130)),D130*E130,"")</f>
        <v/>
      </c>
    </row>
    <row r="131" spans="1:6" x14ac:dyDescent="0.2">
      <c r="A131" s="304">
        <v>128</v>
      </c>
      <c r="B131" s="345"/>
      <c r="C131" s="346"/>
      <c r="D131" s="343"/>
      <c r="E131" s="344"/>
      <c r="F131" s="303" t="str">
        <f t="shared" si="3"/>
        <v/>
      </c>
    </row>
    <row r="132" spans="1:6" x14ac:dyDescent="0.2">
      <c r="A132" s="304">
        <v>129</v>
      </c>
      <c r="B132" s="345"/>
      <c r="C132" s="346"/>
      <c r="D132" s="343"/>
      <c r="E132" s="344"/>
      <c r="F132" s="303" t="str">
        <f t="shared" si="3"/>
        <v/>
      </c>
    </row>
    <row r="133" spans="1:6" x14ac:dyDescent="0.2">
      <c r="A133" s="304">
        <v>130</v>
      </c>
      <c r="B133" s="345"/>
      <c r="C133" s="346"/>
      <c r="D133" s="343"/>
      <c r="E133" s="344"/>
      <c r="F133" s="303" t="str">
        <f t="shared" si="3"/>
        <v/>
      </c>
    </row>
    <row r="134" spans="1:6" x14ac:dyDescent="0.2">
      <c r="A134" s="304">
        <v>131</v>
      </c>
      <c r="B134" s="345"/>
      <c r="C134" s="346"/>
      <c r="D134" s="343"/>
      <c r="E134" s="344"/>
      <c r="F134" s="303" t="str">
        <f t="shared" si="3"/>
        <v/>
      </c>
    </row>
    <row r="135" spans="1:6" x14ac:dyDescent="0.2">
      <c r="A135" s="304">
        <v>132</v>
      </c>
      <c r="B135" s="345"/>
      <c r="C135" s="346"/>
      <c r="D135" s="343"/>
      <c r="E135" s="344"/>
      <c r="F135" s="303" t="str">
        <f t="shared" si="3"/>
        <v/>
      </c>
    </row>
    <row r="136" spans="1:6" x14ac:dyDescent="0.2">
      <c r="A136" s="304">
        <v>133</v>
      </c>
      <c r="B136" s="345"/>
      <c r="C136" s="346"/>
      <c r="D136" s="343"/>
      <c r="E136" s="344"/>
      <c r="F136" s="303" t="str">
        <f t="shared" si="3"/>
        <v/>
      </c>
    </row>
    <row r="137" spans="1:6" x14ac:dyDescent="0.2">
      <c r="A137" s="304">
        <v>134</v>
      </c>
      <c r="B137" s="345"/>
      <c r="C137" s="346"/>
      <c r="D137" s="343"/>
      <c r="E137" s="344"/>
      <c r="F137" s="303" t="str">
        <f t="shared" si="3"/>
        <v/>
      </c>
    </row>
    <row r="138" spans="1:6" x14ac:dyDescent="0.2">
      <c r="A138" s="304">
        <v>135</v>
      </c>
      <c r="B138" s="345"/>
      <c r="C138" s="346"/>
      <c r="D138" s="343"/>
      <c r="E138" s="344"/>
      <c r="F138" s="303" t="str">
        <f t="shared" si="3"/>
        <v/>
      </c>
    </row>
    <row r="139" spans="1:6" x14ac:dyDescent="0.2">
      <c r="A139" s="304">
        <v>136</v>
      </c>
      <c r="B139" s="345"/>
      <c r="C139" s="346"/>
      <c r="D139" s="343"/>
      <c r="E139" s="344"/>
      <c r="F139" s="303" t="str">
        <f t="shared" si="3"/>
        <v/>
      </c>
    </row>
    <row r="140" spans="1:6" x14ac:dyDescent="0.2">
      <c r="A140" s="304">
        <v>137</v>
      </c>
      <c r="B140" s="345"/>
      <c r="C140" s="346"/>
      <c r="D140" s="343"/>
      <c r="E140" s="344"/>
      <c r="F140" s="303" t="str">
        <f t="shared" si="3"/>
        <v/>
      </c>
    </row>
    <row r="141" spans="1:6" x14ac:dyDescent="0.2">
      <c r="A141" s="304">
        <v>138</v>
      </c>
      <c r="B141" s="345"/>
      <c r="C141" s="346"/>
      <c r="D141" s="343"/>
      <c r="E141" s="344"/>
      <c r="F141" s="303" t="str">
        <f t="shared" si="3"/>
        <v/>
      </c>
    </row>
    <row r="142" spans="1:6" x14ac:dyDescent="0.2">
      <c r="A142" s="304">
        <v>139</v>
      </c>
      <c r="B142" s="345"/>
      <c r="C142" s="346"/>
      <c r="D142" s="343"/>
      <c r="E142" s="344"/>
      <c r="F142" s="303" t="str">
        <f t="shared" si="3"/>
        <v/>
      </c>
    </row>
    <row r="143" spans="1:6" x14ac:dyDescent="0.2">
      <c r="A143" s="304">
        <v>140</v>
      </c>
      <c r="B143" s="345"/>
      <c r="C143" s="346"/>
      <c r="D143" s="343"/>
      <c r="E143" s="344"/>
      <c r="F143" s="303" t="str">
        <f t="shared" si="3"/>
        <v/>
      </c>
    </row>
    <row r="144" spans="1:6" x14ac:dyDescent="0.2">
      <c r="A144" s="219">
        <v>141</v>
      </c>
      <c r="B144" s="345"/>
      <c r="C144" s="346"/>
      <c r="D144" s="343"/>
      <c r="E144" s="344"/>
      <c r="F144" s="303" t="str">
        <f t="shared" si="3"/>
        <v/>
      </c>
    </row>
    <row r="145" spans="1:6" x14ac:dyDescent="0.2">
      <c r="A145" s="219">
        <v>142</v>
      </c>
      <c r="B145" s="345"/>
      <c r="C145" s="346"/>
      <c r="D145" s="343"/>
      <c r="E145" s="344"/>
      <c r="F145" s="303" t="str">
        <f t="shared" si="3"/>
        <v/>
      </c>
    </row>
    <row r="146" spans="1:6" x14ac:dyDescent="0.2">
      <c r="A146" s="219">
        <v>143</v>
      </c>
      <c r="B146" s="345"/>
      <c r="C146" s="346"/>
      <c r="D146" s="343"/>
      <c r="E146" s="344"/>
      <c r="F146" s="303" t="str">
        <f t="shared" si="3"/>
        <v/>
      </c>
    </row>
    <row r="147" spans="1:6" x14ac:dyDescent="0.2">
      <c r="A147" s="219">
        <v>144</v>
      </c>
      <c r="B147" s="345"/>
      <c r="C147" s="346"/>
      <c r="D147" s="343"/>
      <c r="E147" s="344"/>
      <c r="F147" s="303" t="str">
        <f t="shared" si="3"/>
        <v/>
      </c>
    </row>
    <row r="148" spans="1:6" x14ac:dyDescent="0.2">
      <c r="A148" s="219">
        <v>145</v>
      </c>
      <c r="B148" s="345"/>
      <c r="C148" s="346"/>
      <c r="D148" s="343"/>
      <c r="E148" s="344"/>
      <c r="F148" s="303" t="str">
        <f t="shared" si="3"/>
        <v/>
      </c>
    </row>
    <row r="149" spans="1:6" x14ac:dyDescent="0.2">
      <c r="A149" s="219">
        <v>146</v>
      </c>
      <c r="B149" s="345"/>
      <c r="C149" s="346"/>
      <c r="D149" s="343"/>
      <c r="E149" s="344"/>
      <c r="F149" s="303" t="str">
        <f t="shared" si="3"/>
        <v/>
      </c>
    </row>
    <row r="150" spans="1:6" x14ac:dyDescent="0.2">
      <c r="A150" s="219">
        <v>147</v>
      </c>
      <c r="B150" s="345"/>
      <c r="C150" s="346"/>
      <c r="D150" s="343"/>
      <c r="E150" s="344"/>
      <c r="F150" s="303" t="str">
        <f t="shared" si="3"/>
        <v/>
      </c>
    </row>
    <row r="151" spans="1:6" x14ac:dyDescent="0.2">
      <c r="A151" s="219">
        <v>148</v>
      </c>
      <c r="B151" s="345"/>
      <c r="C151" s="346"/>
      <c r="D151" s="343"/>
      <c r="E151" s="344"/>
      <c r="F151" s="303" t="str">
        <f t="shared" si="3"/>
        <v/>
      </c>
    </row>
    <row r="152" spans="1:6" x14ac:dyDescent="0.2">
      <c r="A152" s="219">
        <v>149</v>
      </c>
      <c r="B152" s="345"/>
      <c r="C152" s="346"/>
      <c r="D152" s="343"/>
      <c r="E152" s="344"/>
      <c r="F152" s="303" t="str">
        <f t="shared" si="3"/>
        <v/>
      </c>
    </row>
    <row r="153" spans="1:6" x14ac:dyDescent="0.2">
      <c r="A153" s="219">
        <v>150</v>
      </c>
      <c r="B153" s="345"/>
      <c r="C153" s="346"/>
      <c r="D153" s="343"/>
      <c r="E153" s="344"/>
      <c r="F153" s="303" t="str">
        <f t="shared" si="3"/>
        <v/>
      </c>
    </row>
    <row r="154" spans="1:6" x14ac:dyDescent="0.2">
      <c r="A154" s="219">
        <v>151</v>
      </c>
      <c r="B154" s="345"/>
      <c r="C154" s="346"/>
      <c r="D154" s="343"/>
      <c r="E154" s="344"/>
      <c r="F154" s="303" t="str">
        <f t="shared" si="3"/>
        <v/>
      </c>
    </row>
    <row r="155" spans="1:6" x14ac:dyDescent="0.2">
      <c r="A155" s="219">
        <v>152</v>
      </c>
      <c r="B155" s="345"/>
      <c r="C155" s="346"/>
      <c r="D155" s="343"/>
      <c r="E155" s="344"/>
      <c r="F155" s="303" t="str">
        <f t="shared" si="3"/>
        <v/>
      </c>
    </row>
    <row r="156" spans="1:6" x14ac:dyDescent="0.2">
      <c r="A156" s="219">
        <v>153</v>
      </c>
      <c r="B156" s="345"/>
      <c r="C156" s="346"/>
      <c r="D156" s="343"/>
      <c r="E156" s="344"/>
      <c r="F156" s="303" t="str">
        <f t="shared" si="3"/>
        <v/>
      </c>
    </row>
    <row r="157" spans="1:6" x14ac:dyDescent="0.2">
      <c r="A157" s="219">
        <v>154</v>
      </c>
      <c r="B157" s="345"/>
      <c r="C157" s="346"/>
      <c r="D157" s="343"/>
      <c r="E157" s="344"/>
      <c r="F157" s="303" t="str">
        <f t="shared" si="3"/>
        <v/>
      </c>
    </row>
    <row r="158" spans="1:6" x14ac:dyDescent="0.2">
      <c r="A158" s="219">
        <v>155</v>
      </c>
      <c r="B158" s="345"/>
      <c r="C158" s="346"/>
      <c r="D158" s="343"/>
      <c r="E158" s="344"/>
      <c r="F158" s="303" t="str">
        <f t="shared" si="3"/>
        <v/>
      </c>
    </row>
    <row r="159" spans="1:6" x14ac:dyDescent="0.2">
      <c r="A159" s="219">
        <v>156</v>
      </c>
      <c r="B159" s="345"/>
      <c r="C159" s="346"/>
      <c r="D159" s="343"/>
      <c r="E159" s="344"/>
      <c r="F159" s="303" t="str">
        <f t="shared" si="3"/>
        <v/>
      </c>
    </row>
    <row r="160" spans="1:6" x14ac:dyDescent="0.2">
      <c r="A160" s="219">
        <v>157</v>
      </c>
      <c r="B160" s="345"/>
      <c r="C160" s="346"/>
      <c r="D160" s="343"/>
      <c r="E160" s="344"/>
      <c r="F160" s="303" t="str">
        <f t="shared" si="3"/>
        <v/>
      </c>
    </row>
    <row r="161" spans="1:6" x14ac:dyDescent="0.2">
      <c r="A161" s="219">
        <v>158</v>
      </c>
      <c r="B161" s="345"/>
      <c r="C161" s="346"/>
      <c r="D161" s="343"/>
      <c r="E161" s="344"/>
      <c r="F161" s="303" t="str">
        <f t="shared" si="3"/>
        <v/>
      </c>
    </row>
    <row r="162" spans="1:6" x14ac:dyDescent="0.2">
      <c r="A162" s="219">
        <v>159</v>
      </c>
      <c r="B162" s="345"/>
      <c r="C162" s="346"/>
      <c r="D162" s="343"/>
      <c r="E162" s="344"/>
      <c r="F162" s="303" t="str">
        <f t="shared" si="3"/>
        <v/>
      </c>
    </row>
    <row r="163" spans="1:6" x14ac:dyDescent="0.2">
      <c r="A163" s="219">
        <v>160</v>
      </c>
      <c r="B163" s="345"/>
      <c r="C163" s="346"/>
      <c r="D163" s="343"/>
      <c r="E163" s="344"/>
      <c r="F163" s="303" t="str">
        <f t="shared" si="3"/>
        <v/>
      </c>
    </row>
    <row r="164" spans="1:6" x14ac:dyDescent="0.2">
      <c r="A164" s="219">
        <v>161</v>
      </c>
      <c r="B164" s="345"/>
      <c r="C164" s="346"/>
      <c r="D164" s="343"/>
      <c r="E164" s="344"/>
      <c r="F164" s="303" t="str">
        <f t="shared" si="3"/>
        <v/>
      </c>
    </row>
    <row r="165" spans="1:6" x14ac:dyDescent="0.2">
      <c r="A165" s="219">
        <v>162</v>
      </c>
      <c r="B165" s="345"/>
      <c r="C165" s="346"/>
      <c r="D165" s="343"/>
      <c r="E165" s="344"/>
      <c r="F165" s="303" t="str">
        <f t="shared" si="3"/>
        <v/>
      </c>
    </row>
    <row r="166" spans="1:6" x14ac:dyDescent="0.2">
      <c r="A166" s="219">
        <v>163</v>
      </c>
      <c r="B166" s="345"/>
      <c r="C166" s="346"/>
      <c r="D166" s="343"/>
      <c r="E166" s="344"/>
      <c r="F166" s="303" t="str">
        <f t="shared" si="3"/>
        <v/>
      </c>
    </row>
    <row r="167" spans="1:6" x14ac:dyDescent="0.2">
      <c r="A167" s="219">
        <v>164</v>
      </c>
      <c r="B167" s="345"/>
      <c r="C167" s="346"/>
      <c r="D167" s="343"/>
      <c r="E167" s="344"/>
      <c r="F167" s="303" t="str">
        <f t="shared" si="3"/>
        <v/>
      </c>
    </row>
    <row r="168" spans="1:6" x14ac:dyDescent="0.2">
      <c r="A168" s="219">
        <v>165</v>
      </c>
      <c r="B168" s="345"/>
      <c r="C168" s="346"/>
      <c r="D168" s="343"/>
      <c r="E168" s="344"/>
      <c r="F168" s="303" t="str">
        <f t="shared" si="3"/>
        <v/>
      </c>
    </row>
    <row r="169" spans="1:6" x14ac:dyDescent="0.2">
      <c r="A169" s="219">
        <v>166</v>
      </c>
      <c r="B169" s="345"/>
      <c r="C169" s="346"/>
      <c r="D169" s="343"/>
      <c r="E169" s="344"/>
      <c r="F169" s="303" t="str">
        <f t="shared" si="3"/>
        <v/>
      </c>
    </row>
    <row r="170" spans="1:6" x14ac:dyDescent="0.2">
      <c r="A170" s="219">
        <v>167</v>
      </c>
      <c r="B170" s="345"/>
      <c r="C170" s="346"/>
      <c r="D170" s="343"/>
      <c r="E170" s="344"/>
      <c r="F170" s="303" t="str">
        <f t="shared" si="3"/>
        <v/>
      </c>
    </row>
    <row r="171" spans="1:6" x14ac:dyDescent="0.2">
      <c r="A171" s="219">
        <v>168</v>
      </c>
      <c r="B171" s="345"/>
      <c r="C171" s="346"/>
      <c r="D171" s="343"/>
      <c r="E171" s="344"/>
      <c r="F171" s="303" t="str">
        <f t="shared" si="3"/>
        <v/>
      </c>
    </row>
    <row r="172" spans="1:6" x14ac:dyDescent="0.2">
      <c r="A172" s="219">
        <v>169</v>
      </c>
      <c r="B172" s="345"/>
      <c r="C172" s="346"/>
      <c r="D172" s="343"/>
      <c r="E172" s="344"/>
      <c r="F172" s="303" t="str">
        <f t="shared" si="3"/>
        <v/>
      </c>
    </row>
    <row r="173" spans="1:6" x14ac:dyDescent="0.2">
      <c r="A173" s="219">
        <v>170</v>
      </c>
      <c r="B173" s="345"/>
      <c r="C173" s="346"/>
      <c r="D173" s="343"/>
      <c r="E173" s="344"/>
      <c r="F173" s="303" t="str">
        <f t="shared" si="3"/>
        <v/>
      </c>
    </row>
    <row r="174" spans="1:6" x14ac:dyDescent="0.2">
      <c r="A174" s="219">
        <v>171</v>
      </c>
      <c r="B174" s="345"/>
      <c r="C174" s="346"/>
      <c r="D174" s="343"/>
      <c r="E174" s="344"/>
      <c r="F174" s="303" t="str">
        <f t="shared" si="3"/>
        <v/>
      </c>
    </row>
    <row r="175" spans="1:6" x14ac:dyDescent="0.2">
      <c r="A175" s="219">
        <v>172</v>
      </c>
      <c r="B175" s="345"/>
      <c r="C175" s="346"/>
      <c r="D175" s="343"/>
      <c r="E175" s="344"/>
      <c r="F175" s="303" t="str">
        <f t="shared" si="3"/>
        <v/>
      </c>
    </row>
    <row r="176" spans="1:6" x14ac:dyDescent="0.2">
      <c r="A176" s="219">
        <v>173</v>
      </c>
      <c r="B176" s="345"/>
      <c r="C176" s="346"/>
      <c r="D176" s="343"/>
      <c r="E176" s="344"/>
      <c r="F176" s="303" t="str">
        <f t="shared" si="3"/>
        <v/>
      </c>
    </row>
    <row r="177" spans="1:6" x14ac:dyDescent="0.2">
      <c r="A177" s="219">
        <v>174</v>
      </c>
      <c r="B177" s="345"/>
      <c r="C177" s="346"/>
      <c r="D177" s="343"/>
      <c r="E177" s="344"/>
      <c r="F177" s="303" t="str">
        <f t="shared" si="3"/>
        <v/>
      </c>
    </row>
    <row r="178" spans="1:6" x14ac:dyDescent="0.2">
      <c r="A178" s="219">
        <v>175</v>
      </c>
      <c r="B178" s="345"/>
      <c r="C178" s="346"/>
      <c r="D178" s="343"/>
      <c r="E178" s="344"/>
      <c r="F178" s="303" t="str">
        <f t="shared" si="3"/>
        <v/>
      </c>
    </row>
    <row r="179" spans="1:6" x14ac:dyDescent="0.2">
      <c r="A179" s="219">
        <v>176</v>
      </c>
      <c r="B179" s="345"/>
      <c r="C179" s="346"/>
      <c r="D179" s="343"/>
      <c r="E179" s="344"/>
      <c r="F179" s="303" t="str">
        <f t="shared" si="3"/>
        <v/>
      </c>
    </row>
    <row r="180" spans="1:6" x14ac:dyDescent="0.2">
      <c r="A180" s="219">
        <v>177</v>
      </c>
      <c r="B180" s="345"/>
      <c r="C180" s="346"/>
      <c r="D180" s="343"/>
      <c r="E180" s="344"/>
      <c r="F180" s="303" t="str">
        <f t="shared" si="3"/>
        <v/>
      </c>
    </row>
    <row r="181" spans="1:6" x14ac:dyDescent="0.2">
      <c r="A181" s="219">
        <v>178</v>
      </c>
      <c r="B181" s="345"/>
      <c r="C181" s="346"/>
      <c r="D181" s="343"/>
      <c r="E181" s="344"/>
      <c r="F181" s="303" t="str">
        <f t="shared" si="3"/>
        <v/>
      </c>
    </row>
    <row r="182" spans="1:6" x14ac:dyDescent="0.2">
      <c r="A182" s="219">
        <v>179</v>
      </c>
      <c r="B182" s="345"/>
      <c r="C182" s="346"/>
      <c r="D182" s="343"/>
      <c r="E182" s="344"/>
      <c r="F182" s="303" t="str">
        <f t="shared" si="3"/>
        <v/>
      </c>
    </row>
    <row r="183" spans="1:6" x14ac:dyDescent="0.2">
      <c r="A183" s="219">
        <v>180</v>
      </c>
      <c r="B183" s="345"/>
      <c r="C183" s="346"/>
      <c r="D183" s="343"/>
      <c r="E183" s="344"/>
      <c r="F183" s="303" t="str">
        <f t="shared" si="3"/>
        <v/>
      </c>
    </row>
    <row r="184" spans="1:6" x14ac:dyDescent="0.2">
      <c r="A184" s="219">
        <v>181</v>
      </c>
      <c r="B184" s="345"/>
      <c r="C184" s="346"/>
      <c r="D184" s="343"/>
      <c r="E184" s="344"/>
      <c r="F184" s="303" t="str">
        <f t="shared" si="3"/>
        <v/>
      </c>
    </row>
    <row r="185" spans="1:6" x14ac:dyDescent="0.2">
      <c r="A185" s="219">
        <v>182</v>
      </c>
      <c r="B185" s="345"/>
      <c r="C185" s="346"/>
      <c r="D185" s="343"/>
      <c r="E185" s="344"/>
      <c r="F185" s="303" t="str">
        <f t="shared" si="3"/>
        <v/>
      </c>
    </row>
    <row r="186" spans="1:6" x14ac:dyDescent="0.2">
      <c r="A186" s="219">
        <v>183</v>
      </c>
      <c r="B186" s="345"/>
      <c r="C186" s="346"/>
      <c r="D186" s="343"/>
      <c r="E186" s="344"/>
      <c r="F186" s="303" t="str">
        <f t="shared" si="3"/>
        <v/>
      </c>
    </row>
    <row r="187" spans="1:6" x14ac:dyDescent="0.2">
      <c r="A187" s="219">
        <v>184</v>
      </c>
      <c r="B187" s="345"/>
      <c r="C187" s="346"/>
      <c r="D187" s="343"/>
      <c r="E187" s="344"/>
      <c r="F187" s="303" t="str">
        <f t="shared" si="3"/>
        <v/>
      </c>
    </row>
    <row r="188" spans="1:6" x14ac:dyDescent="0.2">
      <c r="A188" s="219">
        <v>185</v>
      </c>
      <c r="B188" s="345"/>
      <c r="C188" s="346"/>
      <c r="D188" s="343"/>
      <c r="E188" s="344"/>
      <c r="F188" s="303" t="str">
        <f t="shared" si="3"/>
        <v/>
      </c>
    </row>
    <row r="189" spans="1:6" x14ac:dyDescent="0.2">
      <c r="A189" s="219">
        <v>186</v>
      </c>
      <c r="B189" s="345"/>
      <c r="C189" s="346"/>
      <c r="D189" s="343"/>
      <c r="E189" s="344"/>
      <c r="F189" s="303" t="str">
        <f t="shared" si="3"/>
        <v/>
      </c>
    </row>
    <row r="190" spans="1:6" x14ac:dyDescent="0.2">
      <c r="A190" s="219">
        <v>187</v>
      </c>
      <c r="B190" s="345"/>
      <c r="C190" s="346"/>
      <c r="D190" s="343"/>
      <c r="E190" s="344"/>
      <c r="F190" s="303" t="str">
        <f t="shared" si="3"/>
        <v/>
      </c>
    </row>
    <row r="191" spans="1:6" x14ac:dyDescent="0.2">
      <c r="A191" s="219">
        <v>188</v>
      </c>
      <c r="B191" s="345"/>
      <c r="C191" s="346"/>
      <c r="D191" s="343"/>
      <c r="E191" s="344"/>
      <c r="F191" s="303" t="str">
        <f t="shared" si="3"/>
        <v/>
      </c>
    </row>
    <row r="192" spans="1:6" x14ac:dyDescent="0.2">
      <c r="A192" s="219">
        <v>189</v>
      </c>
      <c r="B192" s="345"/>
      <c r="C192" s="346"/>
      <c r="D192" s="343"/>
      <c r="E192" s="344"/>
      <c r="F192" s="303" t="str">
        <f t="shared" si="3"/>
        <v/>
      </c>
    </row>
    <row r="193" spans="1:6" x14ac:dyDescent="0.2">
      <c r="A193" s="219">
        <v>190</v>
      </c>
      <c r="B193" s="345"/>
      <c r="C193" s="346"/>
      <c r="D193" s="343"/>
      <c r="E193" s="344"/>
      <c r="F193" s="303" t="str">
        <f t="shared" si="3"/>
        <v/>
      </c>
    </row>
    <row r="194" spans="1:6" x14ac:dyDescent="0.2">
      <c r="A194" s="219">
        <v>191</v>
      </c>
      <c r="B194" s="345"/>
      <c r="C194" s="346"/>
      <c r="D194" s="343"/>
      <c r="E194" s="344"/>
      <c r="F194" s="303" t="str">
        <f t="shared" ref="F194:F257" si="4">IF(AND(ISNUMBER(D194),ISNUMBER(E194)),D194*E194,"")</f>
        <v/>
      </c>
    </row>
    <row r="195" spans="1:6" x14ac:dyDescent="0.2">
      <c r="A195" s="219">
        <v>192</v>
      </c>
      <c r="B195" s="345"/>
      <c r="C195" s="346"/>
      <c r="D195" s="343"/>
      <c r="E195" s="344"/>
      <c r="F195" s="303" t="str">
        <f t="shared" si="4"/>
        <v/>
      </c>
    </row>
    <row r="196" spans="1:6" x14ac:dyDescent="0.2">
      <c r="A196" s="219">
        <v>193</v>
      </c>
      <c r="B196" s="345"/>
      <c r="C196" s="346"/>
      <c r="D196" s="343"/>
      <c r="E196" s="344"/>
      <c r="F196" s="303" t="str">
        <f t="shared" si="4"/>
        <v/>
      </c>
    </row>
    <row r="197" spans="1:6" x14ac:dyDescent="0.2">
      <c r="A197" s="219">
        <v>194</v>
      </c>
      <c r="B197" s="345"/>
      <c r="C197" s="346"/>
      <c r="D197" s="343"/>
      <c r="E197" s="344"/>
      <c r="F197" s="303" t="str">
        <f t="shared" si="4"/>
        <v/>
      </c>
    </row>
    <row r="198" spans="1:6" x14ac:dyDescent="0.2">
      <c r="A198" s="219">
        <v>195</v>
      </c>
      <c r="B198" s="345"/>
      <c r="C198" s="346"/>
      <c r="D198" s="343"/>
      <c r="E198" s="344"/>
      <c r="F198" s="303" t="str">
        <f t="shared" si="4"/>
        <v/>
      </c>
    </row>
    <row r="199" spans="1:6" x14ac:dyDescent="0.2">
      <c r="A199" s="219">
        <v>196</v>
      </c>
      <c r="B199" s="345"/>
      <c r="C199" s="346"/>
      <c r="D199" s="343"/>
      <c r="E199" s="344"/>
      <c r="F199" s="303" t="str">
        <f t="shared" si="4"/>
        <v/>
      </c>
    </row>
    <row r="200" spans="1:6" x14ac:dyDescent="0.2">
      <c r="A200" s="219">
        <v>197</v>
      </c>
      <c r="B200" s="345"/>
      <c r="C200" s="346"/>
      <c r="D200" s="343"/>
      <c r="E200" s="344"/>
      <c r="F200" s="303" t="str">
        <f t="shared" si="4"/>
        <v/>
      </c>
    </row>
    <row r="201" spans="1:6" x14ac:dyDescent="0.2">
      <c r="A201" s="219">
        <v>198</v>
      </c>
      <c r="B201" s="345"/>
      <c r="C201" s="346"/>
      <c r="D201" s="343"/>
      <c r="E201" s="344"/>
      <c r="F201" s="303" t="str">
        <f t="shared" si="4"/>
        <v/>
      </c>
    </row>
    <row r="202" spans="1:6" x14ac:dyDescent="0.2">
      <c r="A202" s="219">
        <v>199</v>
      </c>
      <c r="B202" s="345"/>
      <c r="C202" s="346"/>
      <c r="D202" s="343"/>
      <c r="E202" s="344"/>
      <c r="F202" s="303" t="str">
        <f t="shared" si="4"/>
        <v/>
      </c>
    </row>
    <row r="203" spans="1:6" x14ac:dyDescent="0.2">
      <c r="A203" s="219">
        <v>200</v>
      </c>
      <c r="B203" s="345"/>
      <c r="C203" s="346"/>
      <c r="D203" s="343"/>
      <c r="E203" s="344"/>
      <c r="F203" s="303" t="str">
        <f t="shared" si="4"/>
        <v/>
      </c>
    </row>
    <row r="204" spans="1:6" x14ac:dyDescent="0.2">
      <c r="A204" s="219">
        <v>201</v>
      </c>
      <c r="B204" s="345"/>
      <c r="C204" s="346"/>
      <c r="D204" s="343"/>
      <c r="E204" s="344"/>
      <c r="F204" s="303" t="str">
        <f t="shared" si="4"/>
        <v/>
      </c>
    </row>
    <row r="205" spans="1:6" x14ac:dyDescent="0.2">
      <c r="A205" s="219">
        <v>202</v>
      </c>
      <c r="B205" s="345"/>
      <c r="C205" s="346"/>
      <c r="D205" s="343"/>
      <c r="E205" s="344"/>
      <c r="F205" s="303" t="str">
        <f t="shared" si="4"/>
        <v/>
      </c>
    </row>
    <row r="206" spans="1:6" x14ac:dyDescent="0.2">
      <c r="A206" s="219">
        <v>203</v>
      </c>
      <c r="B206" s="345"/>
      <c r="C206" s="346"/>
      <c r="D206" s="343"/>
      <c r="E206" s="344"/>
      <c r="F206" s="303" t="str">
        <f t="shared" si="4"/>
        <v/>
      </c>
    </row>
    <row r="207" spans="1:6" x14ac:dyDescent="0.2">
      <c r="A207" s="219">
        <v>204</v>
      </c>
      <c r="B207" s="345"/>
      <c r="C207" s="346"/>
      <c r="D207" s="343"/>
      <c r="E207" s="344"/>
      <c r="F207" s="303" t="str">
        <f t="shared" si="4"/>
        <v/>
      </c>
    </row>
    <row r="208" spans="1:6" x14ac:dyDescent="0.2">
      <c r="A208" s="219">
        <v>205</v>
      </c>
      <c r="B208" s="345"/>
      <c r="C208" s="346"/>
      <c r="D208" s="343"/>
      <c r="E208" s="344"/>
      <c r="F208" s="303" t="str">
        <f t="shared" si="4"/>
        <v/>
      </c>
    </row>
    <row r="209" spans="1:6" x14ac:dyDescent="0.2">
      <c r="A209" s="219">
        <v>206</v>
      </c>
      <c r="B209" s="345"/>
      <c r="C209" s="346"/>
      <c r="D209" s="343"/>
      <c r="E209" s="344"/>
      <c r="F209" s="303" t="str">
        <f t="shared" si="4"/>
        <v/>
      </c>
    </row>
    <row r="210" spans="1:6" x14ac:dyDescent="0.2">
      <c r="A210" s="219">
        <v>207</v>
      </c>
      <c r="B210" s="345"/>
      <c r="C210" s="346"/>
      <c r="D210" s="343"/>
      <c r="E210" s="344"/>
      <c r="F210" s="303" t="str">
        <f t="shared" si="4"/>
        <v/>
      </c>
    </row>
    <row r="211" spans="1:6" x14ac:dyDescent="0.2">
      <c r="A211" s="219">
        <v>208</v>
      </c>
      <c r="B211" s="345"/>
      <c r="C211" s="346"/>
      <c r="D211" s="343"/>
      <c r="E211" s="344"/>
      <c r="F211" s="303" t="str">
        <f t="shared" si="4"/>
        <v/>
      </c>
    </row>
    <row r="212" spans="1:6" x14ac:dyDescent="0.2">
      <c r="A212" s="219">
        <v>209</v>
      </c>
      <c r="B212" s="345"/>
      <c r="C212" s="346"/>
      <c r="D212" s="343"/>
      <c r="E212" s="344"/>
      <c r="F212" s="303" t="str">
        <f t="shared" si="4"/>
        <v/>
      </c>
    </row>
    <row r="213" spans="1:6" x14ac:dyDescent="0.2">
      <c r="A213" s="219">
        <v>210</v>
      </c>
      <c r="B213" s="345"/>
      <c r="C213" s="346"/>
      <c r="D213" s="343"/>
      <c r="E213" s="344"/>
      <c r="F213" s="303" t="str">
        <f t="shared" si="4"/>
        <v/>
      </c>
    </row>
    <row r="214" spans="1:6" x14ac:dyDescent="0.2">
      <c r="A214" s="219">
        <v>211</v>
      </c>
      <c r="B214" s="345"/>
      <c r="C214" s="346"/>
      <c r="D214" s="343"/>
      <c r="E214" s="344"/>
      <c r="F214" s="303" t="str">
        <f t="shared" si="4"/>
        <v/>
      </c>
    </row>
    <row r="215" spans="1:6" x14ac:dyDescent="0.2">
      <c r="A215" s="219">
        <v>212</v>
      </c>
      <c r="B215" s="345"/>
      <c r="C215" s="346"/>
      <c r="D215" s="343"/>
      <c r="E215" s="344"/>
      <c r="F215" s="303" t="str">
        <f t="shared" si="4"/>
        <v/>
      </c>
    </row>
    <row r="216" spans="1:6" x14ac:dyDescent="0.2">
      <c r="A216" s="219">
        <v>213</v>
      </c>
      <c r="B216" s="345"/>
      <c r="C216" s="346"/>
      <c r="D216" s="343"/>
      <c r="E216" s="344"/>
      <c r="F216" s="303" t="str">
        <f t="shared" si="4"/>
        <v/>
      </c>
    </row>
    <row r="217" spans="1:6" x14ac:dyDescent="0.2">
      <c r="A217" s="219">
        <v>214</v>
      </c>
      <c r="B217" s="345"/>
      <c r="C217" s="346"/>
      <c r="D217" s="343"/>
      <c r="E217" s="344"/>
      <c r="F217" s="303" t="str">
        <f t="shared" si="4"/>
        <v/>
      </c>
    </row>
    <row r="218" spans="1:6" x14ac:dyDescent="0.2">
      <c r="A218" s="219">
        <v>215</v>
      </c>
      <c r="B218" s="345"/>
      <c r="C218" s="346"/>
      <c r="D218" s="343"/>
      <c r="E218" s="344"/>
      <c r="F218" s="303" t="str">
        <f t="shared" si="4"/>
        <v/>
      </c>
    </row>
    <row r="219" spans="1:6" x14ac:dyDescent="0.2">
      <c r="A219" s="219">
        <v>216</v>
      </c>
      <c r="B219" s="345"/>
      <c r="C219" s="346"/>
      <c r="D219" s="343"/>
      <c r="E219" s="344"/>
      <c r="F219" s="303" t="str">
        <f t="shared" si="4"/>
        <v/>
      </c>
    </row>
    <row r="220" spans="1:6" x14ac:dyDescent="0.2">
      <c r="A220" s="219">
        <v>217</v>
      </c>
      <c r="B220" s="345"/>
      <c r="C220" s="346"/>
      <c r="D220" s="343"/>
      <c r="E220" s="344"/>
      <c r="F220" s="303" t="str">
        <f t="shared" si="4"/>
        <v/>
      </c>
    </row>
    <row r="221" spans="1:6" x14ac:dyDescent="0.2">
      <c r="A221" s="219">
        <v>218</v>
      </c>
      <c r="B221" s="345"/>
      <c r="C221" s="346"/>
      <c r="D221" s="343"/>
      <c r="E221" s="344"/>
      <c r="F221" s="303" t="str">
        <f t="shared" si="4"/>
        <v/>
      </c>
    </row>
    <row r="222" spans="1:6" x14ac:dyDescent="0.2">
      <c r="A222" s="219">
        <v>219</v>
      </c>
      <c r="B222" s="345"/>
      <c r="C222" s="346"/>
      <c r="D222" s="343"/>
      <c r="E222" s="344"/>
      <c r="F222" s="303" t="str">
        <f t="shared" si="4"/>
        <v/>
      </c>
    </row>
    <row r="223" spans="1:6" x14ac:dyDescent="0.2">
      <c r="A223" s="219">
        <v>220</v>
      </c>
      <c r="B223" s="345"/>
      <c r="C223" s="346"/>
      <c r="D223" s="343"/>
      <c r="E223" s="344"/>
      <c r="F223" s="303" t="str">
        <f t="shared" si="4"/>
        <v/>
      </c>
    </row>
    <row r="224" spans="1:6" x14ac:dyDescent="0.2">
      <c r="A224" s="219">
        <v>221</v>
      </c>
      <c r="B224" s="345"/>
      <c r="C224" s="346"/>
      <c r="D224" s="343"/>
      <c r="E224" s="344"/>
      <c r="F224" s="303" t="str">
        <f t="shared" si="4"/>
        <v/>
      </c>
    </row>
    <row r="225" spans="1:6" x14ac:dyDescent="0.2">
      <c r="A225" s="219">
        <v>222</v>
      </c>
      <c r="B225" s="345"/>
      <c r="C225" s="346"/>
      <c r="D225" s="343"/>
      <c r="E225" s="344"/>
      <c r="F225" s="303" t="str">
        <f t="shared" si="4"/>
        <v/>
      </c>
    </row>
    <row r="226" spans="1:6" x14ac:dyDescent="0.2">
      <c r="A226" s="219">
        <v>223</v>
      </c>
      <c r="B226" s="345"/>
      <c r="C226" s="346"/>
      <c r="D226" s="343"/>
      <c r="E226" s="344"/>
      <c r="F226" s="303" t="str">
        <f t="shared" si="4"/>
        <v/>
      </c>
    </row>
    <row r="227" spans="1:6" x14ac:dyDescent="0.2">
      <c r="A227" s="219">
        <v>224</v>
      </c>
      <c r="B227" s="345"/>
      <c r="C227" s="346"/>
      <c r="D227" s="343"/>
      <c r="E227" s="344"/>
      <c r="F227" s="303" t="str">
        <f t="shared" si="4"/>
        <v/>
      </c>
    </row>
    <row r="228" spans="1:6" x14ac:dyDescent="0.2">
      <c r="A228" s="219">
        <v>225</v>
      </c>
      <c r="B228" s="345"/>
      <c r="C228" s="346"/>
      <c r="D228" s="343"/>
      <c r="E228" s="344"/>
      <c r="F228" s="303" t="str">
        <f t="shared" si="4"/>
        <v/>
      </c>
    </row>
    <row r="229" spans="1:6" x14ac:dyDescent="0.2">
      <c r="A229" s="219">
        <v>226</v>
      </c>
      <c r="B229" s="345"/>
      <c r="C229" s="346"/>
      <c r="D229" s="343"/>
      <c r="E229" s="344"/>
      <c r="F229" s="303" t="str">
        <f t="shared" si="4"/>
        <v/>
      </c>
    </row>
    <row r="230" spans="1:6" x14ac:dyDescent="0.2">
      <c r="A230" s="219">
        <v>227</v>
      </c>
      <c r="B230" s="345"/>
      <c r="C230" s="346"/>
      <c r="D230" s="343"/>
      <c r="E230" s="344"/>
      <c r="F230" s="303" t="str">
        <f t="shared" si="4"/>
        <v/>
      </c>
    </row>
    <row r="231" spans="1:6" x14ac:dyDescent="0.2">
      <c r="A231" s="219">
        <v>228</v>
      </c>
      <c r="B231" s="345"/>
      <c r="C231" s="346"/>
      <c r="D231" s="343"/>
      <c r="E231" s="344"/>
      <c r="F231" s="303" t="str">
        <f t="shared" si="4"/>
        <v/>
      </c>
    </row>
    <row r="232" spans="1:6" x14ac:dyDescent="0.2">
      <c r="A232" s="219">
        <v>229</v>
      </c>
      <c r="B232" s="345"/>
      <c r="C232" s="346"/>
      <c r="D232" s="343"/>
      <c r="E232" s="344"/>
      <c r="F232" s="303" t="str">
        <f t="shared" si="4"/>
        <v/>
      </c>
    </row>
    <row r="233" spans="1:6" x14ac:dyDescent="0.2">
      <c r="A233" s="219">
        <v>230</v>
      </c>
      <c r="B233" s="345"/>
      <c r="C233" s="346"/>
      <c r="D233" s="343"/>
      <c r="E233" s="344"/>
      <c r="F233" s="303" t="str">
        <f t="shared" si="4"/>
        <v/>
      </c>
    </row>
    <row r="234" spans="1:6" x14ac:dyDescent="0.2">
      <c r="A234" s="219">
        <v>231</v>
      </c>
      <c r="B234" s="345"/>
      <c r="C234" s="346"/>
      <c r="D234" s="343"/>
      <c r="E234" s="344"/>
      <c r="F234" s="303" t="str">
        <f t="shared" si="4"/>
        <v/>
      </c>
    </row>
    <row r="235" spans="1:6" x14ac:dyDescent="0.2">
      <c r="A235" s="219">
        <v>232</v>
      </c>
      <c r="B235" s="345"/>
      <c r="C235" s="346"/>
      <c r="D235" s="343"/>
      <c r="E235" s="344"/>
      <c r="F235" s="303" t="str">
        <f t="shared" si="4"/>
        <v/>
      </c>
    </row>
    <row r="236" spans="1:6" x14ac:dyDescent="0.2">
      <c r="A236" s="219">
        <v>233</v>
      </c>
      <c r="B236" s="345"/>
      <c r="C236" s="346"/>
      <c r="D236" s="343"/>
      <c r="E236" s="344"/>
      <c r="F236" s="303" t="str">
        <f t="shared" si="4"/>
        <v/>
      </c>
    </row>
    <row r="237" spans="1:6" x14ac:dyDescent="0.2">
      <c r="A237" s="219">
        <v>234</v>
      </c>
      <c r="B237" s="345"/>
      <c r="C237" s="346"/>
      <c r="D237" s="343"/>
      <c r="E237" s="344"/>
      <c r="F237" s="303" t="str">
        <f t="shared" si="4"/>
        <v/>
      </c>
    </row>
    <row r="238" spans="1:6" x14ac:dyDescent="0.2">
      <c r="A238" s="219">
        <v>235</v>
      </c>
      <c r="B238" s="345"/>
      <c r="C238" s="346"/>
      <c r="D238" s="343"/>
      <c r="E238" s="344"/>
      <c r="F238" s="303" t="str">
        <f t="shared" si="4"/>
        <v/>
      </c>
    </row>
    <row r="239" spans="1:6" x14ac:dyDescent="0.2">
      <c r="A239" s="219">
        <v>236</v>
      </c>
      <c r="B239" s="345"/>
      <c r="C239" s="346"/>
      <c r="D239" s="343"/>
      <c r="E239" s="344"/>
      <c r="F239" s="303" t="str">
        <f t="shared" si="4"/>
        <v/>
      </c>
    </row>
    <row r="240" spans="1:6" x14ac:dyDescent="0.2">
      <c r="A240" s="219">
        <v>237</v>
      </c>
      <c r="B240" s="345"/>
      <c r="C240" s="346"/>
      <c r="D240" s="343"/>
      <c r="E240" s="344"/>
      <c r="F240" s="303" t="str">
        <f t="shared" si="4"/>
        <v/>
      </c>
    </row>
    <row r="241" spans="1:6" x14ac:dyDescent="0.2">
      <c r="A241" s="219">
        <v>238</v>
      </c>
      <c r="B241" s="345"/>
      <c r="C241" s="346"/>
      <c r="D241" s="343"/>
      <c r="E241" s="344"/>
      <c r="F241" s="303" t="str">
        <f t="shared" si="4"/>
        <v/>
      </c>
    </row>
    <row r="242" spans="1:6" x14ac:dyDescent="0.2">
      <c r="A242" s="219">
        <v>239</v>
      </c>
      <c r="B242" s="345"/>
      <c r="C242" s="346"/>
      <c r="D242" s="343"/>
      <c r="E242" s="344"/>
      <c r="F242" s="303" t="str">
        <f t="shared" si="4"/>
        <v/>
      </c>
    </row>
    <row r="243" spans="1:6" x14ac:dyDescent="0.2">
      <c r="A243" s="219">
        <v>240</v>
      </c>
      <c r="B243" s="345"/>
      <c r="C243" s="346"/>
      <c r="D243" s="343"/>
      <c r="E243" s="344"/>
      <c r="F243" s="303" t="str">
        <f t="shared" si="4"/>
        <v/>
      </c>
    </row>
    <row r="244" spans="1:6" x14ac:dyDescent="0.2">
      <c r="A244" s="219">
        <v>241</v>
      </c>
      <c r="B244" s="345"/>
      <c r="C244" s="346"/>
      <c r="D244" s="343"/>
      <c r="E244" s="344"/>
      <c r="F244" s="303" t="str">
        <f t="shared" si="4"/>
        <v/>
      </c>
    </row>
    <row r="245" spans="1:6" x14ac:dyDescent="0.2">
      <c r="A245" s="219">
        <v>242</v>
      </c>
      <c r="B245" s="345"/>
      <c r="C245" s="346"/>
      <c r="D245" s="343"/>
      <c r="E245" s="344"/>
      <c r="F245" s="303" t="str">
        <f t="shared" si="4"/>
        <v/>
      </c>
    </row>
    <row r="246" spans="1:6" x14ac:dyDescent="0.2">
      <c r="A246" s="219">
        <v>243</v>
      </c>
      <c r="B246" s="345"/>
      <c r="C246" s="346"/>
      <c r="D246" s="343"/>
      <c r="E246" s="344"/>
      <c r="F246" s="303" t="str">
        <f t="shared" si="4"/>
        <v/>
      </c>
    </row>
    <row r="247" spans="1:6" x14ac:dyDescent="0.2">
      <c r="A247" s="219">
        <v>244</v>
      </c>
      <c r="B247" s="345"/>
      <c r="C247" s="346"/>
      <c r="D247" s="343"/>
      <c r="E247" s="344"/>
      <c r="F247" s="303" t="str">
        <f t="shared" si="4"/>
        <v/>
      </c>
    </row>
    <row r="248" spans="1:6" x14ac:dyDescent="0.2">
      <c r="A248" s="219">
        <v>245</v>
      </c>
      <c r="B248" s="345"/>
      <c r="C248" s="346"/>
      <c r="D248" s="343"/>
      <c r="E248" s="344"/>
      <c r="F248" s="303" t="str">
        <f t="shared" si="4"/>
        <v/>
      </c>
    </row>
    <row r="249" spans="1:6" x14ac:dyDescent="0.2">
      <c r="A249" s="219">
        <v>246</v>
      </c>
      <c r="B249" s="345"/>
      <c r="C249" s="346"/>
      <c r="D249" s="343"/>
      <c r="E249" s="344"/>
      <c r="F249" s="303" t="str">
        <f t="shared" si="4"/>
        <v/>
      </c>
    </row>
    <row r="250" spans="1:6" x14ac:dyDescent="0.2">
      <c r="A250" s="219">
        <v>247</v>
      </c>
      <c r="B250" s="345"/>
      <c r="C250" s="346"/>
      <c r="D250" s="343"/>
      <c r="E250" s="344"/>
      <c r="F250" s="303" t="str">
        <f t="shared" si="4"/>
        <v/>
      </c>
    </row>
    <row r="251" spans="1:6" x14ac:dyDescent="0.2">
      <c r="A251" s="219">
        <v>248</v>
      </c>
      <c r="B251" s="345"/>
      <c r="C251" s="346"/>
      <c r="D251" s="343"/>
      <c r="E251" s="344"/>
      <c r="F251" s="303" t="str">
        <f t="shared" si="4"/>
        <v/>
      </c>
    </row>
    <row r="252" spans="1:6" x14ac:dyDescent="0.2">
      <c r="A252" s="219">
        <v>249</v>
      </c>
      <c r="B252" s="345"/>
      <c r="C252" s="346"/>
      <c r="D252" s="343"/>
      <c r="E252" s="344"/>
      <c r="F252" s="303" t="str">
        <f t="shared" si="4"/>
        <v/>
      </c>
    </row>
    <row r="253" spans="1:6" x14ac:dyDescent="0.2">
      <c r="A253" s="219">
        <v>250</v>
      </c>
      <c r="B253" s="345"/>
      <c r="C253" s="346"/>
      <c r="D253" s="343"/>
      <c r="E253" s="344"/>
      <c r="F253" s="303" t="str">
        <f t="shared" si="4"/>
        <v/>
      </c>
    </row>
    <row r="254" spans="1:6" x14ac:dyDescent="0.2">
      <c r="A254" s="219">
        <v>251</v>
      </c>
      <c r="B254" s="345"/>
      <c r="C254" s="346"/>
      <c r="D254" s="343"/>
      <c r="E254" s="344"/>
      <c r="F254" s="303" t="str">
        <f t="shared" si="4"/>
        <v/>
      </c>
    </row>
    <row r="255" spans="1:6" x14ac:dyDescent="0.2">
      <c r="A255" s="219">
        <v>252</v>
      </c>
      <c r="B255" s="345"/>
      <c r="C255" s="346"/>
      <c r="D255" s="343"/>
      <c r="E255" s="344"/>
      <c r="F255" s="303" t="str">
        <f t="shared" si="4"/>
        <v/>
      </c>
    </row>
    <row r="256" spans="1:6" x14ac:dyDescent="0.2">
      <c r="A256" s="219">
        <v>253</v>
      </c>
      <c r="B256" s="345"/>
      <c r="C256" s="346"/>
      <c r="D256" s="343"/>
      <c r="E256" s="344"/>
      <c r="F256" s="303" t="str">
        <f t="shared" si="4"/>
        <v/>
      </c>
    </row>
    <row r="257" spans="1:6" x14ac:dyDescent="0.2">
      <c r="A257" s="219">
        <v>254</v>
      </c>
      <c r="B257" s="345"/>
      <c r="C257" s="346"/>
      <c r="D257" s="343"/>
      <c r="E257" s="344"/>
      <c r="F257" s="303" t="str">
        <f t="shared" si="4"/>
        <v/>
      </c>
    </row>
    <row r="258" spans="1:6" x14ac:dyDescent="0.2">
      <c r="A258" s="219">
        <v>255</v>
      </c>
      <c r="B258" s="345"/>
      <c r="C258" s="346"/>
      <c r="D258" s="343"/>
      <c r="E258" s="344"/>
      <c r="F258" s="303" t="str">
        <f t="shared" ref="F258:F303" si="5">IF(AND(ISNUMBER(D258),ISNUMBER(E258)),D258*E258,"")</f>
        <v/>
      </c>
    </row>
    <row r="259" spans="1:6" x14ac:dyDescent="0.2">
      <c r="A259" s="219">
        <v>256</v>
      </c>
      <c r="B259" s="345"/>
      <c r="C259" s="346"/>
      <c r="D259" s="343"/>
      <c r="E259" s="344"/>
      <c r="F259" s="303" t="str">
        <f t="shared" si="5"/>
        <v/>
      </c>
    </row>
    <row r="260" spans="1:6" x14ac:dyDescent="0.2">
      <c r="A260" s="219">
        <v>257</v>
      </c>
      <c r="B260" s="345"/>
      <c r="C260" s="346"/>
      <c r="D260" s="343"/>
      <c r="E260" s="344"/>
      <c r="F260" s="303" t="str">
        <f t="shared" si="5"/>
        <v/>
      </c>
    </row>
    <row r="261" spans="1:6" x14ac:dyDescent="0.2">
      <c r="A261" s="219">
        <v>258</v>
      </c>
      <c r="B261" s="345"/>
      <c r="C261" s="346"/>
      <c r="D261" s="343"/>
      <c r="E261" s="344"/>
      <c r="F261" s="303" t="str">
        <f t="shared" si="5"/>
        <v/>
      </c>
    </row>
    <row r="262" spans="1:6" x14ac:dyDescent="0.2">
      <c r="A262" s="219">
        <v>259</v>
      </c>
      <c r="B262" s="345"/>
      <c r="C262" s="346"/>
      <c r="D262" s="343"/>
      <c r="E262" s="344"/>
      <c r="F262" s="303" t="str">
        <f t="shared" si="5"/>
        <v/>
      </c>
    </row>
    <row r="263" spans="1:6" x14ac:dyDescent="0.2">
      <c r="A263" s="219">
        <v>260</v>
      </c>
      <c r="B263" s="345"/>
      <c r="C263" s="346"/>
      <c r="D263" s="343"/>
      <c r="E263" s="344"/>
      <c r="F263" s="303" t="str">
        <f t="shared" si="5"/>
        <v/>
      </c>
    </row>
    <row r="264" spans="1:6" x14ac:dyDescent="0.2">
      <c r="A264" s="219">
        <v>261</v>
      </c>
      <c r="B264" s="345"/>
      <c r="C264" s="346"/>
      <c r="D264" s="343"/>
      <c r="E264" s="344"/>
      <c r="F264" s="303" t="str">
        <f t="shared" si="5"/>
        <v/>
      </c>
    </row>
    <row r="265" spans="1:6" x14ac:dyDescent="0.2">
      <c r="A265" s="219">
        <v>262</v>
      </c>
      <c r="B265" s="345"/>
      <c r="C265" s="346"/>
      <c r="D265" s="343"/>
      <c r="E265" s="344"/>
      <c r="F265" s="303" t="str">
        <f t="shared" si="5"/>
        <v/>
      </c>
    </row>
    <row r="266" spans="1:6" x14ac:dyDescent="0.2">
      <c r="A266" s="219">
        <v>263</v>
      </c>
      <c r="B266" s="345"/>
      <c r="C266" s="346"/>
      <c r="D266" s="343"/>
      <c r="E266" s="344"/>
      <c r="F266" s="303" t="str">
        <f t="shared" si="5"/>
        <v/>
      </c>
    </row>
    <row r="267" spans="1:6" x14ac:dyDescent="0.2">
      <c r="A267" s="219">
        <v>264</v>
      </c>
      <c r="B267" s="345"/>
      <c r="C267" s="346"/>
      <c r="D267" s="343"/>
      <c r="E267" s="344"/>
      <c r="F267" s="303" t="str">
        <f t="shared" si="5"/>
        <v/>
      </c>
    </row>
    <row r="268" spans="1:6" x14ac:dyDescent="0.2">
      <c r="A268" s="219">
        <v>265</v>
      </c>
      <c r="B268" s="345"/>
      <c r="C268" s="346"/>
      <c r="D268" s="343"/>
      <c r="E268" s="344"/>
      <c r="F268" s="303" t="str">
        <f t="shared" si="5"/>
        <v/>
      </c>
    </row>
    <row r="269" spans="1:6" x14ac:dyDescent="0.2">
      <c r="A269" s="219">
        <v>266</v>
      </c>
      <c r="B269" s="345"/>
      <c r="C269" s="346"/>
      <c r="D269" s="343"/>
      <c r="E269" s="344"/>
      <c r="F269" s="303" t="str">
        <f t="shared" si="5"/>
        <v/>
      </c>
    </row>
    <row r="270" spans="1:6" x14ac:dyDescent="0.2">
      <c r="A270" s="219">
        <v>267</v>
      </c>
      <c r="B270" s="345"/>
      <c r="C270" s="346"/>
      <c r="D270" s="343"/>
      <c r="E270" s="344"/>
      <c r="F270" s="303" t="str">
        <f t="shared" si="5"/>
        <v/>
      </c>
    </row>
    <row r="271" spans="1:6" x14ac:dyDescent="0.2">
      <c r="A271" s="219">
        <v>268</v>
      </c>
      <c r="B271" s="345"/>
      <c r="C271" s="346"/>
      <c r="D271" s="343"/>
      <c r="E271" s="344"/>
      <c r="F271" s="303" t="str">
        <f t="shared" si="5"/>
        <v/>
      </c>
    </row>
    <row r="272" spans="1:6" x14ac:dyDescent="0.2">
      <c r="A272" s="219">
        <v>269</v>
      </c>
      <c r="B272" s="345"/>
      <c r="C272" s="346"/>
      <c r="D272" s="343"/>
      <c r="E272" s="344"/>
      <c r="F272" s="303" t="str">
        <f t="shared" si="5"/>
        <v/>
      </c>
    </row>
    <row r="273" spans="1:6" x14ac:dyDescent="0.2">
      <c r="A273" s="219">
        <v>270</v>
      </c>
      <c r="B273" s="345"/>
      <c r="C273" s="346"/>
      <c r="D273" s="343"/>
      <c r="E273" s="344"/>
      <c r="F273" s="303" t="str">
        <f t="shared" si="5"/>
        <v/>
      </c>
    </row>
    <row r="274" spans="1:6" x14ac:dyDescent="0.2">
      <c r="A274" s="219">
        <v>271</v>
      </c>
      <c r="B274" s="345"/>
      <c r="C274" s="346"/>
      <c r="D274" s="343"/>
      <c r="E274" s="344"/>
      <c r="F274" s="303" t="str">
        <f t="shared" si="5"/>
        <v/>
      </c>
    </row>
    <row r="275" spans="1:6" x14ac:dyDescent="0.2">
      <c r="A275" s="219">
        <v>272</v>
      </c>
      <c r="B275" s="345"/>
      <c r="C275" s="346"/>
      <c r="D275" s="343"/>
      <c r="E275" s="344"/>
      <c r="F275" s="303" t="str">
        <f t="shared" si="5"/>
        <v/>
      </c>
    </row>
    <row r="276" spans="1:6" x14ac:dyDescent="0.2">
      <c r="A276" s="219">
        <v>273</v>
      </c>
      <c r="B276" s="345"/>
      <c r="C276" s="346"/>
      <c r="D276" s="343"/>
      <c r="E276" s="344"/>
      <c r="F276" s="303" t="str">
        <f t="shared" si="5"/>
        <v/>
      </c>
    </row>
    <row r="277" spans="1:6" x14ac:dyDescent="0.2">
      <c r="A277" s="219">
        <v>274</v>
      </c>
      <c r="B277" s="345"/>
      <c r="C277" s="346"/>
      <c r="D277" s="343"/>
      <c r="E277" s="344"/>
      <c r="F277" s="303" t="str">
        <f t="shared" si="5"/>
        <v/>
      </c>
    </row>
    <row r="278" spans="1:6" x14ac:dyDescent="0.2">
      <c r="A278" s="219">
        <v>275</v>
      </c>
      <c r="B278" s="345"/>
      <c r="C278" s="346"/>
      <c r="D278" s="343"/>
      <c r="E278" s="344"/>
      <c r="F278" s="303" t="str">
        <f t="shared" si="5"/>
        <v/>
      </c>
    </row>
    <row r="279" spans="1:6" x14ac:dyDescent="0.2">
      <c r="A279" s="219">
        <v>276</v>
      </c>
      <c r="B279" s="345"/>
      <c r="C279" s="346"/>
      <c r="D279" s="343"/>
      <c r="E279" s="344"/>
      <c r="F279" s="303" t="str">
        <f t="shared" si="5"/>
        <v/>
      </c>
    </row>
    <row r="280" spans="1:6" x14ac:dyDescent="0.2">
      <c r="A280" s="219">
        <v>277</v>
      </c>
      <c r="B280" s="345"/>
      <c r="C280" s="346"/>
      <c r="D280" s="343"/>
      <c r="E280" s="344"/>
      <c r="F280" s="303" t="str">
        <f t="shared" si="5"/>
        <v/>
      </c>
    </row>
    <row r="281" spans="1:6" x14ac:dyDescent="0.2">
      <c r="A281" s="219">
        <v>278</v>
      </c>
      <c r="B281" s="345"/>
      <c r="C281" s="346"/>
      <c r="D281" s="343"/>
      <c r="E281" s="344"/>
      <c r="F281" s="303" t="str">
        <f t="shared" si="5"/>
        <v/>
      </c>
    </row>
    <row r="282" spans="1:6" x14ac:dyDescent="0.2">
      <c r="A282" s="219">
        <v>279</v>
      </c>
      <c r="B282" s="345"/>
      <c r="C282" s="346"/>
      <c r="D282" s="343"/>
      <c r="E282" s="344"/>
      <c r="F282" s="303" t="str">
        <f t="shared" si="5"/>
        <v/>
      </c>
    </row>
    <row r="283" spans="1:6" x14ac:dyDescent="0.2">
      <c r="A283" s="219">
        <v>280</v>
      </c>
      <c r="B283" s="345"/>
      <c r="C283" s="346"/>
      <c r="D283" s="343"/>
      <c r="E283" s="344"/>
      <c r="F283" s="303" t="str">
        <f t="shared" si="5"/>
        <v/>
      </c>
    </row>
    <row r="284" spans="1:6" x14ac:dyDescent="0.2">
      <c r="A284" s="219">
        <v>281</v>
      </c>
      <c r="B284" s="345"/>
      <c r="C284" s="346"/>
      <c r="D284" s="343"/>
      <c r="E284" s="344"/>
      <c r="F284" s="303" t="str">
        <f t="shared" si="5"/>
        <v/>
      </c>
    </row>
    <row r="285" spans="1:6" x14ac:dyDescent="0.2">
      <c r="A285" s="219">
        <v>282</v>
      </c>
      <c r="B285" s="345"/>
      <c r="C285" s="346"/>
      <c r="D285" s="343"/>
      <c r="E285" s="344"/>
      <c r="F285" s="303" t="str">
        <f t="shared" si="5"/>
        <v/>
      </c>
    </row>
    <row r="286" spans="1:6" x14ac:dyDescent="0.2">
      <c r="A286" s="219">
        <v>283</v>
      </c>
      <c r="B286" s="345"/>
      <c r="C286" s="346"/>
      <c r="D286" s="343"/>
      <c r="E286" s="344"/>
      <c r="F286" s="303" t="str">
        <f t="shared" si="5"/>
        <v/>
      </c>
    </row>
    <row r="287" spans="1:6" x14ac:dyDescent="0.2">
      <c r="A287" s="219">
        <v>284</v>
      </c>
      <c r="B287" s="345"/>
      <c r="C287" s="346"/>
      <c r="D287" s="343"/>
      <c r="E287" s="344"/>
      <c r="F287" s="303" t="str">
        <f t="shared" si="5"/>
        <v/>
      </c>
    </row>
    <row r="288" spans="1:6" x14ac:dyDescent="0.2">
      <c r="A288" s="219">
        <v>285</v>
      </c>
      <c r="B288" s="345"/>
      <c r="C288" s="346"/>
      <c r="D288" s="343"/>
      <c r="E288" s="344"/>
      <c r="F288" s="303" t="str">
        <f t="shared" si="5"/>
        <v/>
      </c>
    </row>
    <row r="289" spans="1:6" x14ac:dyDescent="0.2">
      <c r="A289" s="219">
        <v>286</v>
      </c>
      <c r="B289" s="345"/>
      <c r="C289" s="346"/>
      <c r="D289" s="343"/>
      <c r="E289" s="344"/>
      <c r="F289" s="303" t="str">
        <f t="shared" si="5"/>
        <v/>
      </c>
    </row>
    <row r="290" spans="1:6" x14ac:dyDescent="0.2">
      <c r="A290" s="219">
        <v>287</v>
      </c>
      <c r="B290" s="345"/>
      <c r="C290" s="346"/>
      <c r="D290" s="343"/>
      <c r="E290" s="344"/>
      <c r="F290" s="303" t="str">
        <f t="shared" si="5"/>
        <v/>
      </c>
    </row>
    <row r="291" spans="1:6" x14ac:dyDescent="0.2">
      <c r="A291" s="219">
        <v>288</v>
      </c>
      <c r="B291" s="345"/>
      <c r="C291" s="346"/>
      <c r="D291" s="343"/>
      <c r="E291" s="344"/>
      <c r="F291" s="303" t="str">
        <f t="shared" si="5"/>
        <v/>
      </c>
    </row>
    <row r="292" spans="1:6" x14ac:dyDescent="0.2">
      <c r="A292" s="219">
        <v>289</v>
      </c>
      <c r="B292" s="345"/>
      <c r="C292" s="346"/>
      <c r="D292" s="343"/>
      <c r="E292" s="344"/>
      <c r="F292" s="303" t="str">
        <f t="shared" si="5"/>
        <v/>
      </c>
    </row>
    <row r="293" spans="1:6" x14ac:dyDescent="0.2">
      <c r="A293" s="219">
        <v>290</v>
      </c>
      <c r="B293" s="345"/>
      <c r="C293" s="346"/>
      <c r="D293" s="343"/>
      <c r="E293" s="344"/>
      <c r="F293" s="303" t="str">
        <f t="shared" si="5"/>
        <v/>
      </c>
    </row>
    <row r="294" spans="1:6" x14ac:dyDescent="0.2">
      <c r="A294" s="219">
        <v>291</v>
      </c>
      <c r="B294" s="345"/>
      <c r="C294" s="346"/>
      <c r="D294" s="343"/>
      <c r="E294" s="344"/>
      <c r="F294" s="303" t="str">
        <f t="shared" si="5"/>
        <v/>
      </c>
    </row>
    <row r="295" spans="1:6" x14ac:dyDescent="0.2">
      <c r="A295" s="219">
        <v>292</v>
      </c>
      <c r="B295" s="345"/>
      <c r="C295" s="346"/>
      <c r="D295" s="343"/>
      <c r="E295" s="344"/>
      <c r="F295" s="303" t="str">
        <f t="shared" si="5"/>
        <v/>
      </c>
    </row>
    <row r="296" spans="1:6" x14ac:dyDescent="0.2">
      <c r="A296" s="219">
        <v>293</v>
      </c>
      <c r="B296" s="345"/>
      <c r="C296" s="346"/>
      <c r="D296" s="343"/>
      <c r="E296" s="344"/>
      <c r="F296" s="303" t="str">
        <f t="shared" si="5"/>
        <v/>
      </c>
    </row>
    <row r="297" spans="1:6" x14ac:dyDescent="0.2">
      <c r="A297" s="219">
        <v>294</v>
      </c>
      <c r="B297" s="345"/>
      <c r="C297" s="346"/>
      <c r="D297" s="343"/>
      <c r="E297" s="344"/>
      <c r="F297" s="303" t="str">
        <f t="shared" si="5"/>
        <v/>
      </c>
    </row>
    <row r="298" spans="1:6" x14ac:dyDescent="0.2">
      <c r="A298" s="219">
        <v>295</v>
      </c>
      <c r="B298" s="345"/>
      <c r="C298" s="346"/>
      <c r="D298" s="343"/>
      <c r="E298" s="344"/>
      <c r="F298" s="303" t="str">
        <f t="shared" si="5"/>
        <v/>
      </c>
    </row>
    <row r="299" spans="1:6" x14ac:dyDescent="0.2">
      <c r="A299" s="219">
        <v>296</v>
      </c>
      <c r="B299" s="345"/>
      <c r="C299" s="346"/>
      <c r="D299" s="343"/>
      <c r="E299" s="344"/>
      <c r="F299" s="303" t="str">
        <f t="shared" si="5"/>
        <v/>
      </c>
    </row>
    <row r="300" spans="1:6" x14ac:dyDescent="0.2">
      <c r="A300" s="219">
        <v>297</v>
      </c>
      <c r="B300" s="345"/>
      <c r="C300" s="346"/>
      <c r="D300" s="343"/>
      <c r="E300" s="344"/>
      <c r="F300" s="303" t="str">
        <f t="shared" si="5"/>
        <v/>
      </c>
    </row>
    <row r="301" spans="1:6" x14ac:dyDescent="0.2">
      <c r="A301" s="219">
        <v>298</v>
      </c>
      <c r="B301" s="345"/>
      <c r="C301" s="346"/>
      <c r="D301" s="343"/>
      <c r="E301" s="344"/>
      <c r="F301" s="303" t="str">
        <f t="shared" si="5"/>
        <v/>
      </c>
    </row>
    <row r="302" spans="1:6" x14ac:dyDescent="0.2">
      <c r="A302" s="219">
        <v>299</v>
      </c>
      <c r="B302" s="345"/>
      <c r="C302" s="346"/>
      <c r="D302" s="343"/>
      <c r="E302" s="344"/>
      <c r="F302" s="303" t="str">
        <f t="shared" si="5"/>
        <v/>
      </c>
    </row>
    <row r="303" spans="1:6" x14ac:dyDescent="0.2">
      <c r="A303" s="219">
        <v>300</v>
      </c>
      <c r="B303" s="345"/>
      <c r="C303" s="346"/>
      <c r="D303" s="343"/>
      <c r="E303" s="344"/>
      <c r="F303" s="303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O18" sqref="O18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2.28515625" style="235" bestFit="1" customWidth="1"/>
    <col min="7" max="15" width="11.42578125" style="227" customWidth="1"/>
    <col min="16" max="16" width="12" style="227" customWidth="1"/>
    <col min="17" max="18" width="11.42578125" style="227" customWidth="1"/>
    <col min="19" max="16384" width="9.140625" style="227"/>
  </cols>
  <sheetData>
    <row r="1" spans="1:21" ht="13.5" customHeight="1" thickTop="1" x14ac:dyDescent="0.2">
      <c r="A1" s="224" t="s">
        <v>0</v>
      </c>
      <c r="B1" s="289"/>
      <c r="C1" s="289"/>
      <c r="D1" s="290"/>
      <c r="E1" s="357" t="s">
        <v>91</v>
      </c>
      <c r="F1" s="358"/>
      <c r="G1" s="365" t="s">
        <v>132</v>
      </c>
      <c r="H1" s="366"/>
      <c r="I1" s="361" t="s">
        <v>135</v>
      </c>
      <c r="J1" s="362"/>
      <c r="K1" s="361" t="s">
        <v>137</v>
      </c>
      <c r="L1" s="362"/>
      <c r="M1" s="361" t="s">
        <v>140</v>
      </c>
      <c r="N1" s="362"/>
      <c r="O1" s="361" t="s">
        <v>141</v>
      </c>
      <c r="P1" s="362"/>
      <c r="Q1" s="225" t="s">
        <v>1</v>
      </c>
      <c r="R1" s="226"/>
    </row>
    <row r="2" spans="1:21" x14ac:dyDescent="0.2">
      <c r="A2" s="193" t="s">
        <v>12</v>
      </c>
      <c r="B2" s="291"/>
      <c r="C2" s="291"/>
      <c r="D2" s="292"/>
      <c r="E2" s="359"/>
      <c r="F2" s="360"/>
      <c r="G2" s="351" t="s">
        <v>133</v>
      </c>
      <c r="H2" s="367"/>
      <c r="I2" s="363" t="s">
        <v>136</v>
      </c>
      <c r="J2" s="364"/>
      <c r="K2" s="363" t="s">
        <v>136</v>
      </c>
      <c r="L2" s="389"/>
      <c r="M2" s="363" t="s">
        <v>136</v>
      </c>
      <c r="N2" s="389"/>
      <c r="O2" s="363" t="s">
        <v>142</v>
      </c>
      <c r="P2" s="364"/>
      <c r="Q2" s="228" t="s">
        <v>1</v>
      </c>
      <c r="R2" s="229"/>
    </row>
    <row r="3" spans="1:21" x14ac:dyDescent="0.2">
      <c r="A3" s="193" t="s">
        <v>130</v>
      </c>
      <c r="B3" s="291"/>
      <c r="C3" s="291"/>
      <c r="D3" s="292"/>
      <c r="E3" s="359"/>
      <c r="F3" s="360"/>
      <c r="G3" s="351" t="s">
        <v>134</v>
      </c>
      <c r="H3" s="352"/>
      <c r="I3" s="351" t="s">
        <v>134</v>
      </c>
      <c r="J3" s="352"/>
      <c r="K3" s="351" t="s">
        <v>134</v>
      </c>
      <c r="L3" s="352"/>
      <c r="M3" s="351" t="s">
        <v>134</v>
      </c>
      <c r="N3" s="352"/>
      <c r="O3" s="363" t="s">
        <v>134</v>
      </c>
      <c r="P3" s="364"/>
      <c r="Q3" s="228"/>
      <c r="R3" s="229"/>
    </row>
    <row r="4" spans="1:21" ht="12" thickBot="1" x14ac:dyDescent="0.25">
      <c r="A4" s="193" t="s">
        <v>131</v>
      </c>
      <c r="B4" s="291"/>
      <c r="C4" s="291"/>
      <c r="D4" s="292"/>
      <c r="E4" s="293"/>
      <c r="F4" s="294"/>
      <c r="G4" s="355"/>
      <c r="H4" s="356"/>
      <c r="I4" s="353"/>
      <c r="J4" s="354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21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92</v>
      </c>
      <c r="F5" s="239" t="s">
        <v>93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21" s="230" customFormat="1" ht="24" customHeight="1" x14ac:dyDescent="0.2">
      <c r="A6" s="145">
        <f>IF(B7="","",1)</f>
        <v>1</v>
      </c>
      <c r="B6" s="295" t="str">
        <f>IF(ISBLANK('Item List'!B4),"",'Item List'!B4)</f>
        <v>SIDEWALK REMOVAL</v>
      </c>
      <c r="C6" s="295" t="str">
        <f>IF(ISBLANK('Item List'!C4),"",'Item List'!C4)</f>
        <v>SF</v>
      </c>
      <c r="D6" s="296">
        <f>IF(ISBLANK('Item List'!D4),0,'Item List'!D4)</f>
        <v>55076</v>
      </c>
      <c r="E6" s="146">
        <f>IF(ISBLANK('Item List'!E4),0,'Item List'!E4)</f>
        <v>3</v>
      </c>
      <c r="F6" s="146">
        <f>IF(AND(ISNUMBER($D6),ISNUMBER(E6)),$D6*E6,0)</f>
        <v>165228</v>
      </c>
      <c r="G6" s="168">
        <v>4</v>
      </c>
      <c r="H6" s="103">
        <f>IF(AND(ISNUMBER($D6),ISNUMBER(G6)),$D6*G6,0)</f>
        <v>220304</v>
      </c>
      <c r="I6" s="169">
        <v>3.85</v>
      </c>
      <c r="J6" s="103">
        <f t="shared" ref="J6:J29" si="0">IF(AND(ISNUMBER($D6),ISNUMBER(I6)),$D6*I6,0)</f>
        <v>212042.6</v>
      </c>
      <c r="K6" s="169">
        <v>3.5</v>
      </c>
      <c r="L6" s="103">
        <f t="shared" ref="L6:L29" si="1">IF(AND(ISNUMBER($D6),ISNUMBER(K6)),$D6*K6,0)</f>
        <v>192766</v>
      </c>
      <c r="M6" s="169">
        <v>5</v>
      </c>
      <c r="N6" s="103">
        <f t="shared" ref="N6:N29" si="2">IF(AND(ISNUMBER($D6),ISNUMBER(M6)),$D6*M6,0)</f>
        <v>275380</v>
      </c>
      <c r="O6" s="169">
        <v>2</v>
      </c>
      <c r="P6" s="103">
        <f t="shared" ref="P6:P29" si="3">IF(AND(ISNUMBER($D6),ISNUMBER(O6)),$D6*O6,0)</f>
        <v>110152</v>
      </c>
      <c r="Q6" s="169"/>
      <c r="R6" s="103">
        <f t="shared" ref="R6:R29" si="4">IF(AND(ISNUMBER($D6),ISNUMBER(Q6)),$D6*Q6,0)</f>
        <v>0</v>
      </c>
    </row>
    <row r="7" spans="1:21" s="230" customFormat="1" ht="24" customHeight="1" x14ac:dyDescent="0.2">
      <c r="A7" s="145">
        <f>IF(B7="","",A6+1)</f>
        <v>2</v>
      </c>
      <c r="B7" s="295" t="str">
        <f>IF(ISBLANK('Item List'!B5),"",'Item List'!B5)</f>
        <v>PORTLAND CEMENT CONCRETE SIDEWALK, 4”</v>
      </c>
      <c r="C7" s="295" t="str">
        <f>IF(ISBLANK('Item List'!C5),"",'Item List'!C5)</f>
        <v>SF</v>
      </c>
      <c r="D7" s="296">
        <f>IF(ISBLANK('Item List'!D5),0,'Item List'!D5)</f>
        <v>54886</v>
      </c>
      <c r="E7" s="146">
        <f>IF(ISBLANK('Item List'!E5),0,'Item List'!E5)</f>
        <v>8</v>
      </c>
      <c r="F7" s="146">
        <f t="shared" ref="F7:H29" si="5">IF(AND(ISNUMBER($D7),ISNUMBER(E7)),$D7*E7,0)</f>
        <v>439088</v>
      </c>
      <c r="G7" s="168">
        <v>8.75</v>
      </c>
      <c r="H7" s="103">
        <f t="shared" si="5"/>
        <v>480252.5</v>
      </c>
      <c r="I7" s="169">
        <v>8.75</v>
      </c>
      <c r="J7" s="103">
        <f t="shared" si="0"/>
        <v>480252.5</v>
      </c>
      <c r="K7" s="169">
        <v>9.35</v>
      </c>
      <c r="L7" s="103">
        <f t="shared" si="1"/>
        <v>513184.1</v>
      </c>
      <c r="M7" s="169">
        <v>9</v>
      </c>
      <c r="N7" s="103">
        <f t="shared" si="2"/>
        <v>493974</v>
      </c>
      <c r="O7" s="169">
        <v>15.6</v>
      </c>
      <c r="P7" s="103">
        <f t="shared" si="3"/>
        <v>856221.6</v>
      </c>
      <c r="Q7" s="169"/>
      <c r="R7" s="103">
        <f t="shared" si="4"/>
        <v>0</v>
      </c>
    </row>
    <row r="8" spans="1:21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PORTLAND CEMENT CONCRETE DRIVEWAY APPROACH REMOVAL</v>
      </c>
      <c r="C8" s="295" t="str">
        <f>IF(ISBLANK('Item List'!C6),"",'Item List'!C6)</f>
        <v>SY</v>
      </c>
      <c r="D8" s="296">
        <f>IF(ISBLANK('Item List'!D6),0,'Item List'!D6)</f>
        <v>376</v>
      </c>
      <c r="E8" s="146">
        <f>IF(ISBLANK('Item List'!E6),0,'Item List'!E6)</f>
        <v>100</v>
      </c>
      <c r="F8" s="146">
        <f t="shared" si="5"/>
        <v>37600</v>
      </c>
      <c r="G8" s="168">
        <v>24</v>
      </c>
      <c r="H8" s="103">
        <f t="shared" si="5"/>
        <v>9024</v>
      </c>
      <c r="I8" s="169">
        <v>37.25</v>
      </c>
      <c r="J8" s="103">
        <f t="shared" si="0"/>
        <v>14006</v>
      </c>
      <c r="K8" s="169">
        <v>70</v>
      </c>
      <c r="L8" s="103">
        <f t="shared" si="1"/>
        <v>26320</v>
      </c>
      <c r="M8" s="169">
        <v>24</v>
      </c>
      <c r="N8" s="103">
        <f t="shared" si="2"/>
        <v>9024</v>
      </c>
      <c r="O8" s="169">
        <v>10</v>
      </c>
      <c r="P8" s="103">
        <f t="shared" si="3"/>
        <v>3760</v>
      </c>
      <c r="Q8" s="169"/>
      <c r="R8" s="103">
        <f t="shared" si="4"/>
        <v>0</v>
      </c>
    </row>
    <row r="9" spans="1:21" s="230" customFormat="1" ht="24" customHeight="1" x14ac:dyDescent="0.2">
      <c r="A9" s="145">
        <f t="shared" si="6"/>
        <v>4</v>
      </c>
      <c r="B9" s="295" t="str">
        <f>IF(ISBLANK('Item List'!B7),"",'Item List'!B7)</f>
        <v>P.C.C. APPROACH PAVEMENT, 6”</v>
      </c>
      <c r="C9" s="295" t="str">
        <f>IF(ISBLANK('Item List'!C7),"",'Item List'!C7)</f>
        <v>SY</v>
      </c>
      <c r="D9" s="296">
        <f>IF(ISBLANK('Item List'!D7),0,'Item List'!D7)</f>
        <v>376</v>
      </c>
      <c r="E9" s="146">
        <f>IF(ISBLANK('Item List'!E7),0,'Item List'!E7)</f>
        <v>150</v>
      </c>
      <c r="F9" s="146">
        <f t="shared" si="5"/>
        <v>56400</v>
      </c>
      <c r="G9" s="168">
        <v>70</v>
      </c>
      <c r="H9" s="103">
        <f t="shared" si="5"/>
        <v>26320</v>
      </c>
      <c r="I9" s="169">
        <v>101.75</v>
      </c>
      <c r="J9" s="103">
        <f t="shared" si="0"/>
        <v>38258</v>
      </c>
      <c r="K9" s="169">
        <v>142</v>
      </c>
      <c r="L9" s="103">
        <f t="shared" si="1"/>
        <v>53392</v>
      </c>
      <c r="M9" s="169">
        <v>75</v>
      </c>
      <c r="N9" s="103">
        <f t="shared" si="2"/>
        <v>28200</v>
      </c>
      <c r="O9" s="169">
        <v>167</v>
      </c>
      <c r="P9" s="103">
        <f t="shared" si="3"/>
        <v>62792</v>
      </c>
      <c r="Q9" s="169"/>
      <c r="R9" s="103">
        <f t="shared" si="4"/>
        <v>0</v>
      </c>
    </row>
    <row r="10" spans="1:21" s="230" customFormat="1" ht="24" customHeight="1" x14ac:dyDescent="0.2">
      <c r="A10" s="145">
        <f t="shared" si="6"/>
        <v>5</v>
      </c>
      <c r="B10" s="295" t="str">
        <f>IF(ISBLANK('Item List'!B8),"",'Item List'!B8)</f>
        <v>COMBINATION CURB AND GUTTER REMOVAL</v>
      </c>
      <c r="C10" s="295" t="str">
        <f>IF(ISBLANK('Item List'!C8),"",'Item List'!C8)</f>
        <v>LF</v>
      </c>
      <c r="D10" s="296">
        <f>IF(ISBLANK('Item List'!D8),0,'Item List'!D8)</f>
        <v>217</v>
      </c>
      <c r="E10" s="146">
        <f>IF(ISBLANK('Item List'!E8),0,'Item List'!E8)</f>
        <v>25</v>
      </c>
      <c r="F10" s="146">
        <f t="shared" si="5"/>
        <v>5425</v>
      </c>
      <c r="G10" s="168">
        <v>16</v>
      </c>
      <c r="H10" s="103">
        <f t="shared" si="5"/>
        <v>3472</v>
      </c>
      <c r="I10" s="169">
        <v>17.75</v>
      </c>
      <c r="J10" s="103">
        <f t="shared" si="0"/>
        <v>3851.75</v>
      </c>
      <c r="K10" s="169">
        <v>25</v>
      </c>
      <c r="L10" s="103">
        <f t="shared" si="1"/>
        <v>5425</v>
      </c>
      <c r="M10" s="169">
        <v>16.7</v>
      </c>
      <c r="N10" s="103">
        <f t="shared" si="2"/>
        <v>3623.8999999999996</v>
      </c>
      <c r="O10" s="169">
        <v>15</v>
      </c>
      <c r="P10" s="103">
        <f t="shared" si="3"/>
        <v>3255</v>
      </c>
      <c r="Q10" s="169"/>
      <c r="R10" s="103">
        <f t="shared" si="4"/>
        <v>0</v>
      </c>
    </row>
    <row r="11" spans="1:21" s="230" customFormat="1" ht="24" customHeight="1" x14ac:dyDescent="0.2">
      <c r="A11" s="145">
        <f t="shared" si="6"/>
        <v>6</v>
      </c>
      <c r="B11" s="295" t="str">
        <f>IF(ISBLANK('Item List'!B9),"",'Item List'!B9)</f>
        <v>COMBINATION CONCRETE CURB AND GUTTER, TYPE M-6.18 (MODIFIED)</v>
      </c>
      <c r="C11" s="295" t="str">
        <f>IF(ISBLANK('Item List'!C9),"",'Item List'!C9)</f>
        <v>LF</v>
      </c>
      <c r="D11" s="296">
        <f>IF(ISBLANK('Item List'!D9),0,'Item List'!D9)</f>
        <v>217</v>
      </c>
      <c r="E11" s="146">
        <f>IF(ISBLANK('Item List'!E9),0,'Item List'!E9)</f>
        <v>45</v>
      </c>
      <c r="F11" s="146">
        <f t="shared" si="5"/>
        <v>9765</v>
      </c>
      <c r="G11" s="168">
        <v>39</v>
      </c>
      <c r="H11" s="103">
        <f t="shared" si="5"/>
        <v>8463</v>
      </c>
      <c r="I11" s="169">
        <v>51.5</v>
      </c>
      <c r="J11" s="103">
        <f t="shared" si="0"/>
        <v>11175.5</v>
      </c>
      <c r="K11" s="169">
        <v>35</v>
      </c>
      <c r="L11" s="103">
        <f t="shared" si="1"/>
        <v>7595</v>
      </c>
      <c r="M11" s="169">
        <v>42.5</v>
      </c>
      <c r="N11" s="103">
        <f t="shared" si="2"/>
        <v>9222.5</v>
      </c>
      <c r="O11" s="169">
        <v>90</v>
      </c>
      <c r="P11" s="103">
        <f t="shared" si="3"/>
        <v>19530</v>
      </c>
      <c r="Q11" s="169"/>
      <c r="R11" s="103">
        <f t="shared" si="4"/>
        <v>0</v>
      </c>
    </row>
    <row r="12" spans="1:21" s="230" customFormat="1" ht="24" customHeight="1" x14ac:dyDescent="0.2">
      <c r="A12" s="145">
        <f t="shared" si="6"/>
        <v>7</v>
      </c>
      <c r="B12" s="295" t="str">
        <f>IF(ISBLANK('Item List'!B10),"",'Item List'!B10)</f>
        <v>DETECTABLE WARNINGS</v>
      </c>
      <c r="C12" s="295" t="str">
        <f>IF(ISBLANK('Item List'!C10),"",'Item List'!C10)</f>
        <v>SF</v>
      </c>
      <c r="D12" s="296">
        <f>IF(ISBLANK('Item List'!D10),0,'Item List'!D10)</f>
        <v>500</v>
      </c>
      <c r="E12" s="146">
        <f>IF(ISBLANK('Item List'!E10),0,'Item List'!E10)</f>
        <v>25</v>
      </c>
      <c r="F12" s="146">
        <f t="shared" si="5"/>
        <v>12500</v>
      </c>
      <c r="G12" s="168">
        <v>17</v>
      </c>
      <c r="H12" s="103">
        <f t="shared" si="5"/>
        <v>8500</v>
      </c>
      <c r="I12" s="169">
        <v>36.5</v>
      </c>
      <c r="J12" s="103">
        <f t="shared" si="0"/>
        <v>18250</v>
      </c>
      <c r="K12" s="169">
        <v>23.5</v>
      </c>
      <c r="L12" s="103">
        <f t="shared" si="1"/>
        <v>11750</v>
      </c>
      <c r="M12" s="169">
        <v>30</v>
      </c>
      <c r="N12" s="103">
        <f t="shared" si="2"/>
        <v>15000</v>
      </c>
      <c r="O12" s="169">
        <v>30</v>
      </c>
      <c r="P12" s="103">
        <f t="shared" si="3"/>
        <v>15000</v>
      </c>
      <c r="Q12" s="169"/>
      <c r="R12" s="103">
        <f t="shared" si="4"/>
        <v>0</v>
      </c>
    </row>
    <row r="13" spans="1:21" s="230" customFormat="1" ht="24" customHeight="1" x14ac:dyDescent="0.2">
      <c r="A13" s="145">
        <f t="shared" si="6"/>
        <v>8</v>
      </c>
      <c r="B13" s="295" t="str">
        <f>IF(ISBLANK('Item List'!B11),"",'Item List'!B11)</f>
        <v>PARKWAY RESTORATION</v>
      </c>
      <c r="C13" s="295" t="str">
        <f>IF(ISBLANK('Item List'!C11),"",'Item List'!C11)</f>
        <v>LS</v>
      </c>
      <c r="D13" s="296">
        <f>IF(ISBLANK('Item List'!D11),0,'Item List'!D11)</f>
        <v>1</v>
      </c>
      <c r="E13" s="146">
        <f>IF(ISBLANK('Item List'!E11),0,'Item List'!E11)</f>
        <v>500</v>
      </c>
      <c r="F13" s="146">
        <f t="shared" si="5"/>
        <v>500</v>
      </c>
      <c r="G13" s="168">
        <v>0.01</v>
      </c>
      <c r="H13" s="103">
        <f t="shared" si="5"/>
        <v>0.01</v>
      </c>
      <c r="I13" s="169">
        <v>15000</v>
      </c>
      <c r="J13" s="103">
        <f t="shared" si="0"/>
        <v>15000</v>
      </c>
      <c r="K13" s="169">
        <v>48583</v>
      </c>
      <c r="L13" s="103">
        <f t="shared" si="1"/>
        <v>48583</v>
      </c>
      <c r="M13" s="169">
        <v>68800</v>
      </c>
      <c r="N13" s="103">
        <f t="shared" si="2"/>
        <v>68800</v>
      </c>
      <c r="O13" s="169">
        <v>59560</v>
      </c>
      <c r="P13" s="103">
        <f t="shared" si="3"/>
        <v>59560</v>
      </c>
      <c r="Q13" s="169"/>
      <c r="R13" s="103">
        <f t="shared" si="4"/>
        <v>0</v>
      </c>
    </row>
    <row r="14" spans="1:21" s="230" customFormat="1" ht="24" customHeight="1" x14ac:dyDescent="0.2">
      <c r="A14" s="145">
        <f t="shared" si="6"/>
        <v>9</v>
      </c>
      <c r="B14" s="295" t="str">
        <f>IF(ISBLANK('Item List'!B12),"",'Item List'!B12)</f>
        <v>SELECTIVE ROOT PRUNING AND REMOVAL &gt;3”</v>
      </c>
      <c r="C14" s="295" t="str">
        <f>IF(ISBLANK('Item List'!C12),"",'Item List'!C12)</f>
        <v>IN DIA</v>
      </c>
      <c r="D14" s="296">
        <f>IF(ISBLANK('Item List'!D12),0,'Item List'!D12)</f>
        <v>1731</v>
      </c>
      <c r="E14" s="146">
        <f>IF(ISBLANK('Item List'!E12),0,'Item List'!E12)</f>
        <v>7.5</v>
      </c>
      <c r="F14" s="146">
        <f t="shared" si="5"/>
        <v>12982.5</v>
      </c>
      <c r="G14" s="168">
        <v>0.01</v>
      </c>
      <c r="H14" s="103">
        <f t="shared" si="5"/>
        <v>17.309999999999999</v>
      </c>
      <c r="I14" s="169">
        <v>2.75</v>
      </c>
      <c r="J14" s="103">
        <f t="shared" si="0"/>
        <v>4760.25</v>
      </c>
      <c r="K14" s="169">
        <v>3</v>
      </c>
      <c r="L14" s="103">
        <f t="shared" si="1"/>
        <v>5193</v>
      </c>
      <c r="M14" s="169">
        <v>2.6</v>
      </c>
      <c r="N14" s="103">
        <f t="shared" si="2"/>
        <v>4500.6000000000004</v>
      </c>
      <c r="O14" s="169">
        <v>7.25</v>
      </c>
      <c r="P14" s="103">
        <f t="shared" si="3"/>
        <v>12549.75</v>
      </c>
      <c r="Q14" s="169"/>
      <c r="R14" s="103">
        <f t="shared" si="4"/>
        <v>0</v>
      </c>
    </row>
    <row r="15" spans="1:21" s="230" customFormat="1" ht="24" customHeight="1" x14ac:dyDescent="0.2">
      <c r="A15" s="145">
        <f t="shared" si="6"/>
        <v>10</v>
      </c>
      <c r="B15" s="295" t="str">
        <f>IF(ISBLANK('Item List'!B13),"",'Item List'!B13)</f>
        <v>TRAFFIC CONTROL AND PROTECTION, SPECIAL</v>
      </c>
      <c r="C15" s="295" t="str">
        <f>IF(ISBLANK('Item List'!C13),"",'Item List'!C13)</f>
        <v>LS</v>
      </c>
      <c r="D15" s="296">
        <f>IF(ISBLANK('Item List'!D13),0,'Item List'!D13)</f>
        <v>1</v>
      </c>
      <c r="E15" s="146">
        <f>IF(ISBLANK('Item List'!E13),0,'Item List'!E13)</f>
        <v>1000</v>
      </c>
      <c r="F15" s="146">
        <f t="shared" si="5"/>
        <v>1000</v>
      </c>
      <c r="G15" s="168">
        <v>8000</v>
      </c>
      <c r="H15" s="103">
        <f t="shared" si="5"/>
        <v>8000</v>
      </c>
      <c r="I15" s="169">
        <v>16000</v>
      </c>
      <c r="J15" s="103">
        <f t="shared" si="0"/>
        <v>16000</v>
      </c>
      <c r="K15" s="169">
        <v>3500</v>
      </c>
      <c r="L15" s="103">
        <f t="shared" si="1"/>
        <v>3500</v>
      </c>
      <c r="M15" s="169">
        <v>15000</v>
      </c>
      <c r="N15" s="103">
        <f t="shared" si="2"/>
        <v>15000</v>
      </c>
      <c r="O15" s="169">
        <v>15100</v>
      </c>
      <c r="P15" s="103">
        <f t="shared" si="3"/>
        <v>15100</v>
      </c>
      <c r="Q15" s="169"/>
      <c r="R15" s="103">
        <f t="shared" si="4"/>
        <v>0</v>
      </c>
    </row>
    <row r="16" spans="1:21" ht="24" customHeight="1" x14ac:dyDescent="0.2">
      <c r="A16" s="145">
        <f t="shared" si="6"/>
        <v>11</v>
      </c>
      <c r="B16" s="295" t="str">
        <f>IF(ISBLANK('Item List'!B14),"",'Item List'!B14)</f>
        <v xml:space="preserve">ASPHALT REMOVAL </v>
      </c>
      <c r="C16" s="295" t="str">
        <f>IF(ISBLANK('Item List'!C14),"",'Item List'!C14)</f>
        <v>SY</v>
      </c>
      <c r="D16" s="296">
        <f>IF(ISBLANK('Item List'!D14),0,'Item List'!D14)</f>
        <v>5</v>
      </c>
      <c r="E16" s="146">
        <f>IF(ISBLANK('Item List'!E14),0,'Item List'!E14)</f>
        <v>20</v>
      </c>
      <c r="F16" s="146">
        <f t="shared" si="5"/>
        <v>100</v>
      </c>
      <c r="G16" s="168">
        <v>50</v>
      </c>
      <c r="H16" s="103">
        <f t="shared" si="5"/>
        <v>250</v>
      </c>
      <c r="I16" s="170">
        <v>109.5</v>
      </c>
      <c r="J16" s="103">
        <f t="shared" si="0"/>
        <v>547.5</v>
      </c>
      <c r="K16" s="170">
        <v>125</v>
      </c>
      <c r="L16" s="103">
        <f t="shared" si="1"/>
        <v>625</v>
      </c>
      <c r="M16" s="170">
        <v>350</v>
      </c>
      <c r="N16" s="103">
        <f t="shared" si="2"/>
        <v>1750</v>
      </c>
      <c r="O16" s="170">
        <v>100</v>
      </c>
      <c r="P16" s="103">
        <f t="shared" si="3"/>
        <v>500</v>
      </c>
      <c r="Q16" s="170"/>
      <c r="R16" s="103">
        <f t="shared" si="4"/>
        <v>0</v>
      </c>
      <c r="U16" s="230"/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>HOT MIX ASPHALT</v>
      </c>
      <c r="C17" s="295" t="str">
        <f>IF(ISBLANK('Item List'!C15),"",'Item List'!C15)</f>
        <v>SY</v>
      </c>
      <c r="D17" s="296">
        <f>IF(ISBLANK('Item List'!D15),0,'Item List'!D15)</f>
        <v>5</v>
      </c>
      <c r="E17" s="146">
        <f>IF(ISBLANK('Item List'!E15),0,'Item List'!E15)</f>
        <v>50</v>
      </c>
      <c r="F17" s="146">
        <f t="shared" si="5"/>
        <v>250</v>
      </c>
      <c r="G17" s="168">
        <v>200</v>
      </c>
      <c r="H17" s="103">
        <f t="shared" si="5"/>
        <v>1000</v>
      </c>
      <c r="I17" s="170">
        <v>254</v>
      </c>
      <c r="J17" s="103">
        <f t="shared" si="0"/>
        <v>1270</v>
      </c>
      <c r="K17" s="170">
        <v>300</v>
      </c>
      <c r="L17" s="103">
        <f t="shared" si="1"/>
        <v>1500</v>
      </c>
      <c r="M17" s="170">
        <v>250</v>
      </c>
      <c r="N17" s="103">
        <f t="shared" si="2"/>
        <v>1250</v>
      </c>
      <c r="O17" s="170">
        <v>450</v>
      </c>
      <c r="P17" s="103">
        <f t="shared" si="3"/>
        <v>2250</v>
      </c>
      <c r="Q17" s="170"/>
      <c r="R17" s="103">
        <f t="shared" si="4"/>
        <v>0</v>
      </c>
    </row>
    <row r="18" spans="1:18" ht="24" customHeight="1" x14ac:dyDescent="0.2">
      <c r="A18" s="145" t="str">
        <f t="shared" si="6"/>
        <v/>
      </c>
      <c r="B18" s="295" t="str">
        <f>IF(ISBLANK('Item List'!B16),"",'Item List'!B16)</f>
        <v/>
      </c>
      <c r="C18" s="295" t="str">
        <f>IF(ISBLANK('Item List'!C16),"",'Item List'!C16)</f>
        <v/>
      </c>
      <c r="D18" s="296">
        <f>IF(ISBLANK('Item List'!D16),0,'Item List'!D16)</f>
        <v>0</v>
      </c>
      <c r="E18" s="146">
        <f>IF(ISBLANK('Item List'!E16),0,'Item List'!E16)</f>
        <v>0</v>
      </c>
      <c r="F18" s="146">
        <f t="shared" si="5"/>
        <v>0</v>
      </c>
      <c r="G18" s="168"/>
      <c r="H18" s="103">
        <f t="shared" si="5"/>
        <v>0</v>
      </c>
      <c r="I18" s="170"/>
      <c r="J18" s="103">
        <f t="shared" si="0"/>
        <v>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 t="str">
        <f t="shared" si="6"/>
        <v/>
      </c>
      <c r="B19" s="295" t="str">
        <f>IF(ISBLANK('Item List'!B17),"",'Item List'!B17)</f>
        <v/>
      </c>
      <c r="C19" s="295" t="str">
        <f>IF(ISBLANK('Item List'!C17),"",'Item List'!C17)</f>
        <v/>
      </c>
      <c r="D19" s="296">
        <f>IF(ISBLANK('Item List'!D17),0,'Item List'!D17)</f>
        <v>0</v>
      </c>
      <c r="E19" s="146">
        <f>IF(ISBLANK('Item List'!E17),0,'Item List'!E17)</f>
        <v>0</v>
      </c>
      <c r="F19" s="146">
        <f t="shared" si="5"/>
        <v>0</v>
      </c>
      <c r="G19" s="168"/>
      <c r="H19" s="103">
        <f t="shared" si="5"/>
        <v>0</v>
      </c>
      <c r="I19" s="170"/>
      <c r="J19" s="103">
        <f t="shared" si="0"/>
        <v>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 t="str">
        <f t="shared" si="6"/>
        <v/>
      </c>
      <c r="B20" s="295" t="str">
        <f>IF(ISBLANK('Item List'!B18),"",'Item List'!B18)</f>
        <v/>
      </c>
      <c r="C20" s="295" t="str">
        <f>IF(ISBLANK('Item List'!C18),"",'Item List'!C18)</f>
        <v/>
      </c>
      <c r="D20" s="296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90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740838.5</v>
      </c>
      <c r="G30" s="110"/>
      <c r="H30" s="104">
        <f>IF(SUM(H6:H29)=0,"",SUM(H6:H29))</f>
        <v>765602.82000000007</v>
      </c>
      <c r="I30" s="110"/>
      <c r="J30" s="104">
        <f>IF(SUM(J6:J29)=0,"",SUM(J6:J29))</f>
        <v>815414.1</v>
      </c>
      <c r="K30" s="110"/>
      <c r="L30" s="391">
        <v>869833</v>
      </c>
      <c r="M30" s="110"/>
      <c r="N30" s="104">
        <f>IF(SUM(N6:N29)=0,"",SUM(N6:N29))</f>
        <v>925725</v>
      </c>
      <c r="O30" s="110"/>
      <c r="P30" s="104">
        <f>IF(SUM(P6:P29)=0,"",SUM(P6:P29))</f>
        <v>1160670.3500000001</v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N-Trak Group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740838.5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765602.82000000007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815414.1</v>
      </c>
      <c r="K31" s="109"/>
      <c r="L31" s="390">
        <v>869833.1</v>
      </c>
      <c r="M31" s="109"/>
      <c r="N31" s="105">
        <f>IF(SUM(N6:N29)=0,"",SUM($D6*M6,$D7*M7,$D8*M8,$D9*M9,$D10*M10,$D11*M11,$D12*M12,$D13*M13,$D14*M14,$D15*M15,$D16*M16,$D17*M17,$D18*M18,$D19*M19,$D20*M20,$D21*M21,$D22*M22,$D23*M23,$D24*M24,$D25*M25,$D26*M26,$D27*M27,$D28*M28,$D29*M29))</f>
        <v>925725</v>
      </c>
      <c r="O31" s="109"/>
      <c r="P31" s="105">
        <f>IF(SUM(P6:P29)=0,"",SUM($D6*O6,$D7*O7,$D8*O8,$D9*O9,$D10*O10,$D11*O11,$D12*O12,$D13*O13,$D14*O14,$D15*O15,$D16*O16,$D17*O17,$D18*O18,$D19*O19,$D20*O20,$D21*O21,$D22*O22,$D23*O23,$D24*O24,$D25*O25,$D26*O26,$D27*O27,$D28*O28,$D29*O29))</f>
        <v>1160670.3500000001</v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e">
        <f>IF(B33="","",A32+1)</f>
        <v>#VALUE!</v>
      </c>
      <c r="B33" s="392" t="s">
        <v>138</v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e">
        <f t="shared" ref="A34:A55" si="14">IF(B34="","",A33+1)</f>
        <v>#VALUE!</v>
      </c>
      <c r="B34" s="393" t="s">
        <v>139</v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N-Trak Group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N-Trak Group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/>
      <c r="Q85" s="169"/>
      <c r="R85" s="103">
        <f t="shared" ref="R85:R107" si="28">IF(AND(ISNUMBER($D85),ISNUMBER(Q85)),$D85*Q85,0)</f>
        <v>0</v>
      </c>
    </row>
    <row r="86" spans="1:18" ht="24" customHeight="1" x14ac:dyDescent="0.2">
      <c r="A86" s="145" t="str">
        <f t="shared" ref="A86:A107" si="29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/>
      <c r="Q86" s="169"/>
      <c r="R86" s="103">
        <f t="shared" si="28"/>
        <v>0</v>
      </c>
    </row>
    <row r="87" spans="1:18" ht="24" customHeight="1" x14ac:dyDescent="0.2">
      <c r="A87" s="145" t="str">
        <f t="shared" si="29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/>
      <c r="Q87" s="169"/>
      <c r="R87" s="103">
        <f t="shared" si="28"/>
        <v>0</v>
      </c>
    </row>
    <row r="88" spans="1:18" ht="24" customHeight="1" x14ac:dyDescent="0.2">
      <c r="A88" s="145" t="str">
        <f t="shared" si="29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/>
      <c r="Q88" s="169"/>
      <c r="R88" s="103">
        <f t="shared" si="28"/>
        <v>0</v>
      </c>
    </row>
    <row r="89" spans="1:18" ht="24" customHeight="1" x14ac:dyDescent="0.2">
      <c r="A89" s="145" t="str">
        <f t="shared" si="29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/>
      <c r="Q89" s="169"/>
      <c r="R89" s="103">
        <f t="shared" si="28"/>
        <v>0</v>
      </c>
    </row>
    <row r="90" spans="1:18" ht="24" customHeight="1" x14ac:dyDescent="0.2">
      <c r="A90" s="145" t="str">
        <f t="shared" si="29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/>
      <c r="Q90" s="169"/>
      <c r="R90" s="103">
        <f t="shared" si="28"/>
        <v>0</v>
      </c>
    </row>
    <row r="91" spans="1:18" ht="24" customHeight="1" x14ac:dyDescent="0.2">
      <c r="A91" s="145" t="str">
        <f t="shared" si="29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/>
      <c r="Q91" s="169"/>
      <c r="R91" s="103">
        <f t="shared" si="28"/>
        <v>0</v>
      </c>
    </row>
    <row r="92" spans="1:18" ht="24" customHeight="1" x14ac:dyDescent="0.2">
      <c r="A92" s="145" t="str">
        <f t="shared" si="29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/>
      <c r="Q92" s="169"/>
      <c r="R92" s="103">
        <f t="shared" si="28"/>
        <v>0</v>
      </c>
    </row>
    <row r="93" spans="1:18" ht="24" customHeight="1" x14ac:dyDescent="0.2">
      <c r="A93" s="145" t="str">
        <f t="shared" si="29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/>
      <c r="Q93" s="169"/>
      <c r="R93" s="103">
        <f t="shared" si="28"/>
        <v>0</v>
      </c>
    </row>
    <row r="94" spans="1:18" ht="24" customHeight="1" x14ac:dyDescent="0.2">
      <c r="A94" s="145" t="str">
        <f t="shared" si="29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/>
      <c r="Q94" s="170"/>
      <c r="R94" s="103">
        <f t="shared" si="28"/>
        <v>0</v>
      </c>
    </row>
    <row r="95" spans="1:18" ht="24" customHeight="1" x14ac:dyDescent="0.2">
      <c r="A95" s="145" t="str">
        <f t="shared" si="29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/>
      <c r="Q95" s="170"/>
      <c r="R95" s="103">
        <f t="shared" si="28"/>
        <v>0</v>
      </c>
    </row>
    <row r="96" spans="1:18" ht="24" customHeight="1" x14ac:dyDescent="0.2">
      <c r="A96" s="145" t="str">
        <f t="shared" si="29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/>
      <c r="Q96" s="170"/>
      <c r="R96" s="103">
        <f t="shared" si="28"/>
        <v>0</v>
      </c>
    </row>
    <row r="97" spans="1:18" ht="24" customHeight="1" x14ac:dyDescent="0.2">
      <c r="A97" s="145" t="str">
        <f t="shared" si="29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/>
      <c r="Q97" s="170"/>
      <c r="R97" s="103">
        <f t="shared" si="28"/>
        <v>0</v>
      </c>
    </row>
    <row r="98" spans="1:18" ht="24" customHeight="1" x14ac:dyDescent="0.2">
      <c r="A98" s="145" t="str">
        <f t="shared" si="29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/>
      <c r="Q98" s="170"/>
      <c r="R98" s="103">
        <f t="shared" si="28"/>
        <v>0</v>
      </c>
    </row>
    <row r="99" spans="1:18" ht="24" customHeight="1" x14ac:dyDescent="0.2">
      <c r="A99" s="145" t="str">
        <f t="shared" si="29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/>
      <c r="Q99" s="170"/>
      <c r="R99" s="103">
        <f t="shared" si="28"/>
        <v>0</v>
      </c>
    </row>
    <row r="100" spans="1:18" ht="24" customHeight="1" x14ac:dyDescent="0.2">
      <c r="A100" s="145" t="str">
        <f t="shared" si="29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/>
      <c r="Q100" s="170"/>
      <c r="R100" s="103">
        <f t="shared" si="28"/>
        <v>0</v>
      </c>
    </row>
    <row r="101" spans="1:18" ht="24" customHeight="1" x14ac:dyDescent="0.2">
      <c r="A101" s="145" t="str">
        <f t="shared" si="29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/>
      <c r="Q101" s="170"/>
      <c r="R101" s="103">
        <f t="shared" si="28"/>
        <v>0</v>
      </c>
    </row>
    <row r="102" spans="1:18" ht="24" customHeight="1" x14ac:dyDescent="0.2">
      <c r="A102" s="145" t="str">
        <f t="shared" si="29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/>
      <c r="Q102" s="170"/>
      <c r="R102" s="103">
        <f t="shared" si="28"/>
        <v>0</v>
      </c>
    </row>
    <row r="103" spans="1:18" ht="24" customHeight="1" x14ac:dyDescent="0.2">
      <c r="A103" s="145" t="str">
        <f t="shared" si="29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/>
      <c r="Q103" s="170"/>
      <c r="R103" s="103">
        <f t="shared" si="28"/>
        <v>0</v>
      </c>
    </row>
    <row r="104" spans="1:18" ht="24" customHeight="1" x14ac:dyDescent="0.2">
      <c r="A104" s="145" t="str">
        <f t="shared" si="29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/>
      <c r="Q104" s="170"/>
      <c r="R104" s="103">
        <f t="shared" si="28"/>
        <v>0</v>
      </c>
    </row>
    <row r="105" spans="1:18" ht="24" customHeight="1" x14ac:dyDescent="0.2">
      <c r="A105" s="145" t="str">
        <f t="shared" si="29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/>
      <c r="Q105" s="170"/>
      <c r="R105" s="103">
        <f t="shared" si="28"/>
        <v>0</v>
      </c>
    </row>
    <row r="106" spans="1:18" ht="24" customHeight="1" x14ac:dyDescent="0.2">
      <c r="A106" s="145" t="str">
        <f t="shared" si="29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/>
      <c r="Q106" s="170"/>
      <c r="R106" s="103">
        <f t="shared" si="28"/>
        <v>0</v>
      </c>
    </row>
    <row r="107" spans="1:18" ht="24" customHeight="1" thickBot="1" x14ac:dyDescent="0.25">
      <c r="A107" s="145" t="str">
        <f t="shared" si="29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/>
      <c r="Q107" s="170"/>
      <c r="R107" s="103">
        <f t="shared" si="28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N-Trak Group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45" t="str">
        <f>IF(B110="","",A107+1)</f>
        <v/>
      </c>
      <c r="B110" s="295" t="str">
        <f>IF(ISBLANK('Item List'!B100),"",'Item List'!B100)</f>
        <v/>
      </c>
      <c r="C110" s="295" t="str">
        <f>IF(ISBLANK('Item List'!C100),"",'Item List'!C100)</f>
        <v/>
      </c>
      <c r="D110" s="296">
        <f>IF(ISBLANK('Item List'!D100),0,'Item List'!D100)</f>
        <v>0</v>
      </c>
      <c r="E110" s="146">
        <f>IF(ISBLANK('Item List'!E100),0,'Item List'!E100)</f>
        <v>0</v>
      </c>
      <c r="F110" s="146">
        <f t="shared" ref="F110:F133" si="30">IF(AND(ISNUMBER($D110),ISNUMBER(E110)),$D110*E110,0)</f>
        <v>0</v>
      </c>
      <c r="G110" s="168"/>
      <c r="H110" s="103">
        <f t="shared" ref="H110:H133" si="31">IF(AND(ISNUMBER($D110),ISNUMBER(G110)),$D110*G110,0)</f>
        <v>0</v>
      </c>
      <c r="I110" s="169"/>
      <c r="J110" s="103">
        <f>IF(AND(ISNUMBER($D110),ISNUMBER(I110)),$D110*I110,0)</f>
        <v>0</v>
      </c>
      <c r="K110" s="169"/>
      <c r="L110" s="103">
        <f>IF(AND(ISNUMBER($D110),ISNUMBER(K110)),$D110*K110,0)</f>
        <v>0</v>
      </c>
      <c r="M110" s="169"/>
      <c r="N110" s="103">
        <f>IF(AND(ISNUMBER($D110),ISNUMBER(M110)),$D110*M110,0)</f>
        <v>0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">
      <c r="A111" s="145" t="str">
        <f>IF(B111="","",A110+1)</f>
        <v/>
      </c>
      <c r="B111" s="295" t="str">
        <f>IF(ISBLANK('Item List'!B101),"",'Item List'!B101)</f>
        <v/>
      </c>
      <c r="C111" s="295" t="str">
        <f>IF(ISBLANK('Item List'!C101),"",'Item List'!C101)</f>
        <v/>
      </c>
      <c r="D111" s="296">
        <f>IF(ISBLANK('Item List'!D101),0,'Item List'!D101)</f>
        <v>0</v>
      </c>
      <c r="E111" s="146">
        <f>IF(ISBLANK('Item List'!E101),0,'Item List'!E101)</f>
        <v>0</v>
      </c>
      <c r="F111" s="146">
        <f t="shared" si="30"/>
        <v>0</v>
      </c>
      <c r="G111" s="168"/>
      <c r="H111" s="103">
        <f t="shared" si="31"/>
        <v>0</v>
      </c>
      <c r="I111" s="169"/>
      <c r="J111" s="103">
        <f t="shared" ref="J111:J133" si="32">IF(AND(ISNUMBER($D111),ISNUMBER(I111)),$D111*I111,0)</f>
        <v>0</v>
      </c>
      <c r="K111" s="169"/>
      <c r="L111" s="103">
        <f t="shared" ref="L111:L133" si="33">IF(AND(ISNUMBER($D111),ISNUMBER(K111)),$D111*K111,0)</f>
        <v>0</v>
      </c>
      <c r="M111" s="169"/>
      <c r="N111" s="103">
        <f t="shared" ref="N111:N133" si="34">IF(AND(ISNUMBER($D111),ISNUMBER(M111)),$D111*M111,0)</f>
        <v>0</v>
      </c>
      <c r="O111" s="169"/>
      <c r="P111" s="103"/>
      <c r="Q111" s="169"/>
      <c r="R111" s="103">
        <f t="shared" ref="R111:R133" si="35">IF(AND(ISNUMBER($D111),ISNUMBER(Q111)),$D111*Q111,0)</f>
        <v>0</v>
      </c>
    </row>
    <row r="112" spans="1:18" ht="24" customHeight="1" x14ac:dyDescent="0.2">
      <c r="A112" s="145" t="str">
        <f t="shared" ref="A112:A133" si="36">IF(B112="","",A111+1)</f>
        <v/>
      </c>
      <c r="B112" s="295" t="str">
        <f>IF(ISBLANK('Item List'!B102),"",'Item List'!B102)</f>
        <v/>
      </c>
      <c r="C112" s="295" t="str">
        <f>IF(ISBLANK('Item List'!C102),"",'Item List'!C102)</f>
        <v/>
      </c>
      <c r="D112" s="296">
        <f>IF(ISBLANK('Item List'!D102),0,'Item List'!D102)</f>
        <v>0</v>
      </c>
      <c r="E112" s="146">
        <f>IF(ISBLANK('Item List'!E102),0,'Item List'!E102)</f>
        <v>0</v>
      </c>
      <c r="F112" s="146">
        <f t="shared" si="30"/>
        <v>0</v>
      </c>
      <c r="G112" s="168"/>
      <c r="H112" s="103">
        <f t="shared" si="31"/>
        <v>0</v>
      </c>
      <c r="I112" s="169"/>
      <c r="J112" s="103">
        <f t="shared" si="32"/>
        <v>0</v>
      </c>
      <c r="K112" s="169"/>
      <c r="L112" s="103">
        <f t="shared" si="33"/>
        <v>0</v>
      </c>
      <c r="M112" s="169"/>
      <c r="N112" s="103">
        <f t="shared" si="34"/>
        <v>0</v>
      </c>
      <c r="O112" s="169"/>
      <c r="P112" s="103"/>
      <c r="Q112" s="169"/>
      <c r="R112" s="103">
        <f t="shared" si="35"/>
        <v>0</v>
      </c>
    </row>
    <row r="113" spans="1:18" ht="24" customHeight="1" x14ac:dyDescent="0.2">
      <c r="A113" s="145" t="str">
        <f t="shared" si="36"/>
        <v/>
      </c>
      <c r="B113" s="295" t="str">
        <f>IF(ISBLANK('Item List'!B103),"",'Item List'!B103)</f>
        <v/>
      </c>
      <c r="C113" s="295" t="str">
        <f>IF(ISBLANK('Item List'!C103),"",'Item List'!C103)</f>
        <v/>
      </c>
      <c r="D113" s="296">
        <f>IF(ISBLANK('Item List'!D103),0,'Item List'!D103)</f>
        <v>0</v>
      </c>
      <c r="E113" s="146">
        <f>IF(ISBLANK('Item List'!E103),0,'Item List'!E103)</f>
        <v>0</v>
      </c>
      <c r="F113" s="146">
        <f t="shared" si="30"/>
        <v>0</v>
      </c>
      <c r="G113" s="168"/>
      <c r="H113" s="103">
        <f t="shared" si="31"/>
        <v>0</v>
      </c>
      <c r="I113" s="169"/>
      <c r="J113" s="103">
        <f t="shared" si="32"/>
        <v>0</v>
      </c>
      <c r="K113" s="169"/>
      <c r="L113" s="103">
        <f t="shared" si="33"/>
        <v>0</v>
      </c>
      <c r="M113" s="169"/>
      <c r="N113" s="103">
        <f t="shared" si="34"/>
        <v>0</v>
      </c>
      <c r="O113" s="169"/>
      <c r="P113" s="103"/>
      <c r="Q113" s="169"/>
      <c r="R113" s="103">
        <f t="shared" si="35"/>
        <v>0</v>
      </c>
    </row>
    <row r="114" spans="1:18" ht="24" customHeight="1" x14ac:dyDescent="0.2">
      <c r="A114" s="145" t="str">
        <f t="shared" si="36"/>
        <v/>
      </c>
      <c r="B114" s="295" t="str">
        <f>IF(ISBLANK('Item List'!B104),"",'Item List'!B104)</f>
        <v/>
      </c>
      <c r="C114" s="295" t="str">
        <f>IF(ISBLANK('Item List'!C104),"",'Item List'!C104)</f>
        <v/>
      </c>
      <c r="D114" s="296">
        <f>IF(ISBLANK('Item List'!D104),0,'Item List'!D104)</f>
        <v>0</v>
      </c>
      <c r="E114" s="146">
        <f>IF(ISBLANK('Item List'!E104),0,'Item List'!E104)</f>
        <v>0</v>
      </c>
      <c r="F114" s="146">
        <f t="shared" si="30"/>
        <v>0</v>
      </c>
      <c r="G114" s="168"/>
      <c r="H114" s="103">
        <f t="shared" si="31"/>
        <v>0</v>
      </c>
      <c r="I114" s="169"/>
      <c r="J114" s="103">
        <f t="shared" si="32"/>
        <v>0</v>
      </c>
      <c r="K114" s="169"/>
      <c r="L114" s="103">
        <f t="shared" si="33"/>
        <v>0</v>
      </c>
      <c r="M114" s="169"/>
      <c r="N114" s="103">
        <f t="shared" si="34"/>
        <v>0</v>
      </c>
      <c r="O114" s="169"/>
      <c r="P114" s="103"/>
      <c r="Q114" s="169"/>
      <c r="R114" s="103">
        <f t="shared" si="35"/>
        <v>0</v>
      </c>
    </row>
    <row r="115" spans="1:18" ht="24" customHeight="1" x14ac:dyDescent="0.2">
      <c r="A115" s="145" t="str">
        <f t="shared" si="36"/>
        <v/>
      </c>
      <c r="B115" s="295" t="str">
        <f>IF(ISBLANK('Item List'!B105),"",'Item List'!B105)</f>
        <v/>
      </c>
      <c r="C115" s="295" t="str">
        <f>IF(ISBLANK('Item List'!C105),"",'Item List'!C105)</f>
        <v/>
      </c>
      <c r="D115" s="296">
        <f>IF(ISBLANK('Item List'!D105),0,'Item List'!D105)</f>
        <v>0</v>
      </c>
      <c r="E115" s="146">
        <f>IF(ISBLANK('Item List'!E105),0,'Item List'!E105)</f>
        <v>0</v>
      </c>
      <c r="F115" s="146">
        <f t="shared" si="30"/>
        <v>0</v>
      </c>
      <c r="G115" s="168"/>
      <c r="H115" s="103">
        <f t="shared" si="31"/>
        <v>0</v>
      </c>
      <c r="I115" s="169"/>
      <c r="J115" s="103">
        <f t="shared" si="32"/>
        <v>0</v>
      </c>
      <c r="K115" s="169"/>
      <c r="L115" s="103">
        <f t="shared" si="33"/>
        <v>0</v>
      </c>
      <c r="M115" s="169"/>
      <c r="N115" s="103">
        <f t="shared" si="34"/>
        <v>0</v>
      </c>
      <c r="O115" s="169"/>
      <c r="P115" s="103"/>
      <c r="Q115" s="169"/>
      <c r="R115" s="103">
        <f t="shared" si="35"/>
        <v>0</v>
      </c>
    </row>
    <row r="116" spans="1:18" ht="24" customHeight="1" x14ac:dyDescent="0.2">
      <c r="A116" s="145" t="str">
        <f t="shared" si="36"/>
        <v/>
      </c>
      <c r="B116" s="295" t="str">
        <f>IF(ISBLANK('Item List'!B106),"",'Item List'!B106)</f>
        <v/>
      </c>
      <c r="C116" s="295" t="str">
        <f>IF(ISBLANK('Item List'!C106),"",'Item List'!C106)</f>
        <v/>
      </c>
      <c r="D116" s="296">
        <f>IF(ISBLANK('Item List'!D106),0,'Item List'!D106)</f>
        <v>0</v>
      </c>
      <c r="E116" s="146">
        <f>IF(ISBLANK('Item List'!E106),0,'Item List'!E106)</f>
        <v>0</v>
      </c>
      <c r="F116" s="146">
        <f t="shared" si="30"/>
        <v>0</v>
      </c>
      <c r="G116" s="168"/>
      <c r="H116" s="103">
        <f t="shared" si="31"/>
        <v>0</v>
      </c>
      <c r="I116" s="169"/>
      <c r="J116" s="103">
        <f t="shared" si="32"/>
        <v>0</v>
      </c>
      <c r="K116" s="169"/>
      <c r="L116" s="103">
        <f t="shared" si="33"/>
        <v>0</v>
      </c>
      <c r="M116" s="169"/>
      <c r="N116" s="103">
        <f t="shared" si="34"/>
        <v>0</v>
      </c>
      <c r="O116" s="169"/>
      <c r="P116" s="103"/>
      <c r="Q116" s="169"/>
      <c r="R116" s="103">
        <f t="shared" si="35"/>
        <v>0</v>
      </c>
    </row>
    <row r="117" spans="1:18" ht="24" customHeight="1" x14ac:dyDescent="0.2">
      <c r="A117" s="145" t="str">
        <f t="shared" si="36"/>
        <v/>
      </c>
      <c r="B117" s="295" t="str">
        <f>IF(ISBLANK('Item List'!B107),"",'Item List'!B107)</f>
        <v/>
      </c>
      <c r="C117" s="295" t="str">
        <f>IF(ISBLANK('Item List'!C107),"",'Item List'!C107)</f>
        <v/>
      </c>
      <c r="D117" s="296">
        <f>IF(ISBLANK('Item List'!D107),0,'Item List'!D107)</f>
        <v>0</v>
      </c>
      <c r="E117" s="146">
        <f>IF(ISBLANK('Item List'!E107),0,'Item List'!E107)</f>
        <v>0</v>
      </c>
      <c r="F117" s="146">
        <f t="shared" si="30"/>
        <v>0</v>
      </c>
      <c r="G117" s="168"/>
      <c r="H117" s="103">
        <f t="shared" si="31"/>
        <v>0</v>
      </c>
      <c r="I117" s="169"/>
      <c r="J117" s="103">
        <f t="shared" si="32"/>
        <v>0</v>
      </c>
      <c r="K117" s="169"/>
      <c r="L117" s="103">
        <f t="shared" si="33"/>
        <v>0</v>
      </c>
      <c r="M117" s="169"/>
      <c r="N117" s="103">
        <f t="shared" si="34"/>
        <v>0</v>
      </c>
      <c r="O117" s="169"/>
      <c r="P117" s="103"/>
      <c r="Q117" s="169"/>
      <c r="R117" s="103">
        <f t="shared" si="35"/>
        <v>0</v>
      </c>
    </row>
    <row r="118" spans="1:18" ht="24" customHeight="1" x14ac:dyDescent="0.2">
      <c r="A118" s="145" t="str">
        <f t="shared" si="36"/>
        <v/>
      </c>
      <c r="B118" s="295" t="str">
        <f>IF(ISBLANK('Item List'!B108),"",'Item List'!B108)</f>
        <v/>
      </c>
      <c r="C118" s="295" t="str">
        <f>IF(ISBLANK('Item List'!C108),"",'Item List'!C108)</f>
        <v/>
      </c>
      <c r="D118" s="296">
        <f>IF(ISBLANK('Item List'!D108),0,'Item List'!D108)</f>
        <v>0</v>
      </c>
      <c r="E118" s="146">
        <f>IF(ISBLANK('Item List'!E108),0,'Item List'!E108)</f>
        <v>0</v>
      </c>
      <c r="F118" s="146">
        <f t="shared" si="30"/>
        <v>0</v>
      </c>
      <c r="G118" s="168"/>
      <c r="H118" s="103">
        <f t="shared" si="31"/>
        <v>0</v>
      </c>
      <c r="I118" s="169"/>
      <c r="J118" s="103">
        <f t="shared" si="32"/>
        <v>0</v>
      </c>
      <c r="K118" s="169"/>
      <c r="L118" s="103">
        <f t="shared" si="33"/>
        <v>0</v>
      </c>
      <c r="M118" s="169"/>
      <c r="N118" s="103">
        <f t="shared" si="34"/>
        <v>0</v>
      </c>
      <c r="O118" s="169"/>
      <c r="P118" s="103"/>
      <c r="Q118" s="169"/>
      <c r="R118" s="103">
        <f t="shared" si="35"/>
        <v>0</v>
      </c>
    </row>
    <row r="119" spans="1:18" ht="24" customHeight="1" x14ac:dyDescent="0.2">
      <c r="A119" s="145" t="str">
        <f t="shared" si="36"/>
        <v/>
      </c>
      <c r="B119" s="295" t="str">
        <f>IF(ISBLANK('Item List'!B109),"",'Item List'!B109)</f>
        <v/>
      </c>
      <c r="C119" s="295" t="str">
        <f>IF(ISBLANK('Item List'!C109),"",'Item List'!C109)</f>
        <v/>
      </c>
      <c r="D119" s="296">
        <f>IF(ISBLANK('Item List'!D109),0,'Item List'!D109)</f>
        <v>0</v>
      </c>
      <c r="E119" s="146">
        <f>IF(ISBLANK('Item List'!E109),0,'Item List'!E109)</f>
        <v>0</v>
      </c>
      <c r="F119" s="146">
        <f t="shared" si="30"/>
        <v>0</v>
      </c>
      <c r="G119" s="168"/>
      <c r="H119" s="103">
        <f t="shared" si="31"/>
        <v>0</v>
      </c>
      <c r="I119" s="169"/>
      <c r="J119" s="103">
        <f t="shared" si="32"/>
        <v>0</v>
      </c>
      <c r="K119" s="169"/>
      <c r="L119" s="103">
        <f t="shared" si="33"/>
        <v>0</v>
      </c>
      <c r="M119" s="169"/>
      <c r="N119" s="103">
        <f t="shared" si="34"/>
        <v>0</v>
      </c>
      <c r="O119" s="169"/>
      <c r="P119" s="103"/>
      <c r="Q119" s="169"/>
      <c r="R119" s="103">
        <f t="shared" si="35"/>
        <v>0</v>
      </c>
    </row>
    <row r="120" spans="1:18" ht="24" customHeight="1" x14ac:dyDescent="0.2">
      <c r="A120" s="145" t="str">
        <f t="shared" si="36"/>
        <v/>
      </c>
      <c r="B120" s="295" t="str">
        <f>IF(ISBLANK('Item List'!B110),"",'Item List'!B110)</f>
        <v/>
      </c>
      <c r="C120" s="295" t="str">
        <f>IF(ISBLANK('Item List'!C110),"",'Item List'!C110)</f>
        <v/>
      </c>
      <c r="D120" s="296">
        <f>IF(ISBLANK('Item List'!D110),0,'Item List'!D110)</f>
        <v>0</v>
      </c>
      <c r="E120" s="146">
        <f>IF(ISBLANK('Item List'!E110),0,'Item List'!E110)</f>
        <v>0</v>
      </c>
      <c r="F120" s="146">
        <f t="shared" si="30"/>
        <v>0</v>
      </c>
      <c r="G120" s="168"/>
      <c r="H120" s="103">
        <f t="shared" si="31"/>
        <v>0</v>
      </c>
      <c r="I120" s="170"/>
      <c r="J120" s="103">
        <f t="shared" si="32"/>
        <v>0</v>
      </c>
      <c r="K120" s="170"/>
      <c r="L120" s="103">
        <f t="shared" si="33"/>
        <v>0</v>
      </c>
      <c r="M120" s="170"/>
      <c r="N120" s="103">
        <f t="shared" si="34"/>
        <v>0</v>
      </c>
      <c r="O120" s="170"/>
      <c r="P120" s="103"/>
      <c r="Q120" s="170"/>
      <c r="R120" s="103">
        <f t="shared" si="35"/>
        <v>0</v>
      </c>
    </row>
    <row r="121" spans="1:18" ht="24" customHeight="1" x14ac:dyDescent="0.2">
      <c r="A121" s="145" t="str">
        <f t="shared" si="36"/>
        <v/>
      </c>
      <c r="B121" s="295" t="str">
        <f>IF(ISBLANK('Item List'!B111),"",'Item List'!B111)</f>
        <v/>
      </c>
      <c r="C121" s="295" t="str">
        <f>IF(ISBLANK('Item List'!C111),"",'Item List'!C111)</f>
        <v/>
      </c>
      <c r="D121" s="296">
        <f>IF(ISBLANK('Item List'!D111),0,'Item List'!D111)</f>
        <v>0</v>
      </c>
      <c r="E121" s="146">
        <f>IF(ISBLANK('Item List'!E111),0,'Item List'!E111)</f>
        <v>0</v>
      </c>
      <c r="F121" s="146">
        <f t="shared" si="30"/>
        <v>0</v>
      </c>
      <c r="G121" s="168"/>
      <c r="H121" s="103">
        <f t="shared" si="31"/>
        <v>0</v>
      </c>
      <c r="I121" s="170"/>
      <c r="J121" s="103">
        <f t="shared" si="32"/>
        <v>0</v>
      </c>
      <c r="K121" s="170"/>
      <c r="L121" s="103">
        <f t="shared" si="33"/>
        <v>0</v>
      </c>
      <c r="M121" s="170"/>
      <c r="N121" s="103">
        <f t="shared" si="34"/>
        <v>0</v>
      </c>
      <c r="O121" s="170"/>
      <c r="P121" s="103"/>
      <c r="Q121" s="170"/>
      <c r="R121" s="103">
        <f t="shared" si="35"/>
        <v>0</v>
      </c>
    </row>
    <row r="122" spans="1:18" ht="24" customHeight="1" x14ac:dyDescent="0.2">
      <c r="A122" s="145" t="str">
        <f t="shared" si="36"/>
        <v/>
      </c>
      <c r="B122" s="295" t="str">
        <f>IF(ISBLANK('Item List'!B112),"",'Item List'!B112)</f>
        <v/>
      </c>
      <c r="C122" s="295" t="str">
        <f>IF(ISBLANK('Item List'!C112),"",'Item List'!C112)</f>
        <v/>
      </c>
      <c r="D122" s="296">
        <f>IF(ISBLANK('Item List'!D112),0,'Item List'!D112)</f>
        <v>0</v>
      </c>
      <c r="E122" s="146">
        <f>IF(ISBLANK('Item List'!E112),0,'Item List'!E112)</f>
        <v>0</v>
      </c>
      <c r="F122" s="146">
        <f t="shared" si="30"/>
        <v>0</v>
      </c>
      <c r="G122" s="168"/>
      <c r="H122" s="103">
        <f t="shared" si="31"/>
        <v>0</v>
      </c>
      <c r="I122" s="170"/>
      <c r="J122" s="103">
        <f t="shared" si="32"/>
        <v>0</v>
      </c>
      <c r="K122" s="170"/>
      <c r="L122" s="103">
        <f t="shared" si="33"/>
        <v>0</v>
      </c>
      <c r="M122" s="170"/>
      <c r="N122" s="103">
        <f t="shared" si="34"/>
        <v>0</v>
      </c>
      <c r="O122" s="170"/>
      <c r="P122" s="103"/>
      <c r="Q122" s="170"/>
      <c r="R122" s="103">
        <f t="shared" si="35"/>
        <v>0</v>
      </c>
    </row>
    <row r="123" spans="1:18" ht="24" customHeight="1" x14ac:dyDescent="0.2">
      <c r="A123" s="145" t="str">
        <f t="shared" si="36"/>
        <v/>
      </c>
      <c r="B123" s="295" t="str">
        <f>IF(ISBLANK('Item List'!B113),"",'Item List'!B113)</f>
        <v/>
      </c>
      <c r="C123" s="295" t="str">
        <f>IF(ISBLANK('Item List'!C113),"",'Item List'!C113)</f>
        <v/>
      </c>
      <c r="D123" s="296">
        <f>IF(ISBLANK('Item List'!D113),0,'Item List'!D113)</f>
        <v>0</v>
      </c>
      <c r="E123" s="146">
        <f>IF(ISBLANK('Item List'!E113),0,'Item List'!E113)</f>
        <v>0</v>
      </c>
      <c r="F123" s="146">
        <f t="shared" si="30"/>
        <v>0</v>
      </c>
      <c r="G123" s="168"/>
      <c r="H123" s="103">
        <f t="shared" si="31"/>
        <v>0</v>
      </c>
      <c r="I123" s="170"/>
      <c r="J123" s="103">
        <f t="shared" si="32"/>
        <v>0</v>
      </c>
      <c r="K123" s="170"/>
      <c r="L123" s="103">
        <f t="shared" si="33"/>
        <v>0</v>
      </c>
      <c r="M123" s="170"/>
      <c r="N123" s="103">
        <f t="shared" si="34"/>
        <v>0</v>
      </c>
      <c r="O123" s="170"/>
      <c r="P123" s="103"/>
      <c r="Q123" s="170"/>
      <c r="R123" s="103">
        <f t="shared" si="35"/>
        <v>0</v>
      </c>
    </row>
    <row r="124" spans="1:18" ht="24" customHeight="1" x14ac:dyDescent="0.2">
      <c r="A124" s="145" t="str">
        <f t="shared" si="36"/>
        <v/>
      </c>
      <c r="B124" s="295" t="str">
        <f>IF(ISBLANK('Item List'!B114),"",'Item List'!B114)</f>
        <v/>
      </c>
      <c r="C124" s="295" t="str">
        <f>IF(ISBLANK('Item List'!C114),"",'Item List'!C114)</f>
        <v/>
      </c>
      <c r="D124" s="296">
        <f>IF(ISBLANK('Item List'!D114),0,'Item List'!D114)</f>
        <v>0</v>
      </c>
      <c r="E124" s="146">
        <f>IF(ISBLANK('Item List'!E114),0,'Item List'!E114)</f>
        <v>0</v>
      </c>
      <c r="F124" s="146">
        <f t="shared" si="30"/>
        <v>0</v>
      </c>
      <c r="G124" s="168"/>
      <c r="H124" s="103">
        <f t="shared" si="31"/>
        <v>0</v>
      </c>
      <c r="I124" s="170"/>
      <c r="J124" s="103">
        <f t="shared" si="32"/>
        <v>0</v>
      </c>
      <c r="K124" s="170"/>
      <c r="L124" s="103">
        <f t="shared" si="33"/>
        <v>0</v>
      </c>
      <c r="M124" s="170"/>
      <c r="N124" s="103">
        <f t="shared" si="34"/>
        <v>0</v>
      </c>
      <c r="O124" s="170"/>
      <c r="P124" s="103"/>
      <c r="Q124" s="170"/>
      <c r="R124" s="103">
        <f t="shared" si="35"/>
        <v>0</v>
      </c>
    </row>
    <row r="125" spans="1:18" ht="24" customHeight="1" x14ac:dyDescent="0.2">
      <c r="A125" s="145" t="str">
        <f t="shared" si="36"/>
        <v/>
      </c>
      <c r="B125" s="295" t="str">
        <f>IF(ISBLANK('Item List'!B115),"",'Item List'!B115)</f>
        <v/>
      </c>
      <c r="C125" s="295" t="str">
        <f>IF(ISBLANK('Item List'!C115),"",'Item List'!C115)</f>
        <v/>
      </c>
      <c r="D125" s="296">
        <f>IF(ISBLANK('Item List'!D115),0,'Item List'!D115)</f>
        <v>0</v>
      </c>
      <c r="E125" s="146">
        <f>IF(ISBLANK('Item List'!E115),0,'Item List'!E115)</f>
        <v>0</v>
      </c>
      <c r="F125" s="146">
        <f t="shared" si="30"/>
        <v>0</v>
      </c>
      <c r="G125" s="168"/>
      <c r="H125" s="103">
        <f t="shared" si="31"/>
        <v>0</v>
      </c>
      <c r="I125" s="170"/>
      <c r="J125" s="103">
        <f t="shared" si="32"/>
        <v>0</v>
      </c>
      <c r="K125" s="170"/>
      <c r="L125" s="103">
        <f t="shared" si="33"/>
        <v>0</v>
      </c>
      <c r="M125" s="170"/>
      <c r="N125" s="103">
        <f t="shared" si="34"/>
        <v>0</v>
      </c>
      <c r="O125" s="170"/>
      <c r="P125" s="103"/>
      <c r="Q125" s="170"/>
      <c r="R125" s="103">
        <f t="shared" si="35"/>
        <v>0</v>
      </c>
    </row>
    <row r="126" spans="1:18" ht="24" customHeight="1" x14ac:dyDescent="0.2">
      <c r="A126" s="145" t="str">
        <f t="shared" si="36"/>
        <v/>
      </c>
      <c r="B126" s="295" t="str">
        <f>IF(ISBLANK('Item List'!B116),"",'Item List'!B116)</f>
        <v/>
      </c>
      <c r="C126" s="295" t="str">
        <f>IF(ISBLANK('Item List'!C116),"",'Item List'!C116)</f>
        <v/>
      </c>
      <c r="D126" s="296">
        <f>IF(ISBLANK('Item List'!D116),0,'Item List'!D116)</f>
        <v>0</v>
      </c>
      <c r="E126" s="146">
        <f>IF(ISBLANK('Item List'!E116),0,'Item List'!E116)</f>
        <v>0</v>
      </c>
      <c r="F126" s="146">
        <f t="shared" si="30"/>
        <v>0</v>
      </c>
      <c r="G126" s="168"/>
      <c r="H126" s="103">
        <f t="shared" si="31"/>
        <v>0</v>
      </c>
      <c r="I126" s="170"/>
      <c r="J126" s="103">
        <f t="shared" si="32"/>
        <v>0</v>
      </c>
      <c r="K126" s="170"/>
      <c r="L126" s="103">
        <f t="shared" si="33"/>
        <v>0</v>
      </c>
      <c r="M126" s="170"/>
      <c r="N126" s="103">
        <f t="shared" si="34"/>
        <v>0</v>
      </c>
      <c r="O126" s="170"/>
      <c r="P126" s="103"/>
      <c r="Q126" s="170"/>
      <c r="R126" s="103">
        <f t="shared" si="35"/>
        <v>0</v>
      </c>
    </row>
    <row r="127" spans="1:18" ht="24" customHeight="1" x14ac:dyDescent="0.2">
      <c r="A127" s="145" t="str">
        <f t="shared" si="36"/>
        <v/>
      </c>
      <c r="B127" s="295" t="str">
        <f>IF(ISBLANK('Item List'!B117),"",'Item List'!B117)</f>
        <v/>
      </c>
      <c r="C127" s="295" t="str">
        <f>IF(ISBLANK('Item List'!C117),"",'Item List'!C117)</f>
        <v/>
      </c>
      <c r="D127" s="296">
        <f>IF(ISBLANK('Item List'!D117),0,'Item List'!D117)</f>
        <v>0</v>
      </c>
      <c r="E127" s="146">
        <f>IF(ISBLANK('Item List'!E117),0,'Item List'!E117)</f>
        <v>0</v>
      </c>
      <c r="F127" s="146">
        <f t="shared" si="30"/>
        <v>0</v>
      </c>
      <c r="G127" s="168"/>
      <c r="H127" s="103">
        <f t="shared" si="31"/>
        <v>0</v>
      </c>
      <c r="I127" s="170"/>
      <c r="J127" s="103">
        <f t="shared" si="32"/>
        <v>0</v>
      </c>
      <c r="K127" s="170"/>
      <c r="L127" s="103">
        <f t="shared" si="33"/>
        <v>0</v>
      </c>
      <c r="M127" s="170"/>
      <c r="N127" s="103">
        <f t="shared" si="34"/>
        <v>0</v>
      </c>
      <c r="O127" s="170"/>
      <c r="P127" s="103"/>
      <c r="Q127" s="170"/>
      <c r="R127" s="103">
        <f t="shared" si="35"/>
        <v>0</v>
      </c>
    </row>
    <row r="128" spans="1:18" ht="24" customHeight="1" x14ac:dyDescent="0.2">
      <c r="A128" s="145" t="str">
        <f t="shared" si="36"/>
        <v/>
      </c>
      <c r="B128" s="295" t="str">
        <f>IF(ISBLANK('Item List'!B118),"",'Item List'!B118)</f>
        <v/>
      </c>
      <c r="C128" s="295" t="str">
        <f>IF(ISBLANK('Item List'!C118),"",'Item List'!C118)</f>
        <v/>
      </c>
      <c r="D128" s="296">
        <f>IF(ISBLANK('Item List'!D118),0,'Item List'!D118)</f>
        <v>0</v>
      </c>
      <c r="E128" s="146">
        <f>IF(ISBLANK('Item List'!E118),0,'Item List'!E118)</f>
        <v>0</v>
      </c>
      <c r="F128" s="146">
        <f t="shared" si="30"/>
        <v>0</v>
      </c>
      <c r="G128" s="168"/>
      <c r="H128" s="103">
        <f t="shared" si="31"/>
        <v>0</v>
      </c>
      <c r="I128" s="170"/>
      <c r="J128" s="103">
        <f t="shared" si="32"/>
        <v>0</v>
      </c>
      <c r="K128" s="170"/>
      <c r="L128" s="103">
        <f t="shared" si="33"/>
        <v>0</v>
      </c>
      <c r="M128" s="170"/>
      <c r="N128" s="103">
        <f t="shared" si="34"/>
        <v>0</v>
      </c>
      <c r="O128" s="170"/>
      <c r="P128" s="103"/>
      <c r="Q128" s="170"/>
      <c r="R128" s="103">
        <f t="shared" si="35"/>
        <v>0</v>
      </c>
    </row>
    <row r="129" spans="1:18" ht="24" customHeight="1" x14ac:dyDescent="0.2">
      <c r="A129" s="145" t="str">
        <f t="shared" si="36"/>
        <v/>
      </c>
      <c r="B129" s="295" t="str">
        <f>IF(ISBLANK('Item List'!B119),"",'Item List'!B119)</f>
        <v/>
      </c>
      <c r="C129" s="295" t="str">
        <f>IF(ISBLANK('Item List'!C119),"",'Item List'!C119)</f>
        <v/>
      </c>
      <c r="D129" s="296">
        <f>IF(ISBLANK('Item List'!D119),0,'Item List'!D119)</f>
        <v>0</v>
      </c>
      <c r="E129" s="146">
        <f>IF(ISBLANK('Item List'!E119),0,'Item List'!E119)</f>
        <v>0</v>
      </c>
      <c r="F129" s="146">
        <f t="shared" si="30"/>
        <v>0</v>
      </c>
      <c r="G129" s="168"/>
      <c r="H129" s="103">
        <f t="shared" si="31"/>
        <v>0</v>
      </c>
      <c r="I129" s="170"/>
      <c r="J129" s="103">
        <f t="shared" si="32"/>
        <v>0</v>
      </c>
      <c r="K129" s="170"/>
      <c r="L129" s="103">
        <f t="shared" si="33"/>
        <v>0</v>
      </c>
      <c r="M129" s="170"/>
      <c r="N129" s="103">
        <f t="shared" si="34"/>
        <v>0</v>
      </c>
      <c r="O129" s="170"/>
      <c r="P129" s="103"/>
      <c r="Q129" s="170"/>
      <c r="R129" s="103">
        <f t="shared" si="35"/>
        <v>0</v>
      </c>
    </row>
    <row r="130" spans="1:18" ht="24" customHeight="1" x14ac:dyDescent="0.2">
      <c r="A130" s="145" t="str">
        <f t="shared" si="36"/>
        <v/>
      </c>
      <c r="B130" s="295" t="str">
        <f>IF(ISBLANK('Item List'!B120),"",'Item List'!B120)</f>
        <v/>
      </c>
      <c r="C130" s="295" t="str">
        <f>IF(ISBLANK('Item List'!C120),"",'Item List'!C120)</f>
        <v/>
      </c>
      <c r="D130" s="296">
        <f>IF(ISBLANK('Item List'!D120),0,'Item List'!D120)</f>
        <v>0</v>
      </c>
      <c r="E130" s="146">
        <f>IF(ISBLANK('Item List'!E120),0,'Item List'!E120)</f>
        <v>0</v>
      </c>
      <c r="F130" s="146">
        <f t="shared" si="30"/>
        <v>0</v>
      </c>
      <c r="G130" s="168"/>
      <c r="H130" s="103">
        <f t="shared" si="31"/>
        <v>0</v>
      </c>
      <c r="I130" s="170"/>
      <c r="J130" s="103">
        <f t="shared" si="32"/>
        <v>0</v>
      </c>
      <c r="K130" s="170"/>
      <c r="L130" s="103">
        <f t="shared" si="33"/>
        <v>0</v>
      </c>
      <c r="M130" s="170"/>
      <c r="N130" s="103">
        <f t="shared" si="34"/>
        <v>0</v>
      </c>
      <c r="O130" s="170"/>
      <c r="P130" s="103"/>
      <c r="Q130" s="170"/>
      <c r="R130" s="103">
        <f t="shared" si="35"/>
        <v>0</v>
      </c>
    </row>
    <row r="131" spans="1:18" ht="24" customHeight="1" x14ac:dyDescent="0.2">
      <c r="A131" s="145" t="str">
        <f t="shared" si="36"/>
        <v/>
      </c>
      <c r="B131" s="295" t="str">
        <f>IF(ISBLANK('Item List'!B121),"",'Item List'!B121)</f>
        <v/>
      </c>
      <c r="C131" s="295" t="str">
        <f>IF(ISBLANK('Item List'!C121),"",'Item List'!C121)</f>
        <v/>
      </c>
      <c r="D131" s="296">
        <f>IF(ISBLANK('Item List'!D121),0,'Item List'!D121)</f>
        <v>0</v>
      </c>
      <c r="E131" s="146">
        <f>IF(ISBLANK('Item List'!E121),0,'Item List'!E121)</f>
        <v>0</v>
      </c>
      <c r="F131" s="146">
        <f t="shared" si="30"/>
        <v>0</v>
      </c>
      <c r="G131" s="168"/>
      <c r="H131" s="103">
        <f t="shared" si="31"/>
        <v>0</v>
      </c>
      <c r="I131" s="170"/>
      <c r="J131" s="103">
        <f t="shared" si="32"/>
        <v>0</v>
      </c>
      <c r="K131" s="170"/>
      <c r="L131" s="103">
        <f t="shared" si="33"/>
        <v>0</v>
      </c>
      <c r="M131" s="170"/>
      <c r="N131" s="103">
        <f t="shared" si="34"/>
        <v>0</v>
      </c>
      <c r="O131" s="170"/>
      <c r="P131" s="103"/>
      <c r="Q131" s="170"/>
      <c r="R131" s="103">
        <f t="shared" si="35"/>
        <v>0</v>
      </c>
    </row>
    <row r="132" spans="1:18" ht="24" customHeight="1" x14ac:dyDescent="0.2">
      <c r="A132" s="145" t="str">
        <f t="shared" si="36"/>
        <v/>
      </c>
      <c r="B132" s="295" t="str">
        <f>IF(ISBLANK('Item List'!B122),"",'Item List'!B122)</f>
        <v/>
      </c>
      <c r="C132" s="295" t="str">
        <f>IF(ISBLANK('Item List'!C122),"",'Item List'!C122)</f>
        <v/>
      </c>
      <c r="D132" s="296">
        <f>IF(ISBLANK('Item List'!D122),0,'Item List'!D122)</f>
        <v>0</v>
      </c>
      <c r="E132" s="146">
        <f>IF(ISBLANK('Item List'!E122),0,'Item List'!E122)</f>
        <v>0</v>
      </c>
      <c r="F132" s="146">
        <f t="shared" si="30"/>
        <v>0</v>
      </c>
      <c r="G132" s="168"/>
      <c r="H132" s="103">
        <f t="shared" si="31"/>
        <v>0</v>
      </c>
      <c r="I132" s="170"/>
      <c r="J132" s="103">
        <f t="shared" si="32"/>
        <v>0</v>
      </c>
      <c r="K132" s="170"/>
      <c r="L132" s="103">
        <f t="shared" si="33"/>
        <v>0</v>
      </c>
      <c r="M132" s="170"/>
      <c r="N132" s="103">
        <f t="shared" si="34"/>
        <v>0</v>
      </c>
      <c r="O132" s="170"/>
      <c r="P132" s="103"/>
      <c r="Q132" s="170"/>
      <c r="R132" s="103">
        <f t="shared" si="35"/>
        <v>0</v>
      </c>
    </row>
    <row r="133" spans="1:18" ht="24" customHeight="1" thickBot="1" x14ac:dyDescent="0.25">
      <c r="A133" s="145" t="str">
        <f t="shared" si="36"/>
        <v/>
      </c>
      <c r="B133" s="295" t="str">
        <f>IF(ISBLANK('Item List'!B123),"",'Item List'!B123)</f>
        <v/>
      </c>
      <c r="C133" s="295" t="str">
        <f>IF(ISBLANK('Item List'!C123),"",'Item List'!C123)</f>
        <v/>
      </c>
      <c r="D133" s="296">
        <f>IF(ISBLANK('Item List'!D123),0,'Item List'!D123)</f>
        <v>0</v>
      </c>
      <c r="E133" s="146">
        <f>IF(ISBLANK('Item List'!E123),0,'Item List'!E123)</f>
        <v>0</v>
      </c>
      <c r="F133" s="146">
        <f t="shared" si="30"/>
        <v>0</v>
      </c>
      <c r="G133" s="168"/>
      <c r="H133" s="103">
        <f t="shared" si="31"/>
        <v>0</v>
      </c>
      <c r="I133" s="170"/>
      <c r="J133" s="103">
        <f t="shared" si="32"/>
        <v>0</v>
      </c>
      <c r="K133" s="170"/>
      <c r="L133" s="103">
        <f t="shared" si="33"/>
        <v>0</v>
      </c>
      <c r="M133" s="170"/>
      <c r="N133" s="103">
        <f t="shared" si="34"/>
        <v>0</v>
      </c>
      <c r="O133" s="170"/>
      <c r="P133" s="103"/>
      <c r="Q133" s="170"/>
      <c r="R133" s="103">
        <f t="shared" si="35"/>
        <v>0</v>
      </c>
    </row>
    <row r="134" spans="1:18" ht="10.5" customHeight="1" x14ac:dyDescent="0.2">
      <c r="A134" s="147"/>
      <c r="B134" s="339" t="s">
        <v>99</v>
      </c>
      <c r="C134" s="148" t="str">
        <f>IF(NOT(ISNUMBER(A136)),"Total","Sub")</f>
        <v>Total</v>
      </c>
      <c r="D134" s="297"/>
      <c r="E134" s="149" t="s">
        <v>8</v>
      </c>
      <c r="F134" s="150" t="str">
        <f>IF(SUM(F110:F133)=0,"",SUM(F110:F133)+F108)</f>
        <v/>
      </c>
      <c r="G134" s="110"/>
      <c r="H134" s="104" t="str">
        <f>IF(SUM(H110:H133)=0,"",SUM(H110:H133)+H108)</f>
        <v/>
      </c>
      <c r="I134" s="221"/>
      <c r="J134" s="104" t="str">
        <f>IF(SUM(J110:J133)=0,"",SUM(J110:J133)+J108)</f>
        <v/>
      </c>
      <c r="K134" s="110"/>
      <c r="L134" s="104" t="str">
        <f>IF(SUM(L110:L133)=0,"",SUM(L110:L133)+L108)</f>
        <v/>
      </c>
      <c r="M134" s="221"/>
      <c r="N134" s="104" t="str">
        <f>IF(SUM(N110:N133)=0,"",SUM(N110:N133)+N108)</f>
        <v/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>Award to N-Trak Group</v>
      </c>
      <c r="C135" s="153" t="str">
        <f>IF(NOT(ISNUMBER(A136)),"Bid","Total")</f>
        <v>Bid</v>
      </c>
      <c r="D135" s="154"/>
      <c r="E135" s="155" t="s">
        <v>9</v>
      </c>
      <c r="F135" s="15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9"/>
      <c r="H135" s="105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22"/>
      <c r="J135" s="105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9"/>
      <c r="L135" s="105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22"/>
      <c r="N135" s="105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45" t="str">
        <f>IF(B136="","",A133+1)</f>
        <v/>
      </c>
      <c r="B136" s="295" t="str">
        <f>IF(ISBLANK('Item List'!B124),"",'Item List'!B124)</f>
        <v/>
      </c>
      <c r="C136" s="295" t="str">
        <f>IF(ISBLANK('Item List'!C124),"",'Item List'!C124)</f>
        <v/>
      </c>
      <c r="D136" s="296">
        <f>IF(ISBLANK('Item List'!D124),0,'Item List'!D124)</f>
        <v>0</v>
      </c>
      <c r="E136" s="146">
        <f>IF(ISBLANK('Item List'!E124),0,'Item List'!E124)</f>
        <v>0</v>
      </c>
      <c r="F136" s="146">
        <f t="shared" ref="F136:F144" si="37">IF(AND(ISNUMBER($D136),ISNUMBER(E136)),$D136*E136,0)</f>
        <v>0</v>
      </c>
      <c r="G136" s="168"/>
      <c r="H136" s="103">
        <f t="shared" ref="H136:H159" si="38">IF(AND(ISNUMBER($D136),ISNUMBER(G136)),$D136*G136,0)</f>
        <v>0</v>
      </c>
      <c r="I136" s="169"/>
      <c r="J136" s="103">
        <f>IF(AND(ISNUMBER($D136),ISNUMBER(I136)),$D136*I136,0)</f>
        <v>0</v>
      </c>
      <c r="K136" s="169"/>
      <c r="L136" s="103">
        <f>IF(AND(ISNUMBER($D136),ISNUMBER(K136)),$D136*K136,0)</f>
        <v>0</v>
      </c>
      <c r="M136" s="169"/>
      <c r="N136" s="103">
        <f>IF(AND(ISNUMBER($D136),ISNUMBER(M136)),$D136*M136,0)</f>
        <v>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">
      <c r="A137" s="145" t="str">
        <f>IF(B137="","",A136+1)</f>
        <v/>
      </c>
      <c r="B137" s="295" t="str">
        <f>IF(ISBLANK('Item List'!B125),"",'Item List'!B125)</f>
        <v/>
      </c>
      <c r="C137" s="295" t="str">
        <f>IF(ISBLANK('Item List'!C125),"",'Item List'!C125)</f>
        <v/>
      </c>
      <c r="D137" s="296">
        <f>IF(ISBLANK('Item List'!D125),0,'Item List'!D125)</f>
        <v>0</v>
      </c>
      <c r="E137" s="146">
        <f>IF(ISBLANK('Item List'!E125),0,'Item List'!E125)</f>
        <v>0</v>
      </c>
      <c r="F137" s="146">
        <f t="shared" si="37"/>
        <v>0</v>
      </c>
      <c r="G137" s="168"/>
      <c r="H137" s="103">
        <f t="shared" si="38"/>
        <v>0</v>
      </c>
      <c r="I137" s="169"/>
      <c r="J137" s="103">
        <f t="shared" ref="J137:J159" si="39">IF(AND(ISNUMBER($D137),ISNUMBER(I137)),$D137*I137,0)</f>
        <v>0</v>
      </c>
      <c r="K137" s="169"/>
      <c r="L137" s="103">
        <f t="shared" ref="L137:L159" si="40">IF(AND(ISNUMBER($D137),ISNUMBER(K137)),$D137*K137,0)</f>
        <v>0</v>
      </c>
      <c r="M137" s="169"/>
      <c r="N137" s="103">
        <f t="shared" ref="N137:N159" si="41">IF(AND(ISNUMBER($D137),ISNUMBER(M137)),$D137*M137,0)</f>
        <v>0</v>
      </c>
      <c r="O137" s="169"/>
      <c r="P137" s="103">
        <f t="shared" ref="P137:P159" si="42">IF(AND(ISNUMBER($D137),ISNUMBER(O137)),$D137*O137,0)</f>
        <v>0</v>
      </c>
      <c r="Q137" s="169"/>
      <c r="R137" s="103">
        <f t="shared" ref="R137:R159" si="43">IF(AND(ISNUMBER($D137),ISNUMBER(Q137)),$D137*Q137,0)</f>
        <v>0</v>
      </c>
    </row>
    <row r="138" spans="1:18" ht="24" customHeight="1" x14ac:dyDescent="0.2">
      <c r="A138" s="145" t="str">
        <f t="shared" ref="A138:A159" si="44">IF(B138="","",A137+1)</f>
        <v/>
      </c>
      <c r="B138" s="295" t="str">
        <f>IF(ISBLANK('Item List'!B126),"",'Item List'!B126)</f>
        <v/>
      </c>
      <c r="C138" s="295" t="str">
        <f>IF(ISBLANK('Item List'!C126),"",'Item List'!C126)</f>
        <v/>
      </c>
      <c r="D138" s="296">
        <f>IF(ISBLANK('Item List'!D126),0,'Item List'!D126)</f>
        <v>0</v>
      </c>
      <c r="E138" s="146">
        <f>IF(ISBLANK('Item List'!E126),0,'Item List'!E126)</f>
        <v>0</v>
      </c>
      <c r="F138" s="146">
        <f t="shared" si="37"/>
        <v>0</v>
      </c>
      <c r="G138" s="168"/>
      <c r="H138" s="103">
        <f t="shared" si="38"/>
        <v>0</v>
      </c>
      <c r="I138" s="169"/>
      <c r="J138" s="103">
        <f t="shared" si="39"/>
        <v>0</v>
      </c>
      <c r="K138" s="169"/>
      <c r="L138" s="103">
        <f t="shared" si="40"/>
        <v>0</v>
      </c>
      <c r="M138" s="169"/>
      <c r="N138" s="103">
        <f t="shared" si="41"/>
        <v>0</v>
      </c>
      <c r="O138" s="169"/>
      <c r="P138" s="103">
        <f t="shared" si="42"/>
        <v>0</v>
      </c>
      <c r="Q138" s="169"/>
      <c r="R138" s="103">
        <f t="shared" si="43"/>
        <v>0</v>
      </c>
    </row>
    <row r="139" spans="1:18" ht="24" customHeight="1" x14ac:dyDescent="0.2">
      <c r="A139" s="145" t="str">
        <f t="shared" si="44"/>
        <v/>
      </c>
      <c r="B139" s="295" t="str">
        <f>IF(ISBLANK('Item List'!B127),"",'Item List'!B127)</f>
        <v/>
      </c>
      <c r="C139" s="295" t="str">
        <f>IF(ISBLANK('Item List'!C127),"",'Item List'!C127)</f>
        <v/>
      </c>
      <c r="D139" s="296">
        <f>IF(ISBLANK('Item List'!D127),0,'Item List'!D127)</f>
        <v>0</v>
      </c>
      <c r="E139" s="146">
        <f>IF(ISBLANK('Item List'!E127),0,'Item List'!E127)</f>
        <v>0</v>
      </c>
      <c r="F139" s="146">
        <f t="shared" si="37"/>
        <v>0</v>
      </c>
      <c r="G139" s="168"/>
      <c r="H139" s="103">
        <f t="shared" si="38"/>
        <v>0</v>
      </c>
      <c r="I139" s="169"/>
      <c r="J139" s="103">
        <f t="shared" si="39"/>
        <v>0</v>
      </c>
      <c r="K139" s="169"/>
      <c r="L139" s="103">
        <f t="shared" si="40"/>
        <v>0</v>
      </c>
      <c r="M139" s="169"/>
      <c r="N139" s="103">
        <f t="shared" si="41"/>
        <v>0</v>
      </c>
      <c r="O139" s="169"/>
      <c r="P139" s="103">
        <f t="shared" si="42"/>
        <v>0</v>
      </c>
      <c r="Q139" s="169"/>
      <c r="R139" s="103">
        <f t="shared" si="43"/>
        <v>0</v>
      </c>
    </row>
    <row r="140" spans="1:18" ht="24" customHeight="1" x14ac:dyDescent="0.2">
      <c r="A140" s="145" t="str">
        <f t="shared" si="44"/>
        <v/>
      </c>
      <c r="B140" s="295" t="str">
        <f>IF(ISBLANK('Item List'!B128),"",'Item List'!B128)</f>
        <v/>
      </c>
      <c r="C140" s="295" t="str">
        <f>IF(ISBLANK('Item List'!C128),"",'Item List'!C128)</f>
        <v/>
      </c>
      <c r="D140" s="296">
        <f>IF(ISBLANK('Item List'!D128),0,'Item List'!D128)</f>
        <v>0</v>
      </c>
      <c r="E140" s="146">
        <f>IF(ISBLANK('Item List'!E128),0,'Item List'!E128)</f>
        <v>0</v>
      </c>
      <c r="F140" s="146">
        <f t="shared" si="37"/>
        <v>0</v>
      </c>
      <c r="G140" s="168"/>
      <c r="H140" s="103">
        <f t="shared" si="38"/>
        <v>0</v>
      </c>
      <c r="I140" s="169"/>
      <c r="J140" s="103">
        <f t="shared" si="39"/>
        <v>0</v>
      </c>
      <c r="K140" s="169"/>
      <c r="L140" s="103">
        <f t="shared" si="40"/>
        <v>0</v>
      </c>
      <c r="M140" s="169"/>
      <c r="N140" s="103">
        <f t="shared" si="41"/>
        <v>0</v>
      </c>
      <c r="O140" s="169"/>
      <c r="P140" s="103">
        <f t="shared" si="42"/>
        <v>0</v>
      </c>
      <c r="Q140" s="169"/>
      <c r="R140" s="103">
        <f t="shared" si="43"/>
        <v>0</v>
      </c>
    </row>
    <row r="141" spans="1:18" ht="24" customHeight="1" x14ac:dyDescent="0.2">
      <c r="A141" s="145" t="str">
        <f t="shared" si="44"/>
        <v/>
      </c>
      <c r="B141" s="295" t="str">
        <f>IF(ISBLANK('Item List'!B129),"",'Item List'!B129)</f>
        <v/>
      </c>
      <c r="C141" s="295" t="str">
        <f>IF(ISBLANK('Item List'!C129),"",'Item List'!C129)</f>
        <v/>
      </c>
      <c r="D141" s="296">
        <f>IF(ISBLANK('Item List'!D129),0,'Item List'!D129)</f>
        <v>0</v>
      </c>
      <c r="E141" s="146">
        <f>IF(ISBLANK('Item List'!E129),0,'Item List'!E129)</f>
        <v>0</v>
      </c>
      <c r="F141" s="146">
        <f t="shared" si="37"/>
        <v>0</v>
      </c>
      <c r="G141" s="168"/>
      <c r="H141" s="103">
        <f t="shared" si="38"/>
        <v>0</v>
      </c>
      <c r="I141" s="169"/>
      <c r="J141" s="103">
        <f t="shared" si="39"/>
        <v>0</v>
      </c>
      <c r="K141" s="169"/>
      <c r="L141" s="103">
        <f t="shared" si="40"/>
        <v>0</v>
      </c>
      <c r="M141" s="169"/>
      <c r="N141" s="103">
        <f t="shared" si="41"/>
        <v>0</v>
      </c>
      <c r="O141" s="169"/>
      <c r="P141" s="103">
        <f t="shared" si="42"/>
        <v>0</v>
      </c>
      <c r="Q141" s="169"/>
      <c r="R141" s="103">
        <f t="shared" si="43"/>
        <v>0</v>
      </c>
    </row>
    <row r="142" spans="1:18" ht="24" customHeight="1" x14ac:dyDescent="0.2">
      <c r="A142" s="145" t="str">
        <f t="shared" si="44"/>
        <v/>
      </c>
      <c r="B142" s="295" t="str">
        <f>IF(ISBLANK('Item List'!B130),"",'Item List'!B130)</f>
        <v/>
      </c>
      <c r="C142" s="295" t="str">
        <f>IF(ISBLANK('Item List'!C130),"",'Item List'!C130)</f>
        <v/>
      </c>
      <c r="D142" s="296">
        <f>IF(ISBLANK('Item List'!D130),0,'Item List'!D130)</f>
        <v>0</v>
      </c>
      <c r="E142" s="146">
        <f>IF(ISBLANK('Item List'!E130),0,'Item List'!E130)</f>
        <v>0</v>
      </c>
      <c r="F142" s="146">
        <f t="shared" si="37"/>
        <v>0</v>
      </c>
      <c r="G142" s="168"/>
      <c r="H142" s="103">
        <f t="shared" si="38"/>
        <v>0</v>
      </c>
      <c r="I142" s="169"/>
      <c r="J142" s="103">
        <f t="shared" si="39"/>
        <v>0</v>
      </c>
      <c r="K142" s="169"/>
      <c r="L142" s="103">
        <f t="shared" si="40"/>
        <v>0</v>
      </c>
      <c r="M142" s="169"/>
      <c r="N142" s="103">
        <f t="shared" si="41"/>
        <v>0</v>
      </c>
      <c r="O142" s="169"/>
      <c r="P142" s="103">
        <f t="shared" si="42"/>
        <v>0</v>
      </c>
      <c r="Q142" s="169"/>
      <c r="R142" s="103">
        <f t="shared" si="43"/>
        <v>0</v>
      </c>
    </row>
    <row r="143" spans="1:18" ht="24" customHeight="1" x14ac:dyDescent="0.2">
      <c r="A143" s="145" t="str">
        <f t="shared" si="44"/>
        <v/>
      </c>
      <c r="B143" s="295" t="str">
        <f>IF(ISBLANK('Item List'!B131),"",'Item List'!B131)</f>
        <v/>
      </c>
      <c r="C143" s="295" t="str">
        <f>IF(ISBLANK('Item List'!C131),"",'Item List'!C131)</f>
        <v/>
      </c>
      <c r="D143" s="296">
        <f>IF(ISBLANK('Item List'!D131),0,'Item List'!D131)</f>
        <v>0</v>
      </c>
      <c r="E143" s="146">
        <f>IF(ISBLANK('Item List'!E131),0,'Item List'!E131)</f>
        <v>0</v>
      </c>
      <c r="F143" s="146">
        <f t="shared" si="37"/>
        <v>0</v>
      </c>
      <c r="G143" s="168"/>
      <c r="H143" s="103">
        <f t="shared" si="38"/>
        <v>0</v>
      </c>
      <c r="I143" s="169"/>
      <c r="J143" s="103">
        <f t="shared" si="39"/>
        <v>0</v>
      </c>
      <c r="K143" s="169"/>
      <c r="L143" s="103">
        <f t="shared" si="40"/>
        <v>0</v>
      </c>
      <c r="M143" s="169"/>
      <c r="N143" s="103">
        <f t="shared" si="41"/>
        <v>0</v>
      </c>
      <c r="O143" s="169"/>
      <c r="P143" s="103">
        <f t="shared" si="42"/>
        <v>0</v>
      </c>
      <c r="Q143" s="169"/>
      <c r="R143" s="103">
        <f t="shared" si="43"/>
        <v>0</v>
      </c>
    </row>
    <row r="144" spans="1:18" ht="24" customHeight="1" x14ac:dyDescent="0.2">
      <c r="A144" s="145" t="str">
        <f t="shared" si="44"/>
        <v/>
      </c>
      <c r="B144" s="295" t="str">
        <f>IF(ISBLANK('Item List'!B132),"",'Item List'!B132)</f>
        <v/>
      </c>
      <c r="C144" s="295" t="str">
        <f>IF(ISBLANK('Item List'!C132),"",'Item List'!C132)</f>
        <v/>
      </c>
      <c r="D144" s="296">
        <f>IF(ISBLANK('Item List'!D132),0,'Item List'!D132)</f>
        <v>0</v>
      </c>
      <c r="E144" s="146">
        <f>IF(ISBLANK('Item List'!E132),0,'Item List'!E132)</f>
        <v>0</v>
      </c>
      <c r="F144" s="146">
        <f t="shared" si="37"/>
        <v>0</v>
      </c>
      <c r="G144" s="168"/>
      <c r="H144" s="103">
        <f t="shared" si="38"/>
        <v>0</v>
      </c>
      <c r="I144" s="169"/>
      <c r="J144" s="103">
        <f t="shared" si="39"/>
        <v>0</v>
      </c>
      <c r="K144" s="169"/>
      <c r="L144" s="103">
        <f t="shared" si="40"/>
        <v>0</v>
      </c>
      <c r="M144" s="169"/>
      <c r="N144" s="103">
        <f t="shared" si="41"/>
        <v>0</v>
      </c>
      <c r="O144" s="169"/>
      <c r="P144" s="103">
        <f t="shared" si="42"/>
        <v>0</v>
      </c>
      <c r="Q144" s="169"/>
      <c r="R144" s="103">
        <f t="shared" si="43"/>
        <v>0</v>
      </c>
    </row>
    <row r="145" spans="1:18" ht="24" customHeight="1" x14ac:dyDescent="0.2">
      <c r="A145" s="145" t="str">
        <f t="shared" si="44"/>
        <v/>
      </c>
      <c r="B145" s="295" t="str">
        <f>IF(ISBLANK('Item List'!B133),"",'Item List'!B133)</f>
        <v/>
      </c>
      <c r="C145" s="295" t="str">
        <f>IF(ISBLANK('Item List'!C133),"",'Item List'!C133)</f>
        <v/>
      </c>
      <c r="D145" s="296">
        <f>IF(ISBLANK('Item List'!D133),0,'Item List'!D133)</f>
        <v>0</v>
      </c>
      <c r="E145" s="146">
        <f>IF(ISBLANK('Item List'!E133),0,'Item List'!E133)</f>
        <v>0</v>
      </c>
      <c r="F145" s="146">
        <f t="shared" ref="F145:F159" si="45">IF(AND(ISNUMBER($D145),ISNUMBER(E145)),$D145*E145,0)</f>
        <v>0</v>
      </c>
      <c r="G145" s="168"/>
      <c r="H145" s="103">
        <f t="shared" si="38"/>
        <v>0</v>
      </c>
      <c r="I145" s="169"/>
      <c r="J145" s="103">
        <f t="shared" si="39"/>
        <v>0</v>
      </c>
      <c r="K145" s="169"/>
      <c r="L145" s="103">
        <f t="shared" si="40"/>
        <v>0</v>
      </c>
      <c r="M145" s="169"/>
      <c r="N145" s="103">
        <f t="shared" si="41"/>
        <v>0</v>
      </c>
      <c r="O145" s="169"/>
      <c r="P145" s="103">
        <f t="shared" si="42"/>
        <v>0</v>
      </c>
      <c r="Q145" s="169"/>
      <c r="R145" s="103">
        <f t="shared" si="43"/>
        <v>0</v>
      </c>
    </row>
    <row r="146" spans="1:18" ht="24" customHeight="1" x14ac:dyDescent="0.2">
      <c r="A146" s="145" t="str">
        <f t="shared" si="44"/>
        <v/>
      </c>
      <c r="B146" s="295" t="str">
        <f>IF(ISBLANK('Item List'!B134),"",'Item List'!B134)</f>
        <v/>
      </c>
      <c r="C146" s="295" t="str">
        <f>IF(ISBLANK('Item List'!C134),"",'Item List'!C134)</f>
        <v/>
      </c>
      <c r="D146" s="296">
        <f>IF(ISBLANK('Item List'!D134),0,'Item List'!D134)</f>
        <v>0</v>
      </c>
      <c r="E146" s="146">
        <f>IF(ISBLANK('Item List'!E134),0,'Item List'!E134)</f>
        <v>0</v>
      </c>
      <c r="F146" s="146">
        <f t="shared" si="45"/>
        <v>0</v>
      </c>
      <c r="G146" s="168"/>
      <c r="H146" s="103">
        <f t="shared" si="38"/>
        <v>0</v>
      </c>
      <c r="I146" s="170"/>
      <c r="J146" s="103">
        <f t="shared" si="39"/>
        <v>0</v>
      </c>
      <c r="K146" s="170"/>
      <c r="L146" s="103">
        <f t="shared" si="40"/>
        <v>0</v>
      </c>
      <c r="M146" s="170"/>
      <c r="N146" s="103">
        <f t="shared" si="41"/>
        <v>0</v>
      </c>
      <c r="O146" s="170"/>
      <c r="P146" s="103">
        <f t="shared" si="42"/>
        <v>0</v>
      </c>
      <c r="Q146" s="170"/>
      <c r="R146" s="103">
        <f t="shared" si="43"/>
        <v>0</v>
      </c>
    </row>
    <row r="147" spans="1:18" ht="24" customHeight="1" x14ac:dyDescent="0.2">
      <c r="A147" s="145" t="str">
        <f t="shared" si="44"/>
        <v/>
      </c>
      <c r="B147" s="295" t="str">
        <f>IF(ISBLANK('Item List'!B135),"",'Item List'!B135)</f>
        <v/>
      </c>
      <c r="C147" s="295" t="str">
        <f>IF(ISBLANK('Item List'!C135),"",'Item List'!C135)</f>
        <v/>
      </c>
      <c r="D147" s="296">
        <f>IF(ISBLANK('Item List'!D135),0,'Item List'!D135)</f>
        <v>0</v>
      </c>
      <c r="E147" s="146">
        <f>IF(ISBLANK('Item List'!E135),0,'Item List'!E135)</f>
        <v>0</v>
      </c>
      <c r="F147" s="146">
        <f t="shared" si="45"/>
        <v>0</v>
      </c>
      <c r="G147" s="168"/>
      <c r="H147" s="103">
        <f t="shared" si="38"/>
        <v>0</v>
      </c>
      <c r="I147" s="170"/>
      <c r="J147" s="103">
        <f t="shared" si="39"/>
        <v>0</v>
      </c>
      <c r="K147" s="170"/>
      <c r="L147" s="103">
        <f t="shared" si="40"/>
        <v>0</v>
      </c>
      <c r="M147" s="170"/>
      <c r="N147" s="103">
        <f t="shared" si="41"/>
        <v>0</v>
      </c>
      <c r="O147" s="170"/>
      <c r="P147" s="103">
        <f t="shared" si="42"/>
        <v>0</v>
      </c>
      <c r="Q147" s="170"/>
      <c r="R147" s="103">
        <f t="shared" si="43"/>
        <v>0</v>
      </c>
    </row>
    <row r="148" spans="1:18" ht="24" customHeight="1" x14ac:dyDescent="0.2">
      <c r="A148" s="145" t="str">
        <f t="shared" si="44"/>
        <v/>
      </c>
      <c r="B148" s="295" t="str">
        <f>IF(ISBLANK('Item List'!B136),"",'Item List'!B136)</f>
        <v/>
      </c>
      <c r="C148" s="295" t="str">
        <f>IF(ISBLANK('Item List'!C136),"",'Item List'!C136)</f>
        <v/>
      </c>
      <c r="D148" s="296">
        <f>IF(ISBLANK('Item List'!D136),0,'Item List'!D136)</f>
        <v>0</v>
      </c>
      <c r="E148" s="146">
        <f>IF(ISBLANK('Item List'!E136),0,'Item List'!E136)</f>
        <v>0</v>
      </c>
      <c r="F148" s="146">
        <f t="shared" si="45"/>
        <v>0</v>
      </c>
      <c r="G148" s="168"/>
      <c r="H148" s="103">
        <f t="shared" si="38"/>
        <v>0</v>
      </c>
      <c r="I148" s="170"/>
      <c r="J148" s="103">
        <f t="shared" si="39"/>
        <v>0</v>
      </c>
      <c r="K148" s="170"/>
      <c r="L148" s="103">
        <f t="shared" si="40"/>
        <v>0</v>
      </c>
      <c r="M148" s="170"/>
      <c r="N148" s="103">
        <f t="shared" si="41"/>
        <v>0</v>
      </c>
      <c r="O148" s="170"/>
      <c r="P148" s="103">
        <f t="shared" si="42"/>
        <v>0</v>
      </c>
      <c r="Q148" s="170"/>
      <c r="R148" s="103">
        <f t="shared" si="43"/>
        <v>0</v>
      </c>
    </row>
    <row r="149" spans="1:18" ht="24" customHeight="1" x14ac:dyDescent="0.2">
      <c r="A149" s="145" t="str">
        <f t="shared" si="44"/>
        <v/>
      </c>
      <c r="B149" s="295" t="str">
        <f>IF(ISBLANK('Item List'!B137),"",'Item List'!B137)</f>
        <v/>
      </c>
      <c r="C149" s="295" t="str">
        <f>IF(ISBLANK('Item List'!C137),"",'Item List'!C137)</f>
        <v/>
      </c>
      <c r="D149" s="296">
        <f>IF(ISBLANK('Item List'!D137),0,'Item List'!D137)</f>
        <v>0</v>
      </c>
      <c r="E149" s="146">
        <f>IF(ISBLANK('Item List'!E137),0,'Item List'!E137)</f>
        <v>0</v>
      </c>
      <c r="F149" s="146">
        <f t="shared" si="45"/>
        <v>0</v>
      </c>
      <c r="G149" s="168"/>
      <c r="H149" s="103">
        <f t="shared" si="38"/>
        <v>0</v>
      </c>
      <c r="I149" s="170"/>
      <c r="J149" s="103">
        <f t="shared" si="39"/>
        <v>0</v>
      </c>
      <c r="K149" s="170"/>
      <c r="L149" s="103">
        <f t="shared" si="40"/>
        <v>0</v>
      </c>
      <c r="M149" s="170"/>
      <c r="N149" s="103">
        <f t="shared" si="41"/>
        <v>0</v>
      </c>
      <c r="O149" s="170"/>
      <c r="P149" s="103">
        <f t="shared" si="42"/>
        <v>0</v>
      </c>
      <c r="Q149" s="170"/>
      <c r="R149" s="103">
        <f t="shared" si="43"/>
        <v>0</v>
      </c>
    </row>
    <row r="150" spans="1:18" ht="24" customHeight="1" x14ac:dyDescent="0.2">
      <c r="A150" s="145" t="str">
        <f t="shared" si="44"/>
        <v/>
      </c>
      <c r="B150" s="295" t="str">
        <f>IF(ISBLANK('Item List'!B138),"",'Item List'!B138)</f>
        <v/>
      </c>
      <c r="C150" s="295" t="str">
        <f>IF(ISBLANK('Item List'!C138),"",'Item List'!C138)</f>
        <v/>
      </c>
      <c r="D150" s="296">
        <f>IF(ISBLANK('Item List'!D138),0,'Item List'!D138)</f>
        <v>0</v>
      </c>
      <c r="E150" s="146">
        <f>IF(ISBLANK('Item List'!E138),0,'Item List'!E138)</f>
        <v>0</v>
      </c>
      <c r="F150" s="146">
        <f t="shared" si="45"/>
        <v>0</v>
      </c>
      <c r="G150" s="168"/>
      <c r="H150" s="103">
        <f t="shared" si="38"/>
        <v>0</v>
      </c>
      <c r="I150" s="170"/>
      <c r="J150" s="103">
        <f t="shared" si="39"/>
        <v>0</v>
      </c>
      <c r="K150" s="170"/>
      <c r="L150" s="103">
        <f t="shared" si="40"/>
        <v>0</v>
      </c>
      <c r="M150" s="170"/>
      <c r="N150" s="103">
        <f t="shared" si="41"/>
        <v>0</v>
      </c>
      <c r="O150" s="170"/>
      <c r="P150" s="103">
        <f t="shared" si="42"/>
        <v>0</v>
      </c>
      <c r="Q150" s="170"/>
      <c r="R150" s="103">
        <f t="shared" si="43"/>
        <v>0</v>
      </c>
    </row>
    <row r="151" spans="1:18" ht="24" customHeight="1" x14ac:dyDescent="0.2">
      <c r="A151" s="145" t="str">
        <f t="shared" si="44"/>
        <v/>
      </c>
      <c r="B151" s="295" t="str">
        <f>IF(ISBLANK('Item List'!B139),"",'Item List'!B139)</f>
        <v/>
      </c>
      <c r="C151" s="295" t="str">
        <f>IF(ISBLANK('Item List'!C139),"",'Item List'!C139)</f>
        <v/>
      </c>
      <c r="D151" s="296">
        <f>IF(ISBLANK('Item List'!D139),0,'Item List'!D139)</f>
        <v>0</v>
      </c>
      <c r="E151" s="146">
        <f>IF(ISBLANK('Item List'!E139),0,'Item List'!E139)</f>
        <v>0</v>
      </c>
      <c r="F151" s="146">
        <f t="shared" si="45"/>
        <v>0</v>
      </c>
      <c r="G151" s="168"/>
      <c r="H151" s="103">
        <f t="shared" si="38"/>
        <v>0</v>
      </c>
      <c r="I151" s="170"/>
      <c r="J151" s="103">
        <f t="shared" si="39"/>
        <v>0</v>
      </c>
      <c r="K151" s="170"/>
      <c r="L151" s="103">
        <f t="shared" si="40"/>
        <v>0</v>
      </c>
      <c r="M151" s="170"/>
      <c r="N151" s="103">
        <f t="shared" si="41"/>
        <v>0</v>
      </c>
      <c r="O151" s="170"/>
      <c r="P151" s="103">
        <f t="shared" si="42"/>
        <v>0</v>
      </c>
      <c r="Q151" s="170"/>
      <c r="R151" s="103">
        <f t="shared" si="43"/>
        <v>0</v>
      </c>
    </row>
    <row r="152" spans="1:18" ht="24" customHeight="1" x14ac:dyDescent="0.2">
      <c r="A152" s="145" t="str">
        <f t="shared" si="44"/>
        <v/>
      </c>
      <c r="B152" s="295" t="str">
        <f>IF(ISBLANK('Item List'!B140),"",'Item List'!B140)</f>
        <v/>
      </c>
      <c r="C152" s="295" t="str">
        <f>IF(ISBLANK('Item List'!C140),"",'Item List'!C140)</f>
        <v/>
      </c>
      <c r="D152" s="296">
        <f>IF(ISBLANK('Item List'!D140),0,'Item List'!D140)</f>
        <v>0</v>
      </c>
      <c r="E152" s="146">
        <f>IF(ISBLANK('Item List'!E140),0,'Item List'!E140)</f>
        <v>0</v>
      </c>
      <c r="F152" s="146">
        <f t="shared" si="45"/>
        <v>0</v>
      </c>
      <c r="G152" s="168"/>
      <c r="H152" s="103">
        <f t="shared" si="38"/>
        <v>0</v>
      </c>
      <c r="I152" s="170"/>
      <c r="J152" s="103">
        <f t="shared" si="39"/>
        <v>0</v>
      </c>
      <c r="K152" s="170"/>
      <c r="L152" s="103">
        <f t="shared" si="40"/>
        <v>0</v>
      </c>
      <c r="M152" s="170"/>
      <c r="N152" s="103">
        <f t="shared" si="41"/>
        <v>0</v>
      </c>
      <c r="O152" s="170"/>
      <c r="P152" s="103">
        <f t="shared" si="42"/>
        <v>0</v>
      </c>
      <c r="Q152" s="170"/>
      <c r="R152" s="103">
        <f t="shared" si="43"/>
        <v>0</v>
      </c>
    </row>
    <row r="153" spans="1:18" ht="24" customHeight="1" x14ac:dyDescent="0.2">
      <c r="A153" s="145" t="str">
        <f t="shared" si="44"/>
        <v/>
      </c>
      <c r="B153" s="295" t="str">
        <f>IF(ISBLANK('Item List'!B141),"",'Item List'!B141)</f>
        <v/>
      </c>
      <c r="C153" s="295" t="str">
        <f>IF(ISBLANK('Item List'!C141),"",'Item List'!C141)</f>
        <v/>
      </c>
      <c r="D153" s="296">
        <f>IF(ISBLANK('Item List'!D141),0,'Item List'!D141)</f>
        <v>0</v>
      </c>
      <c r="E153" s="146">
        <f>IF(ISBLANK('Item List'!E141),0,'Item List'!E141)</f>
        <v>0</v>
      </c>
      <c r="F153" s="146">
        <f t="shared" si="45"/>
        <v>0</v>
      </c>
      <c r="G153" s="168"/>
      <c r="H153" s="103">
        <f t="shared" si="38"/>
        <v>0</v>
      </c>
      <c r="I153" s="170"/>
      <c r="J153" s="103">
        <f t="shared" si="39"/>
        <v>0</v>
      </c>
      <c r="K153" s="170"/>
      <c r="L153" s="103">
        <f t="shared" si="40"/>
        <v>0</v>
      </c>
      <c r="M153" s="170"/>
      <c r="N153" s="103">
        <f t="shared" si="41"/>
        <v>0</v>
      </c>
      <c r="O153" s="170"/>
      <c r="P153" s="103">
        <f t="shared" si="42"/>
        <v>0</v>
      </c>
      <c r="Q153" s="170"/>
      <c r="R153" s="103">
        <f t="shared" si="43"/>
        <v>0</v>
      </c>
    </row>
    <row r="154" spans="1:18" ht="24" customHeight="1" x14ac:dyDescent="0.2">
      <c r="A154" s="145" t="str">
        <f t="shared" si="44"/>
        <v/>
      </c>
      <c r="B154" s="295" t="str">
        <f>IF(ISBLANK('Item List'!B142),"",'Item List'!B142)</f>
        <v/>
      </c>
      <c r="C154" s="295" t="str">
        <f>IF(ISBLANK('Item List'!C142),"",'Item List'!C142)</f>
        <v/>
      </c>
      <c r="D154" s="296">
        <f>IF(ISBLANK('Item List'!D142),0,'Item List'!D142)</f>
        <v>0</v>
      </c>
      <c r="E154" s="146">
        <f>IF(ISBLANK('Item List'!E142),0,'Item List'!E142)</f>
        <v>0</v>
      </c>
      <c r="F154" s="146">
        <f t="shared" si="45"/>
        <v>0</v>
      </c>
      <c r="G154" s="168"/>
      <c r="H154" s="103">
        <f t="shared" si="38"/>
        <v>0</v>
      </c>
      <c r="I154" s="170"/>
      <c r="J154" s="103">
        <f t="shared" si="39"/>
        <v>0</v>
      </c>
      <c r="K154" s="170"/>
      <c r="L154" s="103">
        <f t="shared" si="40"/>
        <v>0</v>
      </c>
      <c r="M154" s="170"/>
      <c r="N154" s="103">
        <f t="shared" si="41"/>
        <v>0</v>
      </c>
      <c r="O154" s="170"/>
      <c r="P154" s="103">
        <f t="shared" si="42"/>
        <v>0</v>
      </c>
      <c r="Q154" s="170"/>
      <c r="R154" s="103">
        <f t="shared" si="43"/>
        <v>0</v>
      </c>
    </row>
    <row r="155" spans="1:18" ht="24" customHeight="1" x14ac:dyDescent="0.2">
      <c r="A155" s="145" t="str">
        <f t="shared" si="44"/>
        <v/>
      </c>
      <c r="B155" s="295" t="str">
        <f>IF(ISBLANK('Item List'!B143),"",'Item List'!B143)</f>
        <v/>
      </c>
      <c r="C155" s="295" t="str">
        <f>IF(ISBLANK('Item List'!C143),"",'Item List'!C143)</f>
        <v/>
      </c>
      <c r="D155" s="296">
        <f>IF(ISBLANK('Item List'!D143),0,'Item List'!D143)</f>
        <v>0</v>
      </c>
      <c r="E155" s="146">
        <f>IF(ISBLANK('Item List'!E143),0,'Item List'!E143)</f>
        <v>0</v>
      </c>
      <c r="F155" s="146">
        <f t="shared" si="45"/>
        <v>0</v>
      </c>
      <c r="G155" s="168"/>
      <c r="H155" s="103">
        <f t="shared" si="38"/>
        <v>0</v>
      </c>
      <c r="I155" s="170"/>
      <c r="J155" s="103">
        <f t="shared" si="39"/>
        <v>0</v>
      </c>
      <c r="K155" s="170"/>
      <c r="L155" s="103">
        <f t="shared" si="40"/>
        <v>0</v>
      </c>
      <c r="M155" s="170"/>
      <c r="N155" s="103">
        <f t="shared" si="41"/>
        <v>0</v>
      </c>
      <c r="O155" s="170"/>
      <c r="P155" s="103">
        <f t="shared" si="42"/>
        <v>0</v>
      </c>
      <c r="Q155" s="170"/>
      <c r="R155" s="103">
        <f t="shared" si="43"/>
        <v>0</v>
      </c>
    </row>
    <row r="156" spans="1:18" ht="24" customHeight="1" x14ac:dyDescent="0.2">
      <c r="A156" s="145" t="str">
        <f t="shared" si="44"/>
        <v/>
      </c>
      <c r="B156" s="295" t="str">
        <f>IF(ISBLANK('Item List'!B144),"",'Item List'!B144)</f>
        <v/>
      </c>
      <c r="C156" s="295" t="str">
        <f>IF(ISBLANK('Item List'!C144),"",'Item List'!C144)</f>
        <v/>
      </c>
      <c r="D156" s="296">
        <f>IF(ISBLANK('Item List'!D144),0,'Item List'!D144)</f>
        <v>0</v>
      </c>
      <c r="E156" s="146">
        <f>IF(ISBLANK('Item List'!E144),0,'Item List'!E144)</f>
        <v>0</v>
      </c>
      <c r="F156" s="146">
        <f t="shared" si="45"/>
        <v>0</v>
      </c>
      <c r="G156" s="168"/>
      <c r="H156" s="103">
        <f t="shared" si="38"/>
        <v>0</v>
      </c>
      <c r="I156" s="170"/>
      <c r="J156" s="103">
        <f t="shared" si="39"/>
        <v>0</v>
      </c>
      <c r="K156" s="170"/>
      <c r="L156" s="103">
        <f t="shared" si="40"/>
        <v>0</v>
      </c>
      <c r="M156" s="170"/>
      <c r="N156" s="103">
        <f t="shared" si="41"/>
        <v>0</v>
      </c>
      <c r="O156" s="170"/>
      <c r="P156" s="103">
        <f t="shared" si="42"/>
        <v>0</v>
      </c>
      <c r="Q156" s="170"/>
      <c r="R156" s="103">
        <f t="shared" si="43"/>
        <v>0</v>
      </c>
    </row>
    <row r="157" spans="1:18" ht="24" customHeight="1" x14ac:dyDescent="0.2">
      <c r="A157" s="145" t="str">
        <f t="shared" si="44"/>
        <v/>
      </c>
      <c r="B157" s="295" t="str">
        <f>IF(ISBLANK('Item List'!B145),"",'Item List'!B145)</f>
        <v/>
      </c>
      <c r="C157" s="295" t="str">
        <f>IF(ISBLANK('Item List'!C145),"",'Item List'!C145)</f>
        <v/>
      </c>
      <c r="D157" s="296">
        <f>IF(ISBLANK('Item List'!D145),0,'Item List'!D145)</f>
        <v>0</v>
      </c>
      <c r="E157" s="146">
        <f>IF(ISBLANK('Item List'!E145),0,'Item List'!E145)</f>
        <v>0</v>
      </c>
      <c r="F157" s="146">
        <f t="shared" si="45"/>
        <v>0</v>
      </c>
      <c r="G157" s="168"/>
      <c r="H157" s="103">
        <f t="shared" si="38"/>
        <v>0</v>
      </c>
      <c r="I157" s="170"/>
      <c r="J157" s="103">
        <f t="shared" si="39"/>
        <v>0</v>
      </c>
      <c r="K157" s="170"/>
      <c r="L157" s="103">
        <f t="shared" si="40"/>
        <v>0</v>
      </c>
      <c r="M157" s="170"/>
      <c r="N157" s="103">
        <f t="shared" si="41"/>
        <v>0</v>
      </c>
      <c r="O157" s="170"/>
      <c r="P157" s="103">
        <f t="shared" si="42"/>
        <v>0</v>
      </c>
      <c r="Q157" s="170"/>
      <c r="R157" s="103">
        <f t="shared" si="43"/>
        <v>0</v>
      </c>
    </row>
    <row r="158" spans="1:18" ht="24" customHeight="1" x14ac:dyDescent="0.2">
      <c r="A158" s="145" t="str">
        <f t="shared" si="44"/>
        <v/>
      </c>
      <c r="B158" s="295" t="str">
        <f>IF(ISBLANK('Item List'!B146),"",'Item List'!B146)</f>
        <v/>
      </c>
      <c r="C158" s="295" t="str">
        <f>IF(ISBLANK('Item List'!C146),"",'Item List'!C146)</f>
        <v/>
      </c>
      <c r="D158" s="296">
        <f>IF(ISBLANK('Item List'!D146),0,'Item List'!D146)</f>
        <v>0</v>
      </c>
      <c r="E158" s="146">
        <f>IF(ISBLANK('Item List'!E146),0,'Item List'!E146)</f>
        <v>0</v>
      </c>
      <c r="F158" s="146">
        <f t="shared" si="45"/>
        <v>0</v>
      </c>
      <c r="G158" s="168"/>
      <c r="H158" s="103">
        <f t="shared" si="38"/>
        <v>0</v>
      </c>
      <c r="I158" s="170"/>
      <c r="J158" s="103">
        <f t="shared" si="39"/>
        <v>0</v>
      </c>
      <c r="K158" s="170"/>
      <c r="L158" s="103">
        <f t="shared" si="40"/>
        <v>0</v>
      </c>
      <c r="M158" s="170"/>
      <c r="N158" s="103">
        <f t="shared" si="41"/>
        <v>0</v>
      </c>
      <c r="O158" s="170"/>
      <c r="P158" s="103">
        <f t="shared" si="42"/>
        <v>0</v>
      </c>
      <c r="Q158" s="170"/>
      <c r="R158" s="103">
        <f t="shared" si="43"/>
        <v>0</v>
      </c>
    </row>
    <row r="159" spans="1:18" ht="24" customHeight="1" thickBot="1" x14ac:dyDescent="0.25">
      <c r="A159" s="145" t="str">
        <f t="shared" si="44"/>
        <v/>
      </c>
      <c r="B159" s="295" t="str">
        <f>IF(ISBLANK('Item List'!B147),"",'Item List'!B147)</f>
        <v/>
      </c>
      <c r="C159" s="295" t="str">
        <f>IF(ISBLANK('Item List'!C147),"",'Item List'!C147)</f>
        <v/>
      </c>
      <c r="D159" s="296">
        <f>IF(ISBLANK('Item List'!D147),0,'Item List'!D147)</f>
        <v>0</v>
      </c>
      <c r="E159" s="146">
        <f>IF(ISBLANK('Item List'!E147),0,'Item List'!E147)</f>
        <v>0</v>
      </c>
      <c r="F159" s="146">
        <f t="shared" si="45"/>
        <v>0</v>
      </c>
      <c r="G159" s="168"/>
      <c r="H159" s="103">
        <f t="shared" si="38"/>
        <v>0</v>
      </c>
      <c r="I159" s="170"/>
      <c r="J159" s="103">
        <f t="shared" si="39"/>
        <v>0</v>
      </c>
      <c r="K159" s="170"/>
      <c r="L159" s="103">
        <f t="shared" si="40"/>
        <v>0</v>
      </c>
      <c r="M159" s="170"/>
      <c r="N159" s="103">
        <f t="shared" si="41"/>
        <v>0</v>
      </c>
      <c r="O159" s="170"/>
      <c r="P159" s="103">
        <f t="shared" si="42"/>
        <v>0</v>
      </c>
      <c r="Q159" s="170"/>
      <c r="R159" s="103">
        <f t="shared" si="43"/>
        <v>0</v>
      </c>
    </row>
    <row r="160" spans="1:18" ht="10.5" customHeight="1" x14ac:dyDescent="0.2">
      <c r="A160" s="147"/>
      <c r="B160" s="339" t="s">
        <v>100</v>
      </c>
      <c r="C160" s="148" t="str">
        <f>IF(NOT(ISNUMBER(A162)),"Total","Sub")</f>
        <v>Total</v>
      </c>
      <c r="D160" s="297"/>
      <c r="E160" s="149" t="s">
        <v>8</v>
      </c>
      <c r="F160" s="150" t="str">
        <f>IF(SUM(F136:F159)=0,"",SUM(F136:F159)+F134)</f>
        <v/>
      </c>
      <c r="G160" s="110"/>
      <c r="H160" s="104" t="str">
        <f>IF(SUM(H136:H159)=0,"",SUM(H136:H159)+H134)</f>
        <v/>
      </c>
      <c r="I160" s="221"/>
      <c r="J160" s="104" t="str">
        <f>IF(SUM(J136:J159)=0,"",SUM(J136:J159)+J134)</f>
        <v/>
      </c>
      <c r="K160" s="110"/>
      <c r="L160" s="104" t="str">
        <f>IF(SUM(L136:L159)=0,"",SUM(L136:L159)+L134)</f>
        <v/>
      </c>
      <c r="M160" s="221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>Award to N-Trak Group</v>
      </c>
      <c r="C161" s="153" t="str">
        <f>IF(NOT(ISNUMBER(A162)),"Bid","Total")</f>
        <v>Bid</v>
      </c>
      <c r="D161" s="154"/>
      <c r="E161" s="155" t="s">
        <v>9</v>
      </c>
      <c r="F161" s="15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9"/>
      <c r="H161" s="105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22"/>
      <c r="J161" s="105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9"/>
      <c r="L161" s="105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22"/>
      <c r="N161" s="105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45" t="str">
        <f>IF(B162="","",A159+1)</f>
        <v/>
      </c>
      <c r="B162" s="295" t="str">
        <f>IF(ISBLANK('Item List'!B148),"",'Item List'!B148)</f>
        <v/>
      </c>
      <c r="C162" s="295" t="str">
        <f>IF(ISBLANK('Item List'!C148),"",'Item List'!C148)</f>
        <v/>
      </c>
      <c r="D162" s="296">
        <f>IF(ISBLANK('Item List'!D148),0,'Item List'!D148)</f>
        <v>0</v>
      </c>
      <c r="E162" s="146">
        <f>IF(ISBLANK('Item List'!E148),0,'Item List'!E148)</f>
        <v>0</v>
      </c>
      <c r="F162" s="146">
        <f t="shared" ref="F162:F185" si="46">IF(AND(ISNUMBER($D162),ISNUMBER(E162)),$D162*E162,0)</f>
        <v>0</v>
      </c>
      <c r="G162" s="168"/>
      <c r="H162" s="103">
        <f t="shared" ref="H162:H185" si="47">IF(AND(ISNUMBER($D162),ISNUMBER(G162)),$D162*G162,0)</f>
        <v>0</v>
      </c>
      <c r="I162" s="169"/>
      <c r="J162" s="103">
        <f>IF(AND(ISNUMBER($D162),ISNUMBER(I162)),$D162*I162,0)</f>
        <v>0</v>
      </c>
      <c r="K162" s="169"/>
      <c r="L162" s="103">
        <f>IF(AND(ISNUMBER($D162),ISNUMBER(K162)),$D162*K162,0)</f>
        <v>0</v>
      </c>
      <c r="M162" s="169"/>
      <c r="N162" s="103">
        <f>IF(AND(ISNUMBER($D162),ISNUMBER(M162)),$D162*M162,0)</f>
        <v>0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</row>
    <row r="163" spans="1:18" ht="24" customHeight="1" x14ac:dyDescent="0.2">
      <c r="A163" s="145" t="str">
        <f>IF(B163="","",A162+1)</f>
        <v/>
      </c>
      <c r="B163" s="295" t="str">
        <f>IF(ISBLANK('Item List'!B149),"",'Item List'!B149)</f>
        <v/>
      </c>
      <c r="C163" s="295" t="str">
        <f>IF(ISBLANK('Item List'!C149),"",'Item List'!C149)</f>
        <v/>
      </c>
      <c r="D163" s="296">
        <f>IF(ISBLANK('Item List'!D149),0,'Item List'!D149)</f>
        <v>0</v>
      </c>
      <c r="E163" s="146">
        <f>IF(ISBLANK('Item List'!E149),0,'Item List'!E149)</f>
        <v>0</v>
      </c>
      <c r="F163" s="146">
        <f t="shared" si="46"/>
        <v>0</v>
      </c>
      <c r="G163" s="168"/>
      <c r="H163" s="103">
        <f t="shared" si="47"/>
        <v>0</v>
      </c>
      <c r="I163" s="169"/>
      <c r="J163" s="103">
        <f t="shared" ref="J163:J185" si="48">IF(AND(ISNUMBER($D163),ISNUMBER(I163)),$D163*I163,0)</f>
        <v>0</v>
      </c>
      <c r="K163" s="169"/>
      <c r="L163" s="103">
        <f t="shared" ref="L163:L185" si="49">IF(AND(ISNUMBER($D163),ISNUMBER(K163)),$D163*K163,0)</f>
        <v>0</v>
      </c>
      <c r="M163" s="169"/>
      <c r="N163" s="103">
        <f t="shared" ref="N163:N185" si="50">IF(AND(ISNUMBER($D163),ISNUMBER(M163)),$D163*M163,0)</f>
        <v>0</v>
      </c>
      <c r="O163" s="169"/>
      <c r="P163" s="103">
        <f t="shared" ref="P163:P185" si="51">IF(AND(ISNUMBER($D163),ISNUMBER(O163)),$D163*O163,0)</f>
        <v>0</v>
      </c>
      <c r="Q163" s="169"/>
      <c r="R163" s="103">
        <f t="shared" ref="R163:R185" si="52">IF(AND(ISNUMBER($D163),ISNUMBER(Q163)),$D163*Q163,0)</f>
        <v>0</v>
      </c>
    </row>
    <row r="164" spans="1:18" ht="24" customHeight="1" x14ac:dyDescent="0.2">
      <c r="A164" s="145" t="str">
        <f t="shared" ref="A164:A185" si="53">IF(B164="","",A163+1)</f>
        <v/>
      </c>
      <c r="B164" s="295" t="str">
        <f>IF(ISBLANK('Item List'!B150),"",'Item List'!B150)</f>
        <v/>
      </c>
      <c r="C164" s="295" t="str">
        <f>IF(ISBLANK('Item List'!C150),"",'Item List'!C150)</f>
        <v/>
      </c>
      <c r="D164" s="296">
        <f>IF(ISBLANK('Item List'!D150),0,'Item List'!D150)</f>
        <v>0</v>
      </c>
      <c r="E164" s="146">
        <f>IF(ISBLANK('Item List'!E150),0,'Item List'!E150)</f>
        <v>0</v>
      </c>
      <c r="F164" s="146">
        <f t="shared" si="46"/>
        <v>0</v>
      </c>
      <c r="G164" s="168"/>
      <c r="H164" s="103">
        <f t="shared" si="47"/>
        <v>0</v>
      </c>
      <c r="I164" s="169"/>
      <c r="J164" s="103">
        <f t="shared" si="48"/>
        <v>0</v>
      </c>
      <c r="K164" s="169"/>
      <c r="L164" s="103">
        <f t="shared" si="49"/>
        <v>0</v>
      </c>
      <c r="M164" s="169"/>
      <c r="N164" s="103">
        <f t="shared" si="50"/>
        <v>0</v>
      </c>
      <c r="O164" s="169"/>
      <c r="P164" s="103">
        <f t="shared" si="51"/>
        <v>0</v>
      </c>
      <c r="Q164" s="169"/>
      <c r="R164" s="103">
        <f t="shared" si="52"/>
        <v>0</v>
      </c>
    </row>
    <row r="165" spans="1:18" ht="24" customHeight="1" x14ac:dyDescent="0.2">
      <c r="A165" s="145" t="str">
        <f t="shared" si="53"/>
        <v/>
      </c>
      <c r="B165" s="295" t="str">
        <f>IF(ISBLANK('Item List'!B151),"",'Item List'!B151)</f>
        <v/>
      </c>
      <c r="C165" s="295" t="str">
        <f>IF(ISBLANK('Item List'!C151),"",'Item List'!C151)</f>
        <v/>
      </c>
      <c r="D165" s="296">
        <f>IF(ISBLANK('Item List'!D151),0,'Item List'!D151)</f>
        <v>0</v>
      </c>
      <c r="E165" s="146">
        <f>IF(ISBLANK('Item List'!E151),0,'Item List'!E151)</f>
        <v>0</v>
      </c>
      <c r="F165" s="146">
        <f t="shared" si="46"/>
        <v>0</v>
      </c>
      <c r="G165" s="168"/>
      <c r="H165" s="103">
        <f t="shared" si="47"/>
        <v>0</v>
      </c>
      <c r="I165" s="169"/>
      <c r="J165" s="103">
        <f t="shared" si="48"/>
        <v>0</v>
      </c>
      <c r="K165" s="169"/>
      <c r="L165" s="103">
        <f t="shared" si="49"/>
        <v>0</v>
      </c>
      <c r="M165" s="169"/>
      <c r="N165" s="103">
        <f t="shared" si="50"/>
        <v>0</v>
      </c>
      <c r="O165" s="169"/>
      <c r="P165" s="103">
        <f t="shared" si="51"/>
        <v>0</v>
      </c>
      <c r="Q165" s="169"/>
      <c r="R165" s="103">
        <f t="shared" si="52"/>
        <v>0</v>
      </c>
    </row>
    <row r="166" spans="1:18" ht="24" customHeight="1" x14ac:dyDescent="0.2">
      <c r="A166" s="145" t="str">
        <f t="shared" si="53"/>
        <v/>
      </c>
      <c r="B166" s="295" t="str">
        <f>IF(ISBLANK('Item List'!B152),"",'Item List'!B152)</f>
        <v/>
      </c>
      <c r="C166" s="295" t="str">
        <f>IF(ISBLANK('Item List'!C152),"",'Item List'!C152)</f>
        <v/>
      </c>
      <c r="D166" s="296">
        <f>IF(ISBLANK('Item List'!D152),0,'Item List'!D152)</f>
        <v>0</v>
      </c>
      <c r="E166" s="146">
        <f>IF(ISBLANK('Item List'!E152),0,'Item List'!E152)</f>
        <v>0</v>
      </c>
      <c r="F166" s="146">
        <f t="shared" si="46"/>
        <v>0</v>
      </c>
      <c r="G166" s="168"/>
      <c r="H166" s="103">
        <f t="shared" si="47"/>
        <v>0</v>
      </c>
      <c r="I166" s="169"/>
      <c r="J166" s="103">
        <f t="shared" si="48"/>
        <v>0</v>
      </c>
      <c r="K166" s="169"/>
      <c r="L166" s="103">
        <f t="shared" si="49"/>
        <v>0</v>
      </c>
      <c r="M166" s="169"/>
      <c r="N166" s="103">
        <f t="shared" si="50"/>
        <v>0</v>
      </c>
      <c r="O166" s="169"/>
      <c r="P166" s="103">
        <f t="shared" si="51"/>
        <v>0</v>
      </c>
      <c r="Q166" s="169"/>
      <c r="R166" s="103">
        <f t="shared" si="52"/>
        <v>0</v>
      </c>
    </row>
    <row r="167" spans="1:18" ht="24" customHeight="1" x14ac:dyDescent="0.2">
      <c r="A167" s="145" t="str">
        <f t="shared" si="53"/>
        <v/>
      </c>
      <c r="B167" s="295" t="str">
        <f>IF(ISBLANK('Item List'!B153),"",'Item List'!B153)</f>
        <v/>
      </c>
      <c r="C167" s="295" t="str">
        <f>IF(ISBLANK('Item List'!C153),"",'Item List'!C153)</f>
        <v/>
      </c>
      <c r="D167" s="296">
        <f>IF(ISBLANK('Item List'!D153),0,'Item List'!D153)</f>
        <v>0</v>
      </c>
      <c r="E167" s="146">
        <f>IF(ISBLANK('Item List'!E153),0,'Item List'!E153)</f>
        <v>0</v>
      </c>
      <c r="F167" s="146">
        <f t="shared" si="46"/>
        <v>0</v>
      </c>
      <c r="G167" s="168"/>
      <c r="H167" s="103">
        <f t="shared" si="47"/>
        <v>0</v>
      </c>
      <c r="I167" s="169"/>
      <c r="J167" s="103">
        <f t="shared" si="48"/>
        <v>0</v>
      </c>
      <c r="K167" s="169"/>
      <c r="L167" s="103">
        <f t="shared" si="49"/>
        <v>0</v>
      </c>
      <c r="M167" s="169"/>
      <c r="N167" s="103">
        <f t="shared" si="50"/>
        <v>0</v>
      </c>
      <c r="O167" s="169"/>
      <c r="P167" s="103">
        <f t="shared" si="51"/>
        <v>0</v>
      </c>
      <c r="Q167" s="169"/>
      <c r="R167" s="103">
        <f t="shared" si="52"/>
        <v>0</v>
      </c>
    </row>
    <row r="168" spans="1:18" ht="24" customHeight="1" x14ac:dyDescent="0.2">
      <c r="A168" s="145" t="str">
        <f t="shared" si="53"/>
        <v/>
      </c>
      <c r="B168" s="295" t="str">
        <f>IF(ISBLANK('Item List'!B154),"",'Item List'!B154)</f>
        <v/>
      </c>
      <c r="C168" s="295" t="str">
        <f>IF(ISBLANK('Item List'!C154),"",'Item List'!C154)</f>
        <v/>
      </c>
      <c r="D168" s="296">
        <f>IF(ISBLANK('Item List'!D154),0,'Item List'!D154)</f>
        <v>0</v>
      </c>
      <c r="E168" s="146">
        <f>IF(ISBLANK('Item List'!E154),0,'Item List'!E154)</f>
        <v>0</v>
      </c>
      <c r="F168" s="146">
        <f t="shared" si="46"/>
        <v>0</v>
      </c>
      <c r="G168" s="168"/>
      <c r="H168" s="103">
        <f t="shared" si="47"/>
        <v>0</v>
      </c>
      <c r="I168" s="169"/>
      <c r="J168" s="103">
        <f t="shared" si="48"/>
        <v>0</v>
      </c>
      <c r="K168" s="169"/>
      <c r="L168" s="103">
        <f t="shared" si="49"/>
        <v>0</v>
      </c>
      <c r="M168" s="169"/>
      <c r="N168" s="103">
        <f t="shared" si="50"/>
        <v>0</v>
      </c>
      <c r="O168" s="169"/>
      <c r="P168" s="103">
        <f t="shared" si="51"/>
        <v>0</v>
      </c>
      <c r="Q168" s="169"/>
      <c r="R168" s="103">
        <f t="shared" si="52"/>
        <v>0</v>
      </c>
    </row>
    <row r="169" spans="1:18" ht="24" customHeight="1" x14ac:dyDescent="0.2">
      <c r="A169" s="145" t="str">
        <f t="shared" si="53"/>
        <v/>
      </c>
      <c r="B169" s="295" t="str">
        <f>IF(ISBLANK('Item List'!B155),"",'Item List'!B155)</f>
        <v/>
      </c>
      <c r="C169" s="295" t="str">
        <f>IF(ISBLANK('Item List'!C155),"",'Item List'!C155)</f>
        <v/>
      </c>
      <c r="D169" s="296">
        <f>IF(ISBLANK('Item List'!D155),0,'Item List'!D155)</f>
        <v>0</v>
      </c>
      <c r="E169" s="146">
        <f>IF(ISBLANK('Item List'!E155),0,'Item List'!E155)</f>
        <v>0</v>
      </c>
      <c r="F169" s="146">
        <f t="shared" si="46"/>
        <v>0</v>
      </c>
      <c r="G169" s="168"/>
      <c r="H169" s="103">
        <f t="shared" si="47"/>
        <v>0</v>
      </c>
      <c r="I169" s="169"/>
      <c r="J169" s="103">
        <f t="shared" si="48"/>
        <v>0</v>
      </c>
      <c r="K169" s="169"/>
      <c r="L169" s="103">
        <f t="shared" si="49"/>
        <v>0</v>
      </c>
      <c r="M169" s="169"/>
      <c r="N169" s="103">
        <f t="shared" si="50"/>
        <v>0</v>
      </c>
      <c r="O169" s="169"/>
      <c r="P169" s="103">
        <f t="shared" si="51"/>
        <v>0</v>
      </c>
      <c r="Q169" s="169"/>
      <c r="R169" s="103">
        <f t="shared" si="52"/>
        <v>0</v>
      </c>
    </row>
    <row r="170" spans="1:18" ht="24" customHeight="1" x14ac:dyDescent="0.2">
      <c r="A170" s="145" t="str">
        <f t="shared" si="53"/>
        <v/>
      </c>
      <c r="B170" s="295" t="str">
        <f>IF(ISBLANK('Item List'!B156),"",'Item List'!B156)</f>
        <v/>
      </c>
      <c r="C170" s="295" t="str">
        <f>IF(ISBLANK('Item List'!C156),"",'Item List'!C156)</f>
        <v/>
      </c>
      <c r="D170" s="296">
        <f>IF(ISBLANK('Item List'!D156),0,'Item List'!D156)</f>
        <v>0</v>
      </c>
      <c r="E170" s="146">
        <f>IF(ISBLANK('Item List'!E156),0,'Item List'!E156)</f>
        <v>0</v>
      </c>
      <c r="F170" s="146">
        <f t="shared" si="46"/>
        <v>0</v>
      </c>
      <c r="G170" s="168"/>
      <c r="H170" s="103">
        <f t="shared" si="47"/>
        <v>0</v>
      </c>
      <c r="I170" s="169"/>
      <c r="J170" s="103">
        <f t="shared" si="48"/>
        <v>0</v>
      </c>
      <c r="K170" s="169"/>
      <c r="L170" s="103">
        <f t="shared" si="49"/>
        <v>0</v>
      </c>
      <c r="M170" s="169"/>
      <c r="N170" s="103">
        <f t="shared" si="50"/>
        <v>0</v>
      </c>
      <c r="O170" s="169"/>
      <c r="P170" s="103">
        <f t="shared" si="51"/>
        <v>0</v>
      </c>
      <c r="Q170" s="169"/>
      <c r="R170" s="103">
        <f t="shared" si="52"/>
        <v>0</v>
      </c>
    </row>
    <row r="171" spans="1:18" ht="24" customHeight="1" x14ac:dyDescent="0.2">
      <c r="A171" s="145" t="str">
        <f t="shared" si="53"/>
        <v/>
      </c>
      <c r="B171" s="295" t="str">
        <f>IF(ISBLANK('Item List'!B157),"",'Item List'!B157)</f>
        <v/>
      </c>
      <c r="C171" s="295" t="str">
        <f>IF(ISBLANK('Item List'!C157),"",'Item List'!C157)</f>
        <v/>
      </c>
      <c r="D171" s="296">
        <f>IF(ISBLANK('Item List'!D157),0,'Item List'!D157)</f>
        <v>0</v>
      </c>
      <c r="E171" s="146">
        <f>IF(ISBLANK('Item List'!E157),0,'Item List'!E157)</f>
        <v>0</v>
      </c>
      <c r="F171" s="146">
        <f t="shared" si="46"/>
        <v>0</v>
      </c>
      <c r="G171" s="168"/>
      <c r="H171" s="103">
        <f t="shared" si="47"/>
        <v>0</v>
      </c>
      <c r="I171" s="169"/>
      <c r="J171" s="103">
        <f t="shared" si="48"/>
        <v>0</v>
      </c>
      <c r="K171" s="169"/>
      <c r="L171" s="103">
        <f t="shared" si="49"/>
        <v>0</v>
      </c>
      <c r="M171" s="169"/>
      <c r="N171" s="103">
        <f t="shared" si="50"/>
        <v>0</v>
      </c>
      <c r="O171" s="169"/>
      <c r="P171" s="103">
        <f t="shared" si="51"/>
        <v>0</v>
      </c>
      <c r="Q171" s="169"/>
      <c r="R171" s="103">
        <f t="shared" si="52"/>
        <v>0</v>
      </c>
    </row>
    <row r="172" spans="1:18" ht="24" customHeight="1" x14ac:dyDescent="0.2">
      <c r="A172" s="145" t="str">
        <f t="shared" si="53"/>
        <v/>
      </c>
      <c r="B172" s="295" t="str">
        <f>IF(ISBLANK('Item List'!B158),"",'Item List'!B158)</f>
        <v/>
      </c>
      <c r="C172" s="295" t="str">
        <f>IF(ISBLANK('Item List'!C158),"",'Item List'!C158)</f>
        <v/>
      </c>
      <c r="D172" s="296">
        <f>IF(ISBLANK('Item List'!D158),0,'Item List'!D158)</f>
        <v>0</v>
      </c>
      <c r="E172" s="146">
        <f>IF(ISBLANK('Item List'!E158),0,'Item List'!E158)</f>
        <v>0</v>
      </c>
      <c r="F172" s="146">
        <f t="shared" si="46"/>
        <v>0</v>
      </c>
      <c r="G172" s="168"/>
      <c r="H172" s="103">
        <f t="shared" si="47"/>
        <v>0</v>
      </c>
      <c r="I172" s="170"/>
      <c r="J172" s="103">
        <f t="shared" si="48"/>
        <v>0</v>
      </c>
      <c r="K172" s="170"/>
      <c r="L172" s="103">
        <f t="shared" si="49"/>
        <v>0</v>
      </c>
      <c r="M172" s="170"/>
      <c r="N172" s="103">
        <f t="shared" si="50"/>
        <v>0</v>
      </c>
      <c r="O172" s="170"/>
      <c r="P172" s="103">
        <f t="shared" si="51"/>
        <v>0</v>
      </c>
      <c r="Q172" s="170"/>
      <c r="R172" s="103">
        <f t="shared" si="52"/>
        <v>0</v>
      </c>
    </row>
    <row r="173" spans="1:18" ht="24" customHeight="1" x14ac:dyDescent="0.2">
      <c r="A173" s="145" t="str">
        <f t="shared" si="53"/>
        <v/>
      </c>
      <c r="B173" s="295" t="str">
        <f>IF(ISBLANK('Item List'!B159),"",'Item List'!B159)</f>
        <v/>
      </c>
      <c r="C173" s="295" t="str">
        <f>IF(ISBLANK('Item List'!C159),"",'Item List'!C159)</f>
        <v/>
      </c>
      <c r="D173" s="296">
        <f>IF(ISBLANK('Item List'!D159),0,'Item List'!D159)</f>
        <v>0</v>
      </c>
      <c r="E173" s="146">
        <f>IF(ISBLANK('Item List'!E159),0,'Item List'!E159)</f>
        <v>0</v>
      </c>
      <c r="F173" s="146">
        <f t="shared" si="46"/>
        <v>0</v>
      </c>
      <c r="G173" s="168"/>
      <c r="H173" s="103">
        <f t="shared" si="47"/>
        <v>0</v>
      </c>
      <c r="I173" s="170"/>
      <c r="J173" s="103">
        <f t="shared" si="48"/>
        <v>0</v>
      </c>
      <c r="K173" s="170"/>
      <c r="L173" s="103">
        <f t="shared" si="49"/>
        <v>0</v>
      </c>
      <c r="M173" s="170"/>
      <c r="N173" s="103">
        <f t="shared" si="50"/>
        <v>0</v>
      </c>
      <c r="O173" s="170"/>
      <c r="P173" s="103">
        <f t="shared" si="51"/>
        <v>0</v>
      </c>
      <c r="Q173" s="170"/>
      <c r="R173" s="103">
        <f t="shared" si="52"/>
        <v>0</v>
      </c>
    </row>
    <row r="174" spans="1:18" ht="24" customHeight="1" x14ac:dyDescent="0.2">
      <c r="A174" s="145" t="str">
        <f t="shared" si="53"/>
        <v/>
      </c>
      <c r="B174" s="295" t="str">
        <f>IF(ISBLANK('Item List'!B160),"",'Item List'!B160)</f>
        <v/>
      </c>
      <c r="C174" s="295" t="str">
        <f>IF(ISBLANK('Item List'!C160),"",'Item List'!C160)</f>
        <v/>
      </c>
      <c r="D174" s="296">
        <f>IF(ISBLANK('Item List'!D160),0,'Item List'!D160)</f>
        <v>0</v>
      </c>
      <c r="E174" s="146">
        <f>IF(ISBLANK('Item List'!E160),0,'Item List'!E160)</f>
        <v>0</v>
      </c>
      <c r="F174" s="146">
        <f t="shared" si="46"/>
        <v>0</v>
      </c>
      <c r="G174" s="168"/>
      <c r="H174" s="103">
        <f t="shared" si="47"/>
        <v>0</v>
      </c>
      <c r="I174" s="170"/>
      <c r="J174" s="103">
        <f t="shared" si="48"/>
        <v>0</v>
      </c>
      <c r="K174" s="170"/>
      <c r="L174" s="103">
        <f t="shared" si="49"/>
        <v>0</v>
      </c>
      <c r="M174" s="170"/>
      <c r="N174" s="103">
        <f t="shared" si="50"/>
        <v>0</v>
      </c>
      <c r="O174" s="170"/>
      <c r="P174" s="103">
        <f t="shared" si="51"/>
        <v>0</v>
      </c>
      <c r="Q174" s="170"/>
      <c r="R174" s="103">
        <f t="shared" si="52"/>
        <v>0</v>
      </c>
    </row>
    <row r="175" spans="1:18" ht="24" customHeight="1" x14ac:dyDescent="0.2">
      <c r="A175" s="145" t="str">
        <f t="shared" si="53"/>
        <v/>
      </c>
      <c r="B175" s="295" t="str">
        <f>IF(ISBLANK('Item List'!B161),"",'Item List'!B161)</f>
        <v/>
      </c>
      <c r="C175" s="295" t="str">
        <f>IF(ISBLANK('Item List'!C161),"",'Item List'!C161)</f>
        <v/>
      </c>
      <c r="D175" s="296">
        <f>IF(ISBLANK('Item List'!D161),0,'Item List'!D161)</f>
        <v>0</v>
      </c>
      <c r="E175" s="146">
        <f>IF(ISBLANK('Item List'!E161),0,'Item List'!E161)</f>
        <v>0</v>
      </c>
      <c r="F175" s="146">
        <f t="shared" si="46"/>
        <v>0</v>
      </c>
      <c r="G175" s="168"/>
      <c r="H175" s="103">
        <f t="shared" si="47"/>
        <v>0</v>
      </c>
      <c r="I175" s="170"/>
      <c r="J175" s="103">
        <f t="shared" si="48"/>
        <v>0</v>
      </c>
      <c r="K175" s="170"/>
      <c r="L175" s="103">
        <f t="shared" si="49"/>
        <v>0</v>
      </c>
      <c r="M175" s="170"/>
      <c r="N175" s="103">
        <f t="shared" si="50"/>
        <v>0</v>
      </c>
      <c r="O175" s="170"/>
      <c r="P175" s="103">
        <f t="shared" si="51"/>
        <v>0</v>
      </c>
      <c r="Q175" s="170"/>
      <c r="R175" s="103">
        <f t="shared" si="52"/>
        <v>0</v>
      </c>
    </row>
    <row r="176" spans="1:18" ht="24" customHeight="1" x14ac:dyDescent="0.2">
      <c r="A176" s="145" t="str">
        <f t="shared" si="53"/>
        <v/>
      </c>
      <c r="B176" s="295" t="str">
        <f>IF(ISBLANK('Item List'!B162),"",'Item List'!B162)</f>
        <v/>
      </c>
      <c r="C176" s="295" t="str">
        <f>IF(ISBLANK('Item List'!C162),"",'Item List'!C162)</f>
        <v/>
      </c>
      <c r="D176" s="296">
        <f>IF(ISBLANK('Item List'!D162),0,'Item List'!D162)</f>
        <v>0</v>
      </c>
      <c r="E176" s="146">
        <f>IF(ISBLANK('Item List'!E162),0,'Item List'!E162)</f>
        <v>0</v>
      </c>
      <c r="F176" s="146">
        <f t="shared" si="46"/>
        <v>0</v>
      </c>
      <c r="G176" s="168"/>
      <c r="H176" s="103">
        <f t="shared" si="47"/>
        <v>0</v>
      </c>
      <c r="I176" s="170"/>
      <c r="J176" s="103">
        <f t="shared" si="48"/>
        <v>0</v>
      </c>
      <c r="K176" s="170"/>
      <c r="L176" s="103">
        <f t="shared" si="49"/>
        <v>0</v>
      </c>
      <c r="M176" s="170"/>
      <c r="N176" s="103">
        <f t="shared" si="50"/>
        <v>0</v>
      </c>
      <c r="O176" s="170"/>
      <c r="P176" s="103">
        <f t="shared" si="51"/>
        <v>0</v>
      </c>
      <c r="Q176" s="170"/>
      <c r="R176" s="103">
        <f t="shared" si="52"/>
        <v>0</v>
      </c>
    </row>
    <row r="177" spans="1:18" ht="24" customHeight="1" x14ac:dyDescent="0.2">
      <c r="A177" s="145" t="str">
        <f t="shared" si="53"/>
        <v/>
      </c>
      <c r="B177" s="295" t="str">
        <f>IF(ISBLANK('Item List'!B163),"",'Item List'!B163)</f>
        <v/>
      </c>
      <c r="C177" s="295" t="str">
        <f>IF(ISBLANK('Item List'!C163),"",'Item List'!C163)</f>
        <v/>
      </c>
      <c r="D177" s="296">
        <f>IF(ISBLANK('Item List'!D163),0,'Item List'!D163)</f>
        <v>0</v>
      </c>
      <c r="E177" s="146">
        <f>IF(ISBLANK('Item List'!E163),0,'Item List'!E163)</f>
        <v>0</v>
      </c>
      <c r="F177" s="146">
        <f t="shared" si="46"/>
        <v>0</v>
      </c>
      <c r="G177" s="168"/>
      <c r="H177" s="103">
        <f t="shared" si="47"/>
        <v>0</v>
      </c>
      <c r="I177" s="170"/>
      <c r="J177" s="103">
        <f t="shared" si="48"/>
        <v>0</v>
      </c>
      <c r="K177" s="170"/>
      <c r="L177" s="103">
        <f t="shared" si="49"/>
        <v>0</v>
      </c>
      <c r="M177" s="170"/>
      <c r="N177" s="103">
        <f t="shared" si="50"/>
        <v>0</v>
      </c>
      <c r="O177" s="170"/>
      <c r="P177" s="103">
        <f t="shared" si="51"/>
        <v>0</v>
      </c>
      <c r="Q177" s="170"/>
      <c r="R177" s="103">
        <f t="shared" si="52"/>
        <v>0</v>
      </c>
    </row>
    <row r="178" spans="1:18" ht="24" customHeight="1" x14ac:dyDescent="0.2">
      <c r="A178" s="145" t="str">
        <f t="shared" si="53"/>
        <v/>
      </c>
      <c r="B178" s="295" t="str">
        <f>IF(ISBLANK('Item List'!B164),"",'Item List'!B164)</f>
        <v/>
      </c>
      <c r="C178" s="295" t="str">
        <f>IF(ISBLANK('Item List'!C164),"",'Item List'!C164)</f>
        <v/>
      </c>
      <c r="D178" s="296">
        <f>IF(ISBLANK('Item List'!D164),0,'Item List'!D164)</f>
        <v>0</v>
      </c>
      <c r="E178" s="146">
        <f>IF(ISBLANK('Item List'!E164),0,'Item List'!E164)</f>
        <v>0</v>
      </c>
      <c r="F178" s="146">
        <f t="shared" si="46"/>
        <v>0</v>
      </c>
      <c r="G178" s="168"/>
      <c r="H178" s="103">
        <f t="shared" si="47"/>
        <v>0</v>
      </c>
      <c r="I178" s="170"/>
      <c r="J178" s="103">
        <f t="shared" si="48"/>
        <v>0</v>
      </c>
      <c r="K178" s="170"/>
      <c r="L178" s="103">
        <f t="shared" si="49"/>
        <v>0</v>
      </c>
      <c r="M178" s="170"/>
      <c r="N178" s="103">
        <f t="shared" si="50"/>
        <v>0</v>
      </c>
      <c r="O178" s="170"/>
      <c r="P178" s="103">
        <f t="shared" si="51"/>
        <v>0</v>
      </c>
      <c r="Q178" s="170"/>
      <c r="R178" s="103">
        <f t="shared" si="52"/>
        <v>0</v>
      </c>
    </row>
    <row r="179" spans="1:18" ht="24" customHeight="1" x14ac:dyDescent="0.2">
      <c r="A179" s="145" t="str">
        <f t="shared" si="53"/>
        <v/>
      </c>
      <c r="B179" s="295" t="str">
        <f>IF(ISBLANK('Item List'!B165),"",'Item List'!B165)</f>
        <v/>
      </c>
      <c r="C179" s="295" t="str">
        <f>IF(ISBLANK('Item List'!C165),"",'Item List'!C165)</f>
        <v/>
      </c>
      <c r="D179" s="296">
        <f>IF(ISBLANK('Item List'!D165),0,'Item List'!D165)</f>
        <v>0</v>
      </c>
      <c r="E179" s="146">
        <f>IF(ISBLANK('Item List'!E165),0,'Item List'!E165)</f>
        <v>0</v>
      </c>
      <c r="F179" s="146">
        <f t="shared" si="46"/>
        <v>0</v>
      </c>
      <c r="G179" s="168"/>
      <c r="H179" s="103">
        <f t="shared" si="47"/>
        <v>0</v>
      </c>
      <c r="I179" s="170"/>
      <c r="J179" s="103">
        <f t="shared" si="48"/>
        <v>0</v>
      </c>
      <c r="K179" s="170"/>
      <c r="L179" s="103">
        <f t="shared" si="49"/>
        <v>0</v>
      </c>
      <c r="M179" s="170"/>
      <c r="N179" s="103">
        <f t="shared" si="50"/>
        <v>0</v>
      </c>
      <c r="O179" s="170"/>
      <c r="P179" s="103">
        <f t="shared" si="51"/>
        <v>0</v>
      </c>
      <c r="Q179" s="170"/>
      <c r="R179" s="103">
        <f t="shared" si="52"/>
        <v>0</v>
      </c>
    </row>
    <row r="180" spans="1:18" ht="24" customHeight="1" x14ac:dyDescent="0.2">
      <c r="A180" s="145" t="str">
        <f t="shared" si="53"/>
        <v/>
      </c>
      <c r="B180" s="295" t="str">
        <f>IF(ISBLANK('Item List'!B166),"",'Item List'!B166)</f>
        <v/>
      </c>
      <c r="C180" s="295" t="str">
        <f>IF(ISBLANK('Item List'!C166),"",'Item List'!C166)</f>
        <v/>
      </c>
      <c r="D180" s="296">
        <f>IF(ISBLANK('Item List'!D166),0,'Item List'!D166)</f>
        <v>0</v>
      </c>
      <c r="E180" s="146">
        <f>IF(ISBLANK('Item List'!E166),0,'Item List'!E166)</f>
        <v>0</v>
      </c>
      <c r="F180" s="146">
        <f t="shared" si="46"/>
        <v>0</v>
      </c>
      <c r="G180" s="168"/>
      <c r="H180" s="103">
        <f t="shared" si="47"/>
        <v>0</v>
      </c>
      <c r="I180" s="170"/>
      <c r="J180" s="103">
        <f t="shared" si="48"/>
        <v>0</v>
      </c>
      <c r="K180" s="170"/>
      <c r="L180" s="103">
        <f t="shared" si="49"/>
        <v>0</v>
      </c>
      <c r="M180" s="170"/>
      <c r="N180" s="103">
        <f t="shared" si="50"/>
        <v>0</v>
      </c>
      <c r="O180" s="170"/>
      <c r="P180" s="103">
        <f t="shared" si="51"/>
        <v>0</v>
      </c>
      <c r="Q180" s="170"/>
      <c r="R180" s="103">
        <f t="shared" si="52"/>
        <v>0</v>
      </c>
    </row>
    <row r="181" spans="1:18" ht="24" customHeight="1" x14ac:dyDescent="0.2">
      <c r="A181" s="145" t="str">
        <f t="shared" si="53"/>
        <v/>
      </c>
      <c r="B181" s="295" t="str">
        <f>IF(ISBLANK('Item List'!B167),"",'Item List'!B167)</f>
        <v/>
      </c>
      <c r="C181" s="295" t="str">
        <f>IF(ISBLANK('Item List'!C167),"",'Item List'!C167)</f>
        <v/>
      </c>
      <c r="D181" s="296">
        <f>IF(ISBLANK('Item List'!D167),0,'Item List'!D167)</f>
        <v>0</v>
      </c>
      <c r="E181" s="146">
        <f>IF(ISBLANK('Item List'!E167),0,'Item List'!E167)</f>
        <v>0</v>
      </c>
      <c r="F181" s="146">
        <f t="shared" si="46"/>
        <v>0</v>
      </c>
      <c r="G181" s="168"/>
      <c r="H181" s="103">
        <f t="shared" si="47"/>
        <v>0</v>
      </c>
      <c r="I181" s="170"/>
      <c r="J181" s="103">
        <f t="shared" si="48"/>
        <v>0</v>
      </c>
      <c r="K181" s="170"/>
      <c r="L181" s="103">
        <f t="shared" si="49"/>
        <v>0</v>
      </c>
      <c r="M181" s="170"/>
      <c r="N181" s="103">
        <f t="shared" si="50"/>
        <v>0</v>
      </c>
      <c r="O181" s="170"/>
      <c r="P181" s="103">
        <f t="shared" si="51"/>
        <v>0</v>
      </c>
      <c r="Q181" s="170"/>
      <c r="R181" s="103">
        <f t="shared" si="52"/>
        <v>0</v>
      </c>
    </row>
    <row r="182" spans="1:18" ht="24" customHeight="1" x14ac:dyDescent="0.2">
      <c r="A182" s="145" t="str">
        <f t="shared" si="53"/>
        <v/>
      </c>
      <c r="B182" s="295" t="str">
        <f>IF(ISBLANK('Item List'!B168),"",'Item List'!B168)</f>
        <v/>
      </c>
      <c r="C182" s="295" t="str">
        <f>IF(ISBLANK('Item List'!C168),"",'Item List'!C168)</f>
        <v/>
      </c>
      <c r="D182" s="296">
        <f>IF(ISBLANK('Item List'!D168),0,'Item List'!D168)</f>
        <v>0</v>
      </c>
      <c r="E182" s="146">
        <f>IF(ISBLANK('Item List'!E168),0,'Item List'!E168)</f>
        <v>0</v>
      </c>
      <c r="F182" s="146">
        <f t="shared" si="46"/>
        <v>0</v>
      </c>
      <c r="G182" s="168"/>
      <c r="H182" s="103">
        <f t="shared" si="47"/>
        <v>0</v>
      </c>
      <c r="I182" s="170"/>
      <c r="J182" s="103">
        <f t="shared" si="48"/>
        <v>0</v>
      </c>
      <c r="K182" s="170"/>
      <c r="L182" s="103">
        <f t="shared" si="49"/>
        <v>0</v>
      </c>
      <c r="M182" s="170"/>
      <c r="N182" s="103">
        <f t="shared" si="50"/>
        <v>0</v>
      </c>
      <c r="O182" s="170"/>
      <c r="P182" s="103">
        <f t="shared" si="51"/>
        <v>0</v>
      </c>
      <c r="Q182" s="170"/>
      <c r="R182" s="103">
        <f t="shared" si="52"/>
        <v>0</v>
      </c>
    </row>
    <row r="183" spans="1:18" ht="24" customHeight="1" x14ac:dyDescent="0.2">
      <c r="A183" s="145" t="str">
        <f t="shared" si="53"/>
        <v/>
      </c>
      <c r="B183" s="295" t="str">
        <f>IF(ISBLANK('Item List'!B169),"",'Item List'!B169)</f>
        <v/>
      </c>
      <c r="C183" s="295" t="str">
        <f>IF(ISBLANK('Item List'!C169),"",'Item List'!C169)</f>
        <v/>
      </c>
      <c r="D183" s="296">
        <f>IF(ISBLANK('Item List'!D169),0,'Item List'!D169)</f>
        <v>0</v>
      </c>
      <c r="E183" s="146">
        <f>IF(ISBLANK('Item List'!E169),0,'Item List'!E169)</f>
        <v>0</v>
      </c>
      <c r="F183" s="146">
        <f t="shared" si="46"/>
        <v>0</v>
      </c>
      <c r="G183" s="168"/>
      <c r="H183" s="103">
        <f t="shared" si="47"/>
        <v>0</v>
      </c>
      <c r="I183" s="170"/>
      <c r="J183" s="103">
        <f t="shared" si="48"/>
        <v>0</v>
      </c>
      <c r="K183" s="170"/>
      <c r="L183" s="103">
        <f t="shared" si="49"/>
        <v>0</v>
      </c>
      <c r="M183" s="170"/>
      <c r="N183" s="103">
        <f t="shared" si="50"/>
        <v>0</v>
      </c>
      <c r="O183" s="170"/>
      <c r="P183" s="103">
        <f t="shared" si="51"/>
        <v>0</v>
      </c>
      <c r="Q183" s="170"/>
      <c r="R183" s="103">
        <f t="shared" si="52"/>
        <v>0</v>
      </c>
    </row>
    <row r="184" spans="1:18" ht="24" customHeight="1" x14ac:dyDescent="0.2">
      <c r="A184" s="145" t="str">
        <f t="shared" si="53"/>
        <v/>
      </c>
      <c r="B184" s="295" t="str">
        <f>IF(ISBLANK('Item List'!B170),"",'Item List'!B170)</f>
        <v/>
      </c>
      <c r="C184" s="295" t="str">
        <f>IF(ISBLANK('Item List'!C170),"",'Item List'!C170)</f>
        <v/>
      </c>
      <c r="D184" s="296">
        <f>IF(ISBLANK('Item List'!D170),0,'Item List'!D170)</f>
        <v>0</v>
      </c>
      <c r="E184" s="146">
        <f>IF(ISBLANK('Item List'!E170),0,'Item List'!E170)</f>
        <v>0</v>
      </c>
      <c r="F184" s="146">
        <f t="shared" si="46"/>
        <v>0</v>
      </c>
      <c r="G184" s="168"/>
      <c r="H184" s="103">
        <f t="shared" si="47"/>
        <v>0</v>
      </c>
      <c r="I184" s="170"/>
      <c r="J184" s="103">
        <f t="shared" si="48"/>
        <v>0</v>
      </c>
      <c r="K184" s="170"/>
      <c r="L184" s="103">
        <f t="shared" si="49"/>
        <v>0</v>
      </c>
      <c r="M184" s="170"/>
      <c r="N184" s="103">
        <f t="shared" si="50"/>
        <v>0</v>
      </c>
      <c r="O184" s="170"/>
      <c r="P184" s="103">
        <f t="shared" si="51"/>
        <v>0</v>
      </c>
      <c r="Q184" s="170"/>
      <c r="R184" s="103">
        <f t="shared" si="52"/>
        <v>0</v>
      </c>
    </row>
    <row r="185" spans="1:18" ht="24" customHeight="1" thickBot="1" x14ac:dyDescent="0.25">
      <c r="A185" s="145" t="str">
        <f t="shared" si="53"/>
        <v/>
      </c>
      <c r="B185" s="295" t="str">
        <f>IF(ISBLANK('Item List'!B171),"",'Item List'!B171)</f>
        <v/>
      </c>
      <c r="C185" s="295" t="str">
        <f>IF(ISBLANK('Item List'!C171),"",'Item List'!C171)</f>
        <v/>
      </c>
      <c r="D185" s="296">
        <f>IF(ISBLANK('Item List'!D171),0,'Item List'!D171)</f>
        <v>0</v>
      </c>
      <c r="E185" s="146">
        <f>IF(ISBLANK('Item List'!E171),0,'Item List'!E171)</f>
        <v>0</v>
      </c>
      <c r="F185" s="146">
        <f t="shared" si="46"/>
        <v>0</v>
      </c>
      <c r="G185" s="168"/>
      <c r="H185" s="103">
        <f t="shared" si="47"/>
        <v>0</v>
      </c>
      <c r="I185" s="170"/>
      <c r="J185" s="103">
        <f t="shared" si="48"/>
        <v>0</v>
      </c>
      <c r="K185" s="170"/>
      <c r="L185" s="103">
        <f t="shared" si="49"/>
        <v>0</v>
      </c>
      <c r="M185" s="170"/>
      <c r="N185" s="103">
        <f t="shared" si="50"/>
        <v>0</v>
      </c>
      <c r="O185" s="170"/>
      <c r="P185" s="103">
        <f t="shared" si="51"/>
        <v>0</v>
      </c>
      <c r="Q185" s="170"/>
      <c r="R185" s="103">
        <f t="shared" si="52"/>
        <v>0</v>
      </c>
    </row>
    <row r="186" spans="1:18" ht="10.5" customHeight="1" x14ac:dyDescent="0.2">
      <c r="A186" s="147"/>
      <c r="B186" s="339" t="s">
        <v>103</v>
      </c>
      <c r="C186" s="148" t="str">
        <f>IF(NOT(ISNUMBER(A188)),"Total","Sub")</f>
        <v>Total</v>
      </c>
      <c r="D186" s="297"/>
      <c r="E186" s="149" t="s">
        <v>8</v>
      </c>
      <c r="F186" s="150" t="str">
        <f>IF(SUM(F162:F185)=0,"",SUM(F162:F185)+F160)</f>
        <v/>
      </c>
      <c r="G186" s="110"/>
      <c r="H186" s="104" t="str">
        <f>IF(SUM(H162:H185)=0,"",SUM(H162:H185)+H160)</f>
        <v/>
      </c>
      <c r="I186" s="221"/>
      <c r="J186" s="104" t="str">
        <f>IF(SUM(J162:J185)=0,"",SUM(J162:J185)+J160)</f>
        <v/>
      </c>
      <c r="K186" s="110"/>
      <c r="L186" s="104" t="str">
        <f>IF(SUM(L162:L185)=0,"",SUM(L162:L185)+L160)</f>
        <v/>
      </c>
      <c r="M186" s="221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</row>
    <row r="187" spans="1:18" ht="10.5" customHeight="1" thickBot="1" x14ac:dyDescent="0.25">
      <c r="A187" s="151"/>
      <c r="B187" s="152" t="str">
        <f>CONCATENATE("Award to"&amp;" "&amp;$G$1)</f>
        <v>Award to N-Trak Group</v>
      </c>
      <c r="C187" s="153" t="str">
        <f>IF(NOT(ISNUMBER(A188)),"Bid","Total")</f>
        <v>Bid</v>
      </c>
      <c r="D187" s="154"/>
      <c r="E187" s="155" t="s">
        <v>9</v>
      </c>
      <c r="F187" s="15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9"/>
      <c r="H187" s="105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22"/>
      <c r="J187" s="105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9"/>
      <c r="L187" s="105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22"/>
      <c r="N187" s="105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45" t="str">
        <f>IF(B188="","",A185+1)</f>
        <v/>
      </c>
      <c r="B188" s="295" t="str">
        <f>IF(ISBLANK('Item List'!B172),"",'Item List'!B172)</f>
        <v/>
      </c>
      <c r="C188" s="295" t="str">
        <f>IF(ISBLANK('Item List'!C172),"",'Item List'!C172)</f>
        <v/>
      </c>
      <c r="D188" s="296">
        <f>IF(ISBLANK('Item List'!D172),0,'Item List'!D172)</f>
        <v>0</v>
      </c>
      <c r="E188" s="146">
        <f>IF(ISBLANK('Item List'!E172),0,'Item List'!E172)</f>
        <v>0</v>
      </c>
      <c r="F188" s="146">
        <f t="shared" ref="F188:F211" si="54">IF(AND(ISNUMBER($D188),ISNUMBER(E188)),$D188*E188,0)</f>
        <v>0</v>
      </c>
      <c r="G188" s="168"/>
      <c r="H188" s="103">
        <f t="shared" ref="H188:H211" si="55">IF(AND(ISNUMBER($D188),ISNUMBER(G188)),$D188*G188,0)</f>
        <v>0</v>
      </c>
      <c r="I188" s="169"/>
      <c r="J188" s="103">
        <f>IF(AND(ISNUMBER($D188),ISNUMBER(I188)),$D188*I188,0)</f>
        <v>0</v>
      </c>
      <c r="K188" s="169"/>
      <c r="L188" s="103">
        <f>IF(AND(ISNUMBER($D188),ISNUMBER(K188)),$D188*K188,0)</f>
        <v>0</v>
      </c>
      <c r="M188" s="169"/>
      <c r="N188" s="103">
        <f>IF(AND(ISNUMBER($D188),ISNUMBER(M188)),$D188*M188,0)</f>
        <v>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</row>
    <row r="189" spans="1:18" ht="24" customHeight="1" x14ac:dyDescent="0.2">
      <c r="A189" s="145" t="str">
        <f>IF(B189="","",A188+1)</f>
        <v/>
      </c>
      <c r="B189" s="295" t="str">
        <f>IF(ISBLANK('Item List'!B173),"",'Item List'!B173)</f>
        <v/>
      </c>
      <c r="C189" s="295" t="str">
        <f>IF(ISBLANK('Item List'!C173),"",'Item List'!C173)</f>
        <v/>
      </c>
      <c r="D189" s="296">
        <f>IF(ISBLANK('Item List'!D173),0,'Item List'!D173)</f>
        <v>0</v>
      </c>
      <c r="E189" s="146">
        <f>IF(ISBLANK('Item List'!E173),0,'Item List'!E173)</f>
        <v>0</v>
      </c>
      <c r="F189" s="146">
        <f t="shared" si="54"/>
        <v>0</v>
      </c>
      <c r="G189" s="168"/>
      <c r="H189" s="103">
        <f t="shared" si="55"/>
        <v>0</v>
      </c>
      <c r="I189" s="169"/>
      <c r="J189" s="103">
        <f t="shared" ref="J189:J211" si="56">IF(AND(ISNUMBER($D189),ISNUMBER(I189)),$D189*I189,0)</f>
        <v>0</v>
      </c>
      <c r="K189" s="169"/>
      <c r="L189" s="103">
        <f t="shared" ref="L189:L211" si="57">IF(AND(ISNUMBER($D189),ISNUMBER(K189)),$D189*K189,0)</f>
        <v>0</v>
      </c>
      <c r="M189" s="169"/>
      <c r="N189" s="103">
        <f t="shared" ref="N189:N211" si="58">IF(AND(ISNUMBER($D189),ISNUMBER(M189)),$D189*M189,0)</f>
        <v>0</v>
      </c>
      <c r="O189" s="169"/>
      <c r="P189" s="103">
        <f t="shared" ref="P189:P211" si="59">IF(AND(ISNUMBER($D189),ISNUMBER(O189)),$D189*O189,0)</f>
        <v>0</v>
      </c>
      <c r="Q189" s="169"/>
      <c r="R189" s="103">
        <f t="shared" ref="R189:R211" si="60">IF(AND(ISNUMBER($D189),ISNUMBER(Q189)),$D189*Q189,0)</f>
        <v>0</v>
      </c>
    </row>
    <row r="190" spans="1:18" ht="24" customHeight="1" x14ac:dyDescent="0.2">
      <c r="A190" s="145" t="str">
        <f t="shared" ref="A190:A211" si="61">IF(B190="","",A189+1)</f>
        <v/>
      </c>
      <c r="B190" s="295" t="str">
        <f>IF(ISBLANK('Item List'!B174),"",'Item List'!B174)</f>
        <v/>
      </c>
      <c r="C190" s="295" t="str">
        <f>IF(ISBLANK('Item List'!C174),"",'Item List'!C174)</f>
        <v/>
      </c>
      <c r="D190" s="296">
        <f>IF(ISBLANK('Item List'!D174),0,'Item List'!D174)</f>
        <v>0</v>
      </c>
      <c r="E190" s="146">
        <f>IF(ISBLANK('Item List'!E174),0,'Item List'!E174)</f>
        <v>0</v>
      </c>
      <c r="F190" s="146">
        <f t="shared" si="54"/>
        <v>0</v>
      </c>
      <c r="G190" s="168"/>
      <c r="H190" s="103">
        <f t="shared" si="55"/>
        <v>0</v>
      </c>
      <c r="I190" s="169"/>
      <c r="J190" s="103">
        <f t="shared" si="56"/>
        <v>0</v>
      </c>
      <c r="K190" s="169"/>
      <c r="L190" s="103">
        <f t="shared" si="57"/>
        <v>0</v>
      </c>
      <c r="M190" s="169"/>
      <c r="N190" s="103">
        <f t="shared" si="58"/>
        <v>0</v>
      </c>
      <c r="O190" s="169"/>
      <c r="P190" s="103">
        <f t="shared" si="59"/>
        <v>0</v>
      </c>
      <c r="Q190" s="169"/>
      <c r="R190" s="103">
        <f t="shared" si="60"/>
        <v>0</v>
      </c>
    </row>
    <row r="191" spans="1:18" ht="24" customHeight="1" x14ac:dyDescent="0.2">
      <c r="A191" s="145" t="str">
        <f t="shared" si="61"/>
        <v/>
      </c>
      <c r="B191" s="295" t="str">
        <f>IF(ISBLANK('Item List'!B175),"",'Item List'!B175)</f>
        <v/>
      </c>
      <c r="C191" s="295" t="str">
        <f>IF(ISBLANK('Item List'!C175),"",'Item List'!C175)</f>
        <v/>
      </c>
      <c r="D191" s="296">
        <f>IF(ISBLANK('Item List'!D175),0,'Item List'!D175)</f>
        <v>0</v>
      </c>
      <c r="E191" s="146">
        <f>IF(ISBLANK('Item List'!E175),0,'Item List'!E175)</f>
        <v>0</v>
      </c>
      <c r="F191" s="146">
        <f t="shared" si="54"/>
        <v>0</v>
      </c>
      <c r="G191" s="168"/>
      <c r="H191" s="103">
        <f t="shared" si="55"/>
        <v>0</v>
      </c>
      <c r="I191" s="169"/>
      <c r="J191" s="103">
        <f t="shared" si="56"/>
        <v>0</v>
      </c>
      <c r="K191" s="169"/>
      <c r="L191" s="103">
        <f t="shared" si="57"/>
        <v>0</v>
      </c>
      <c r="M191" s="169"/>
      <c r="N191" s="103">
        <f t="shared" si="58"/>
        <v>0</v>
      </c>
      <c r="O191" s="169"/>
      <c r="P191" s="103">
        <f t="shared" si="59"/>
        <v>0</v>
      </c>
      <c r="Q191" s="169"/>
      <c r="R191" s="103">
        <f t="shared" si="60"/>
        <v>0</v>
      </c>
    </row>
    <row r="192" spans="1:18" ht="24" customHeight="1" x14ac:dyDescent="0.2">
      <c r="A192" s="145" t="str">
        <f t="shared" si="61"/>
        <v/>
      </c>
      <c r="B192" s="295" t="str">
        <f>IF(ISBLANK('Item List'!B176),"",'Item List'!B176)</f>
        <v/>
      </c>
      <c r="C192" s="295" t="str">
        <f>IF(ISBLANK('Item List'!C176),"",'Item List'!C176)</f>
        <v/>
      </c>
      <c r="D192" s="296">
        <f>IF(ISBLANK('Item List'!D176),0,'Item List'!D176)</f>
        <v>0</v>
      </c>
      <c r="E192" s="146">
        <f>IF(ISBLANK('Item List'!E176),0,'Item List'!E176)</f>
        <v>0</v>
      </c>
      <c r="F192" s="146">
        <f t="shared" si="54"/>
        <v>0</v>
      </c>
      <c r="G192" s="168"/>
      <c r="H192" s="103">
        <f t="shared" si="55"/>
        <v>0</v>
      </c>
      <c r="I192" s="169"/>
      <c r="J192" s="103">
        <f t="shared" si="56"/>
        <v>0</v>
      </c>
      <c r="K192" s="169"/>
      <c r="L192" s="103">
        <f t="shared" si="57"/>
        <v>0</v>
      </c>
      <c r="M192" s="169"/>
      <c r="N192" s="103">
        <f t="shared" si="58"/>
        <v>0</v>
      </c>
      <c r="O192" s="169"/>
      <c r="P192" s="103">
        <f t="shared" si="59"/>
        <v>0</v>
      </c>
      <c r="Q192" s="169"/>
      <c r="R192" s="103">
        <f t="shared" si="60"/>
        <v>0</v>
      </c>
    </row>
    <row r="193" spans="1:18" ht="24" customHeight="1" x14ac:dyDescent="0.2">
      <c r="A193" s="145" t="str">
        <f t="shared" si="61"/>
        <v/>
      </c>
      <c r="B193" s="295" t="str">
        <f>IF(ISBLANK('Item List'!B177),"",'Item List'!B177)</f>
        <v/>
      </c>
      <c r="C193" s="295" t="str">
        <f>IF(ISBLANK('Item List'!C177),"",'Item List'!C177)</f>
        <v/>
      </c>
      <c r="D193" s="296">
        <f>IF(ISBLANK('Item List'!D177),0,'Item List'!D177)</f>
        <v>0</v>
      </c>
      <c r="E193" s="146">
        <f>IF(ISBLANK('Item List'!E177),0,'Item List'!E177)</f>
        <v>0</v>
      </c>
      <c r="F193" s="146">
        <f t="shared" si="54"/>
        <v>0</v>
      </c>
      <c r="G193" s="168"/>
      <c r="H193" s="103">
        <f t="shared" si="55"/>
        <v>0</v>
      </c>
      <c r="I193" s="169"/>
      <c r="J193" s="103">
        <f t="shared" si="56"/>
        <v>0</v>
      </c>
      <c r="K193" s="169"/>
      <c r="L193" s="103">
        <f t="shared" si="57"/>
        <v>0</v>
      </c>
      <c r="M193" s="169"/>
      <c r="N193" s="103">
        <f t="shared" si="58"/>
        <v>0</v>
      </c>
      <c r="O193" s="169"/>
      <c r="P193" s="103">
        <f t="shared" si="59"/>
        <v>0</v>
      </c>
      <c r="Q193" s="169"/>
      <c r="R193" s="103">
        <f t="shared" si="60"/>
        <v>0</v>
      </c>
    </row>
    <row r="194" spans="1:18" ht="24" customHeight="1" x14ac:dyDescent="0.2">
      <c r="A194" s="145" t="str">
        <f t="shared" si="61"/>
        <v/>
      </c>
      <c r="B194" s="295" t="str">
        <f>IF(ISBLANK('Item List'!B178),"",'Item List'!B178)</f>
        <v/>
      </c>
      <c r="C194" s="295" t="str">
        <f>IF(ISBLANK('Item List'!C178),"",'Item List'!C178)</f>
        <v/>
      </c>
      <c r="D194" s="296">
        <f>IF(ISBLANK('Item List'!D178),0,'Item List'!D178)</f>
        <v>0</v>
      </c>
      <c r="E194" s="146">
        <f>IF(ISBLANK('Item List'!E178),0,'Item List'!E178)</f>
        <v>0</v>
      </c>
      <c r="F194" s="146">
        <f t="shared" si="54"/>
        <v>0</v>
      </c>
      <c r="G194" s="168"/>
      <c r="H194" s="103">
        <f t="shared" si="55"/>
        <v>0</v>
      </c>
      <c r="I194" s="169"/>
      <c r="J194" s="103">
        <f t="shared" si="56"/>
        <v>0</v>
      </c>
      <c r="K194" s="169"/>
      <c r="L194" s="103">
        <f t="shared" si="57"/>
        <v>0</v>
      </c>
      <c r="M194" s="169"/>
      <c r="N194" s="103">
        <f t="shared" si="58"/>
        <v>0</v>
      </c>
      <c r="O194" s="169"/>
      <c r="P194" s="103">
        <f t="shared" si="59"/>
        <v>0</v>
      </c>
      <c r="Q194" s="169"/>
      <c r="R194" s="103">
        <f t="shared" si="60"/>
        <v>0</v>
      </c>
    </row>
    <row r="195" spans="1:18" ht="24" customHeight="1" x14ac:dyDescent="0.2">
      <c r="A195" s="145" t="str">
        <f t="shared" si="61"/>
        <v/>
      </c>
      <c r="B195" s="295" t="str">
        <f>IF(ISBLANK('Item List'!B179),"",'Item List'!B179)</f>
        <v/>
      </c>
      <c r="C195" s="295" t="str">
        <f>IF(ISBLANK('Item List'!C179),"",'Item List'!C179)</f>
        <v/>
      </c>
      <c r="D195" s="296">
        <f>IF(ISBLANK('Item List'!D179),0,'Item List'!D179)</f>
        <v>0</v>
      </c>
      <c r="E195" s="146">
        <f>IF(ISBLANK('Item List'!E179),0,'Item List'!E179)</f>
        <v>0</v>
      </c>
      <c r="F195" s="146">
        <f t="shared" si="54"/>
        <v>0</v>
      </c>
      <c r="G195" s="168"/>
      <c r="H195" s="103">
        <f t="shared" si="55"/>
        <v>0</v>
      </c>
      <c r="I195" s="169"/>
      <c r="J195" s="103">
        <f t="shared" si="56"/>
        <v>0</v>
      </c>
      <c r="K195" s="169"/>
      <c r="L195" s="103">
        <f t="shared" si="57"/>
        <v>0</v>
      </c>
      <c r="M195" s="169"/>
      <c r="N195" s="103">
        <f t="shared" si="58"/>
        <v>0</v>
      </c>
      <c r="O195" s="169"/>
      <c r="P195" s="103">
        <f t="shared" si="59"/>
        <v>0</v>
      </c>
      <c r="Q195" s="169"/>
      <c r="R195" s="103">
        <f t="shared" si="60"/>
        <v>0</v>
      </c>
    </row>
    <row r="196" spans="1:18" ht="24" customHeight="1" x14ac:dyDescent="0.2">
      <c r="A196" s="145" t="str">
        <f t="shared" si="61"/>
        <v/>
      </c>
      <c r="B196" s="295" t="str">
        <f>IF(ISBLANK('Item List'!B180),"",'Item List'!B180)</f>
        <v/>
      </c>
      <c r="C196" s="295" t="str">
        <f>IF(ISBLANK('Item List'!C180),"",'Item List'!C180)</f>
        <v/>
      </c>
      <c r="D196" s="296">
        <f>IF(ISBLANK('Item List'!D180),0,'Item List'!D180)</f>
        <v>0</v>
      </c>
      <c r="E196" s="146">
        <f>IF(ISBLANK('Item List'!E180),0,'Item List'!E180)</f>
        <v>0</v>
      </c>
      <c r="F196" s="146">
        <f t="shared" si="54"/>
        <v>0</v>
      </c>
      <c r="G196" s="168"/>
      <c r="H196" s="103">
        <f t="shared" si="55"/>
        <v>0</v>
      </c>
      <c r="I196" s="169"/>
      <c r="J196" s="103">
        <f t="shared" si="56"/>
        <v>0</v>
      </c>
      <c r="K196" s="169"/>
      <c r="L196" s="103">
        <f t="shared" si="57"/>
        <v>0</v>
      </c>
      <c r="M196" s="169"/>
      <c r="N196" s="103">
        <f t="shared" si="58"/>
        <v>0</v>
      </c>
      <c r="O196" s="169"/>
      <c r="P196" s="103">
        <f t="shared" si="59"/>
        <v>0</v>
      </c>
      <c r="Q196" s="169"/>
      <c r="R196" s="103">
        <f t="shared" si="60"/>
        <v>0</v>
      </c>
    </row>
    <row r="197" spans="1:18" ht="24" customHeight="1" x14ac:dyDescent="0.2">
      <c r="A197" s="145" t="str">
        <f t="shared" si="61"/>
        <v/>
      </c>
      <c r="B197" s="295" t="str">
        <f>IF(ISBLANK('Item List'!B181),"",'Item List'!B181)</f>
        <v/>
      </c>
      <c r="C197" s="295" t="str">
        <f>IF(ISBLANK('Item List'!C181),"",'Item List'!C181)</f>
        <v/>
      </c>
      <c r="D197" s="296">
        <f>IF(ISBLANK('Item List'!D181),0,'Item List'!D181)</f>
        <v>0</v>
      </c>
      <c r="E197" s="146">
        <f>IF(ISBLANK('Item List'!E181),0,'Item List'!E181)</f>
        <v>0</v>
      </c>
      <c r="F197" s="146">
        <f t="shared" si="54"/>
        <v>0</v>
      </c>
      <c r="G197" s="168"/>
      <c r="H197" s="103">
        <f t="shared" si="55"/>
        <v>0</v>
      </c>
      <c r="I197" s="169"/>
      <c r="J197" s="103">
        <f t="shared" si="56"/>
        <v>0</v>
      </c>
      <c r="K197" s="169"/>
      <c r="L197" s="103">
        <f t="shared" si="57"/>
        <v>0</v>
      </c>
      <c r="M197" s="169"/>
      <c r="N197" s="103">
        <f t="shared" si="58"/>
        <v>0</v>
      </c>
      <c r="O197" s="169"/>
      <c r="P197" s="103">
        <f t="shared" si="59"/>
        <v>0</v>
      </c>
      <c r="Q197" s="169"/>
      <c r="R197" s="103">
        <f t="shared" si="60"/>
        <v>0</v>
      </c>
    </row>
    <row r="198" spans="1:18" ht="24" customHeight="1" x14ac:dyDescent="0.2">
      <c r="A198" s="145" t="str">
        <f t="shared" si="61"/>
        <v/>
      </c>
      <c r="B198" s="295" t="str">
        <f>IF(ISBLANK('Item List'!B182),"",'Item List'!B182)</f>
        <v/>
      </c>
      <c r="C198" s="295" t="str">
        <f>IF(ISBLANK('Item List'!C182),"",'Item List'!C182)</f>
        <v/>
      </c>
      <c r="D198" s="296">
        <f>IF(ISBLANK('Item List'!D182),0,'Item List'!D182)</f>
        <v>0</v>
      </c>
      <c r="E198" s="146">
        <f>IF(ISBLANK('Item List'!E182),0,'Item List'!E182)</f>
        <v>0</v>
      </c>
      <c r="F198" s="146">
        <f t="shared" si="54"/>
        <v>0</v>
      </c>
      <c r="G198" s="168"/>
      <c r="H198" s="103">
        <f t="shared" si="55"/>
        <v>0</v>
      </c>
      <c r="I198" s="170"/>
      <c r="J198" s="103">
        <f t="shared" si="56"/>
        <v>0</v>
      </c>
      <c r="K198" s="170"/>
      <c r="L198" s="103">
        <f t="shared" si="57"/>
        <v>0</v>
      </c>
      <c r="M198" s="170"/>
      <c r="N198" s="103">
        <f t="shared" si="58"/>
        <v>0</v>
      </c>
      <c r="O198" s="170"/>
      <c r="P198" s="103">
        <f t="shared" si="59"/>
        <v>0</v>
      </c>
      <c r="Q198" s="170"/>
      <c r="R198" s="103">
        <f t="shared" si="60"/>
        <v>0</v>
      </c>
    </row>
    <row r="199" spans="1:18" ht="24" customHeight="1" x14ac:dyDescent="0.2">
      <c r="A199" s="145" t="str">
        <f t="shared" si="61"/>
        <v/>
      </c>
      <c r="B199" s="295" t="str">
        <f>IF(ISBLANK('Item List'!B183),"",'Item List'!B183)</f>
        <v/>
      </c>
      <c r="C199" s="295" t="str">
        <f>IF(ISBLANK('Item List'!C183),"",'Item List'!C183)</f>
        <v/>
      </c>
      <c r="D199" s="296">
        <f>IF(ISBLANK('Item List'!D183),0,'Item List'!D183)</f>
        <v>0</v>
      </c>
      <c r="E199" s="146">
        <f>IF(ISBLANK('Item List'!E183),0,'Item List'!E183)</f>
        <v>0</v>
      </c>
      <c r="F199" s="146">
        <f t="shared" si="54"/>
        <v>0</v>
      </c>
      <c r="G199" s="168"/>
      <c r="H199" s="103">
        <f t="shared" si="55"/>
        <v>0</v>
      </c>
      <c r="I199" s="170"/>
      <c r="J199" s="103">
        <f t="shared" si="56"/>
        <v>0</v>
      </c>
      <c r="K199" s="170"/>
      <c r="L199" s="103">
        <f t="shared" si="57"/>
        <v>0</v>
      </c>
      <c r="M199" s="170"/>
      <c r="N199" s="103">
        <f t="shared" si="58"/>
        <v>0</v>
      </c>
      <c r="O199" s="170"/>
      <c r="P199" s="103">
        <f t="shared" si="59"/>
        <v>0</v>
      </c>
      <c r="Q199" s="170"/>
      <c r="R199" s="103">
        <f t="shared" si="60"/>
        <v>0</v>
      </c>
    </row>
    <row r="200" spans="1:18" ht="24" customHeight="1" x14ac:dyDescent="0.2">
      <c r="A200" s="145" t="str">
        <f t="shared" si="61"/>
        <v/>
      </c>
      <c r="B200" s="295" t="str">
        <f>IF(ISBLANK('Item List'!B184),"",'Item List'!B184)</f>
        <v/>
      </c>
      <c r="C200" s="295" t="str">
        <f>IF(ISBLANK('Item List'!C184),"",'Item List'!C184)</f>
        <v/>
      </c>
      <c r="D200" s="296">
        <f>IF(ISBLANK('Item List'!D184),0,'Item List'!D184)</f>
        <v>0</v>
      </c>
      <c r="E200" s="146">
        <f>IF(ISBLANK('Item List'!E184),0,'Item List'!E184)</f>
        <v>0</v>
      </c>
      <c r="F200" s="146">
        <f t="shared" si="54"/>
        <v>0</v>
      </c>
      <c r="G200" s="168"/>
      <c r="H200" s="103">
        <f t="shared" si="55"/>
        <v>0</v>
      </c>
      <c r="I200" s="170"/>
      <c r="J200" s="103">
        <f t="shared" si="56"/>
        <v>0</v>
      </c>
      <c r="K200" s="170"/>
      <c r="L200" s="103">
        <f t="shared" si="57"/>
        <v>0</v>
      </c>
      <c r="M200" s="170"/>
      <c r="N200" s="103">
        <f t="shared" si="58"/>
        <v>0</v>
      </c>
      <c r="O200" s="170"/>
      <c r="P200" s="103">
        <f t="shared" si="59"/>
        <v>0</v>
      </c>
      <c r="Q200" s="170"/>
      <c r="R200" s="103">
        <f t="shared" si="60"/>
        <v>0</v>
      </c>
    </row>
    <row r="201" spans="1:18" ht="24" customHeight="1" x14ac:dyDescent="0.2">
      <c r="A201" s="145" t="str">
        <f t="shared" si="61"/>
        <v/>
      </c>
      <c r="B201" s="295" t="str">
        <f>IF(ISBLANK('Item List'!B185),"",'Item List'!B185)</f>
        <v/>
      </c>
      <c r="C201" s="295" t="str">
        <f>IF(ISBLANK('Item List'!C185),"",'Item List'!C185)</f>
        <v/>
      </c>
      <c r="D201" s="296">
        <f>IF(ISBLANK('Item List'!D185),0,'Item List'!D185)</f>
        <v>0</v>
      </c>
      <c r="E201" s="146">
        <f>IF(ISBLANK('Item List'!E185),0,'Item List'!E185)</f>
        <v>0</v>
      </c>
      <c r="F201" s="146">
        <f t="shared" si="54"/>
        <v>0</v>
      </c>
      <c r="G201" s="168"/>
      <c r="H201" s="103">
        <f t="shared" si="55"/>
        <v>0</v>
      </c>
      <c r="I201" s="170"/>
      <c r="J201" s="103">
        <f t="shared" si="56"/>
        <v>0</v>
      </c>
      <c r="K201" s="170"/>
      <c r="L201" s="103">
        <f t="shared" si="57"/>
        <v>0</v>
      </c>
      <c r="M201" s="170"/>
      <c r="N201" s="103">
        <f t="shared" si="58"/>
        <v>0</v>
      </c>
      <c r="O201" s="170"/>
      <c r="P201" s="103">
        <f t="shared" si="59"/>
        <v>0</v>
      </c>
      <c r="Q201" s="170"/>
      <c r="R201" s="103">
        <f t="shared" si="60"/>
        <v>0</v>
      </c>
    </row>
    <row r="202" spans="1:18" ht="24" customHeight="1" x14ac:dyDescent="0.2">
      <c r="A202" s="145" t="str">
        <f t="shared" si="61"/>
        <v/>
      </c>
      <c r="B202" s="295" t="str">
        <f>IF(ISBLANK('Item List'!B186),"",'Item List'!B186)</f>
        <v/>
      </c>
      <c r="C202" s="295" t="str">
        <f>IF(ISBLANK('Item List'!C186),"",'Item List'!C186)</f>
        <v/>
      </c>
      <c r="D202" s="296">
        <f>IF(ISBLANK('Item List'!D186),0,'Item List'!D186)</f>
        <v>0</v>
      </c>
      <c r="E202" s="146">
        <f>IF(ISBLANK('Item List'!E186),0,'Item List'!E186)</f>
        <v>0</v>
      </c>
      <c r="F202" s="146">
        <f t="shared" si="54"/>
        <v>0</v>
      </c>
      <c r="G202" s="168"/>
      <c r="H202" s="103">
        <f t="shared" si="55"/>
        <v>0</v>
      </c>
      <c r="I202" s="170"/>
      <c r="J202" s="103">
        <f t="shared" si="56"/>
        <v>0</v>
      </c>
      <c r="K202" s="170"/>
      <c r="L202" s="103">
        <f t="shared" si="57"/>
        <v>0</v>
      </c>
      <c r="M202" s="170"/>
      <c r="N202" s="103">
        <f t="shared" si="58"/>
        <v>0</v>
      </c>
      <c r="O202" s="170"/>
      <c r="P202" s="103">
        <f t="shared" si="59"/>
        <v>0</v>
      </c>
      <c r="Q202" s="170"/>
      <c r="R202" s="103">
        <f t="shared" si="60"/>
        <v>0</v>
      </c>
    </row>
    <row r="203" spans="1:18" ht="24" customHeight="1" x14ac:dyDescent="0.2">
      <c r="A203" s="145" t="str">
        <f t="shared" si="61"/>
        <v/>
      </c>
      <c r="B203" s="295" t="str">
        <f>IF(ISBLANK('Item List'!B187),"",'Item List'!B187)</f>
        <v/>
      </c>
      <c r="C203" s="295" t="str">
        <f>IF(ISBLANK('Item List'!C187),"",'Item List'!C187)</f>
        <v/>
      </c>
      <c r="D203" s="296">
        <f>IF(ISBLANK('Item List'!D187),0,'Item List'!D187)</f>
        <v>0</v>
      </c>
      <c r="E203" s="146">
        <f>IF(ISBLANK('Item List'!E187),0,'Item List'!E187)</f>
        <v>0</v>
      </c>
      <c r="F203" s="146">
        <f t="shared" si="54"/>
        <v>0</v>
      </c>
      <c r="G203" s="168"/>
      <c r="H203" s="103">
        <f t="shared" si="55"/>
        <v>0</v>
      </c>
      <c r="I203" s="170"/>
      <c r="J203" s="103">
        <f t="shared" si="56"/>
        <v>0</v>
      </c>
      <c r="K203" s="170"/>
      <c r="L203" s="103">
        <f t="shared" si="57"/>
        <v>0</v>
      </c>
      <c r="M203" s="170"/>
      <c r="N203" s="103">
        <f t="shared" si="58"/>
        <v>0</v>
      </c>
      <c r="O203" s="170"/>
      <c r="P203" s="103">
        <f t="shared" si="59"/>
        <v>0</v>
      </c>
      <c r="Q203" s="170"/>
      <c r="R203" s="103">
        <f t="shared" si="60"/>
        <v>0</v>
      </c>
    </row>
    <row r="204" spans="1:18" ht="24" customHeight="1" x14ac:dyDescent="0.2">
      <c r="A204" s="145" t="str">
        <f t="shared" si="61"/>
        <v/>
      </c>
      <c r="B204" s="295" t="str">
        <f>IF(ISBLANK('Item List'!B188),"",'Item List'!B188)</f>
        <v/>
      </c>
      <c r="C204" s="295" t="str">
        <f>IF(ISBLANK('Item List'!C188),"",'Item List'!C188)</f>
        <v/>
      </c>
      <c r="D204" s="296">
        <f>IF(ISBLANK('Item List'!D188),0,'Item List'!D188)</f>
        <v>0</v>
      </c>
      <c r="E204" s="146">
        <f>IF(ISBLANK('Item List'!E188),0,'Item List'!E188)</f>
        <v>0</v>
      </c>
      <c r="F204" s="146">
        <f t="shared" si="54"/>
        <v>0</v>
      </c>
      <c r="G204" s="168"/>
      <c r="H204" s="103">
        <f t="shared" si="55"/>
        <v>0</v>
      </c>
      <c r="I204" s="170"/>
      <c r="J204" s="103">
        <f t="shared" si="56"/>
        <v>0</v>
      </c>
      <c r="K204" s="170"/>
      <c r="L204" s="103">
        <f t="shared" si="57"/>
        <v>0</v>
      </c>
      <c r="M204" s="170"/>
      <c r="N204" s="103">
        <f t="shared" si="58"/>
        <v>0</v>
      </c>
      <c r="O204" s="170"/>
      <c r="P204" s="103">
        <f t="shared" si="59"/>
        <v>0</v>
      </c>
      <c r="Q204" s="170"/>
      <c r="R204" s="103">
        <f t="shared" si="60"/>
        <v>0</v>
      </c>
    </row>
    <row r="205" spans="1:18" ht="24" customHeight="1" x14ac:dyDescent="0.2">
      <c r="A205" s="145" t="str">
        <f t="shared" si="61"/>
        <v/>
      </c>
      <c r="B205" s="295" t="str">
        <f>IF(ISBLANK('Item List'!B189),"",'Item List'!B189)</f>
        <v/>
      </c>
      <c r="C205" s="295" t="str">
        <f>IF(ISBLANK('Item List'!C189),"",'Item List'!C189)</f>
        <v/>
      </c>
      <c r="D205" s="296">
        <f>IF(ISBLANK('Item List'!D189),0,'Item List'!D189)</f>
        <v>0</v>
      </c>
      <c r="E205" s="146">
        <f>IF(ISBLANK('Item List'!E189),0,'Item List'!E189)</f>
        <v>0</v>
      </c>
      <c r="F205" s="146">
        <f t="shared" si="54"/>
        <v>0</v>
      </c>
      <c r="G205" s="168"/>
      <c r="H205" s="103">
        <f t="shared" si="55"/>
        <v>0</v>
      </c>
      <c r="I205" s="170"/>
      <c r="J205" s="103">
        <f t="shared" si="56"/>
        <v>0</v>
      </c>
      <c r="K205" s="170"/>
      <c r="L205" s="103">
        <f t="shared" si="57"/>
        <v>0</v>
      </c>
      <c r="M205" s="170"/>
      <c r="N205" s="103">
        <f t="shared" si="58"/>
        <v>0</v>
      </c>
      <c r="O205" s="170"/>
      <c r="P205" s="103">
        <f t="shared" si="59"/>
        <v>0</v>
      </c>
      <c r="Q205" s="170"/>
      <c r="R205" s="103">
        <f t="shared" si="60"/>
        <v>0</v>
      </c>
    </row>
    <row r="206" spans="1:18" ht="24" customHeight="1" x14ac:dyDescent="0.2">
      <c r="A206" s="145" t="str">
        <f t="shared" si="61"/>
        <v/>
      </c>
      <c r="B206" s="295" t="str">
        <f>IF(ISBLANK('Item List'!B190),"",'Item List'!B190)</f>
        <v/>
      </c>
      <c r="C206" s="295" t="str">
        <f>IF(ISBLANK('Item List'!C190),"",'Item List'!C190)</f>
        <v/>
      </c>
      <c r="D206" s="296">
        <f>IF(ISBLANK('Item List'!D190),0,'Item List'!D190)</f>
        <v>0</v>
      </c>
      <c r="E206" s="146">
        <f>IF(ISBLANK('Item List'!E190),0,'Item List'!E190)</f>
        <v>0</v>
      </c>
      <c r="F206" s="146">
        <f t="shared" si="54"/>
        <v>0</v>
      </c>
      <c r="G206" s="168"/>
      <c r="H206" s="103">
        <f t="shared" si="55"/>
        <v>0</v>
      </c>
      <c r="I206" s="170"/>
      <c r="J206" s="103">
        <f t="shared" si="56"/>
        <v>0</v>
      </c>
      <c r="K206" s="170"/>
      <c r="L206" s="103">
        <f t="shared" si="57"/>
        <v>0</v>
      </c>
      <c r="M206" s="170"/>
      <c r="N206" s="103">
        <f t="shared" si="58"/>
        <v>0</v>
      </c>
      <c r="O206" s="170"/>
      <c r="P206" s="103">
        <f t="shared" si="59"/>
        <v>0</v>
      </c>
      <c r="Q206" s="170"/>
      <c r="R206" s="103">
        <f t="shared" si="60"/>
        <v>0</v>
      </c>
    </row>
    <row r="207" spans="1:18" ht="24" customHeight="1" x14ac:dyDescent="0.2">
      <c r="A207" s="145" t="str">
        <f t="shared" si="61"/>
        <v/>
      </c>
      <c r="B207" s="295" t="str">
        <f>IF(ISBLANK('Item List'!B191),"",'Item List'!B191)</f>
        <v/>
      </c>
      <c r="C207" s="295" t="str">
        <f>IF(ISBLANK('Item List'!C191),"",'Item List'!C191)</f>
        <v/>
      </c>
      <c r="D207" s="296">
        <f>IF(ISBLANK('Item List'!D191),0,'Item List'!D191)</f>
        <v>0</v>
      </c>
      <c r="E207" s="146">
        <f>IF(ISBLANK('Item List'!E191),0,'Item List'!E191)</f>
        <v>0</v>
      </c>
      <c r="F207" s="146">
        <f t="shared" si="54"/>
        <v>0</v>
      </c>
      <c r="G207" s="168"/>
      <c r="H207" s="103">
        <f t="shared" si="55"/>
        <v>0</v>
      </c>
      <c r="I207" s="170"/>
      <c r="J207" s="103">
        <f t="shared" si="56"/>
        <v>0</v>
      </c>
      <c r="K207" s="170"/>
      <c r="L207" s="103">
        <f t="shared" si="57"/>
        <v>0</v>
      </c>
      <c r="M207" s="170"/>
      <c r="N207" s="103">
        <f t="shared" si="58"/>
        <v>0</v>
      </c>
      <c r="O207" s="170"/>
      <c r="P207" s="103">
        <f t="shared" si="59"/>
        <v>0</v>
      </c>
      <c r="Q207" s="170"/>
      <c r="R207" s="103">
        <f t="shared" si="60"/>
        <v>0</v>
      </c>
    </row>
    <row r="208" spans="1:18" ht="24" customHeight="1" x14ac:dyDescent="0.2">
      <c r="A208" s="145" t="str">
        <f t="shared" si="61"/>
        <v/>
      </c>
      <c r="B208" s="295" t="str">
        <f>IF(ISBLANK('Item List'!B192),"",'Item List'!B192)</f>
        <v/>
      </c>
      <c r="C208" s="295" t="str">
        <f>IF(ISBLANK('Item List'!C192),"",'Item List'!C192)</f>
        <v/>
      </c>
      <c r="D208" s="296">
        <f>IF(ISBLANK('Item List'!D192),0,'Item List'!D192)</f>
        <v>0</v>
      </c>
      <c r="E208" s="146">
        <f>IF(ISBLANK('Item List'!E192),0,'Item List'!E192)</f>
        <v>0</v>
      </c>
      <c r="F208" s="146">
        <f t="shared" si="54"/>
        <v>0</v>
      </c>
      <c r="G208" s="168"/>
      <c r="H208" s="103">
        <f t="shared" si="55"/>
        <v>0</v>
      </c>
      <c r="I208" s="170"/>
      <c r="J208" s="103">
        <f t="shared" si="56"/>
        <v>0</v>
      </c>
      <c r="K208" s="170"/>
      <c r="L208" s="103">
        <f t="shared" si="57"/>
        <v>0</v>
      </c>
      <c r="M208" s="170"/>
      <c r="N208" s="103">
        <f t="shared" si="58"/>
        <v>0</v>
      </c>
      <c r="O208" s="170"/>
      <c r="P208" s="103">
        <f t="shared" si="59"/>
        <v>0</v>
      </c>
      <c r="Q208" s="170"/>
      <c r="R208" s="103">
        <f t="shared" si="60"/>
        <v>0</v>
      </c>
    </row>
    <row r="209" spans="1:18" ht="24" customHeight="1" x14ac:dyDescent="0.2">
      <c r="A209" s="145" t="str">
        <f t="shared" si="61"/>
        <v/>
      </c>
      <c r="B209" s="295" t="str">
        <f>IF(ISBLANK('Item List'!B193),"",'Item List'!B193)</f>
        <v/>
      </c>
      <c r="C209" s="295" t="str">
        <f>IF(ISBLANK('Item List'!C193),"",'Item List'!C193)</f>
        <v/>
      </c>
      <c r="D209" s="296">
        <f>IF(ISBLANK('Item List'!D193),0,'Item List'!D193)</f>
        <v>0</v>
      </c>
      <c r="E209" s="146">
        <f>IF(ISBLANK('Item List'!E193),0,'Item List'!E193)</f>
        <v>0</v>
      </c>
      <c r="F209" s="146">
        <f t="shared" si="54"/>
        <v>0</v>
      </c>
      <c r="G209" s="168"/>
      <c r="H209" s="103">
        <f t="shared" si="55"/>
        <v>0</v>
      </c>
      <c r="I209" s="170"/>
      <c r="J209" s="103">
        <f t="shared" si="56"/>
        <v>0</v>
      </c>
      <c r="K209" s="170"/>
      <c r="L209" s="103">
        <f t="shared" si="57"/>
        <v>0</v>
      </c>
      <c r="M209" s="170"/>
      <c r="N209" s="103">
        <f t="shared" si="58"/>
        <v>0</v>
      </c>
      <c r="O209" s="170"/>
      <c r="P209" s="103">
        <f t="shared" si="59"/>
        <v>0</v>
      </c>
      <c r="Q209" s="170"/>
      <c r="R209" s="103">
        <f t="shared" si="60"/>
        <v>0</v>
      </c>
    </row>
    <row r="210" spans="1:18" ht="24" customHeight="1" x14ac:dyDescent="0.2">
      <c r="A210" s="145" t="str">
        <f t="shared" si="61"/>
        <v/>
      </c>
      <c r="B210" s="295" t="str">
        <f>IF(ISBLANK('Item List'!B194),"",'Item List'!B194)</f>
        <v/>
      </c>
      <c r="C210" s="295" t="str">
        <f>IF(ISBLANK('Item List'!C194),"",'Item List'!C194)</f>
        <v/>
      </c>
      <c r="D210" s="296">
        <f>IF(ISBLANK('Item List'!D194),0,'Item List'!D194)</f>
        <v>0</v>
      </c>
      <c r="E210" s="146">
        <f>IF(ISBLANK('Item List'!E194),0,'Item List'!E194)</f>
        <v>0</v>
      </c>
      <c r="F210" s="146">
        <f t="shared" si="54"/>
        <v>0</v>
      </c>
      <c r="G210" s="168"/>
      <c r="H210" s="103">
        <f t="shared" si="55"/>
        <v>0</v>
      </c>
      <c r="I210" s="170"/>
      <c r="J210" s="103">
        <f t="shared" si="56"/>
        <v>0</v>
      </c>
      <c r="K210" s="170"/>
      <c r="L210" s="103">
        <f t="shared" si="57"/>
        <v>0</v>
      </c>
      <c r="M210" s="170"/>
      <c r="N210" s="103">
        <f t="shared" si="58"/>
        <v>0</v>
      </c>
      <c r="O210" s="170"/>
      <c r="P210" s="103">
        <f t="shared" si="59"/>
        <v>0</v>
      </c>
      <c r="Q210" s="170"/>
      <c r="R210" s="103">
        <f t="shared" si="60"/>
        <v>0</v>
      </c>
    </row>
    <row r="211" spans="1:18" ht="24" customHeight="1" thickBot="1" x14ac:dyDescent="0.25">
      <c r="A211" s="145" t="str">
        <f t="shared" si="61"/>
        <v/>
      </c>
      <c r="B211" s="295" t="str">
        <f>IF(ISBLANK('Item List'!B195),"",'Item List'!B195)</f>
        <v/>
      </c>
      <c r="C211" s="295" t="str">
        <f>IF(ISBLANK('Item List'!C195),"",'Item List'!C195)</f>
        <v/>
      </c>
      <c r="D211" s="296">
        <f>IF(ISBLANK('Item List'!D195),0,'Item List'!D195)</f>
        <v>0</v>
      </c>
      <c r="E211" s="146">
        <f>IF(ISBLANK('Item List'!E195),0,'Item List'!E195)</f>
        <v>0</v>
      </c>
      <c r="F211" s="146">
        <f t="shared" si="54"/>
        <v>0</v>
      </c>
      <c r="G211" s="168"/>
      <c r="H211" s="103">
        <f t="shared" si="55"/>
        <v>0</v>
      </c>
      <c r="I211" s="170"/>
      <c r="J211" s="103">
        <f t="shared" si="56"/>
        <v>0</v>
      </c>
      <c r="K211" s="170"/>
      <c r="L211" s="103">
        <f t="shared" si="57"/>
        <v>0</v>
      </c>
      <c r="M211" s="170"/>
      <c r="N211" s="103">
        <f t="shared" si="58"/>
        <v>0</v>
      </c>
      <c r="O211" s="170"/>
      <c r="P211" s="103">
        <f t="shared" si="59"/>
        <v>0</v>
      </c>
      <c r="Q211" s="170"/>
      <c r="R211" s="103">
        <f t="shared" si="60"/>
        <v>0</v>
      </c>
    </row>
    <row r="212" spans="1:18" ht="10.5" customHeight="1" x14ac:dyDescent="0.2">
      <c r="A212" s="147"/>
      <c r="B212" s="339" t="s">
        <v>104</v>
      </c>
      <c r="C212" s="148" t="str">
        <f>IF(NOT(ISNUMBER(A214)),"Total","Sub")</f>
        <v>Total</v>
      </c>
      <c r="D212" s="297"/>
      <c r="E212" s="149" t="s">
        <v>8</v>
      </c>
      <c r="F212" s="150" t="str">
        <f>IF(SUM(F188:F211)=0,"",SUM(F188:F211)+F186)</f>
        <v/>
      </c>
      <c r="G212" s="110"/>
      <c r="H212" s="104" t="str">
        <f>IF(SUM(H188:H211)=0,"",SUM(H188:H211)+H186)</f>
        <v/>
      </c>
      <c r="I212" s="221"/>
      <c r="J212" s="104" t="str">
        <f>IF(SUM(J188:J211)=0,"",SUM(J188:J211)+J186)</f>
        <v/>
      </c>
      <c r="K212" s="110"/>
      <c r="L212" s="104" t="str">
        <f>IF(SUM(L188:L211)=0,"",SUM(L188:L211)+L186)</f>
        <v/>
      </c>
      <c r="M212" s="221"/>
      <c r="N212" s="104"/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</row>
    <row r="213" spans="1:18" ht="10.5" customHeight="1" thickBot="1" x14ac:dyDescent="0.25">
      <c r="A213" s="151"/>
      <c r="B213" s="152" t="str">
        <f>CONCATENATE("Award to"&amp;" "&amp;$G$1)</f>
        <v>Award to N-Trak Group</v>
      </c>
      <c r="C213" s="153" t="str">
        <f>IF(NOT(ISNUMBER(A214)),"Bid","Total")</f>
        <v>Bid</v>
      </c>
      <c r="D213" s="154"/>
      <c r="E213" s="155" t="s">
        <v>9</v>
      </c>
      <c r="F213" s="15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9"/>
      <c r="H213" s="105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22"/>
      <c r="J213" s="105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9"/>
      <c r="L213" s="105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22"/>
      <c r="N213" s="105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45" t="str">
        <f>IF(B214="","",A211+1)</f>
        <v/>
      </c>
      <c r="B214" s="295" t="str">
        <f>IF(ISBLANK('Item List'!B196),"",'Item List'!B196)</f>
        <v/>
      </c>
      <c r="C214" s="295" t="str">
        <f>IF(ISBLANK('Item List'!C196),"",'Item List'!C196)</f>
        <v/>
      </c>
      <c r="D214" s="296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2">IF(AND(ISNUMBER($D214),ISNUMBER(E214)),$D214*E214,0)</f>
        <v>0</v>
      </c>
      <c r="G214" s="168"/>
      <c r="H214" s="103">
        <f t="shared" ref="H214:H237" si="63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</row>
    <row r="215" spans="1:18" ht="24" customHeight="1" x14ac:dyDescent="0.2">
      <c r="A215" s="145" t="str">
        <f>IF(B215="","",A214+1)</f>
        <v/>
      </c>
      <c r="B215" s="295" t="str">
        <f>IF(ISBLANK('Item List'!B197),"",'Item List'!B197)</f>
        <v/>
      </c>
      <c r="C215" s="295" t="str">
        <f>IF(ISBLANK('Item List'!C197),"",'Item List'!C197)</f>
        <v/>
      </c>
      <c r="D215" s="296">
        <f>IF(ISBLANK('Item List'!D197),0,'Item List'!D197)</f>
        <v>0</v>
      </c>
      <c r="E215" s="146">
        <f>IF(ISBLANK('Item List'!E197),0,'Item List'!E197)</f>
        <v>0</v>
      </c>
      <c r="F215" s="146">
        <f t="shared" si="62"/>
        <v>0</v>
      </c>
      <c r="G215" s="168"/>
      <c r="H215" s="103">
        <f t="shared" si="63"/>
        <v>0</v>
      </c>
      <c r="I215" s="169"/>
      <c r="J215" s="103">
        <f t="shared" ref="J215:J237" si="64">IF(AND(ISNUMBER($D215),ISNUMBER(I215)),$D215*I215,0)</f>
        <v>0</v>
      </c>
      <c r="K215" s="169"/>
      <c r="L215" s="103">
        <f t="shared" ref="L215:L237" si="65">IF(AND(ISNUMBER($D215),ISNUMBER(K215)),$D215*K215,0)</f>
        <v>0</v>
      </c>
      <c r="M215" s="169"/>
      <c r="N215" s="103">
        <f t="shared" ref="N215:N237" si="66">IF(AND(ISNUMBER($D215),ISNUMBER(M215)),$D215*M215,0)</f>
        <v>0</v>
      </c>
      <c r="O215" s="169"/>
      <c r="P215" s="103">
        <f t="shared" ref="P215:P237" si="67">IF(AND(ISNUMBER($D215),ISNUMBER(O215)),$D215*O215,0)</f>
        <v>0</v>
      </c>
      <c r="Q215" s="169"/>
      <c r="R215" s="103">
        <f t="shared" ref="R215:R237" si="68">IF(AND(ISNUMBER($D215),ISNUMBER(Q215)),$D215*Q215,0)</f>
        <v>0</v>
      </c>
    </row>
    <row r="216" spans="1:18" ht="24" customHeight="1" x14ac:dyDescent="0.2">
      <c r="A216" s="145" t="str">
        <f t="shared" ref="A216:A237" si="69">IF(B216="","",A215+1)</f>
        <v/>
      </c>
      <c r="B216" s="295" t="str">
        <f>IF(ISBLANK('Item List'!B198),"",'Item List'!B198)</f>
        <v/>
      </c>
      <c r="C216" s="295" t="str">
        <f>IF(ISBLANK('Item List'!C198),"",'Item List'!C198)</f>
        <v/>
      </c>
      <c r="D216" s="296">
        <f>IF(ISBLANK('Item List'!D198),0,'Item List'!D198)</f>
        <v>0</v>
      </c>
      <c r="E216" s="146">
        <f>IF(ISBLANK('Item List'!E198),0,'Item List'!E198)</f>
        <v>0</v>
      </c>
      <c r="F216" s="146">
        <f t="shared" si="62"/>
        <v>0</v>
      </c>
      <c r="G216" s="168"/>
      <c r="H216" s="103">
        <f t="shared" si="63"/>
        <v>0</v>
      </c>
      <c r="I216" s="169"/>
      <c r="J216" s="103">
        <f t="shared" si="64"/>
        <v>0</v>
      </c>
      <c r="K216" s="169"/>
      <c r="L216" s="103">
        <f t="shared" si="65"/>
        <v>0</v>
      </c>
      <c r="M216" s="169"/>
      <c r="N216" s="103">
        <f t="shared" si="66"/>
        <v>0</v>
      </c>
      <c r="O216" s="169"/>
      <c r="P216" s="103">
        <f t="shared" si="67"/>
        <v>0</v>
      </c>
      <c r="Q216" s="169"/>
      <c r="R216" s="103">
        <f t="shared" si="68"/>
        <v>0</v>
      </c>
    </row>
    <row r="217" spans="1:18" ht="24" customHeight="1" x14ac:dyDescent="0.2">
      <c r="A217" s="145" t="str">
        <f t="shared" si="69"/>
        <v/>
      </c>
      <c r="B217" s="295" t="str">
        <f>IF(ISBLANK('Item List'!B199),"",'Item List'!B199)</f>
        <v/>
      </c>
      <c r="C217" s="295" t="str">
        <f>IF(ISBLANK('Item List'!C199),"",'Item List'!C199)</f>
        <v/>
      </c>
      <c r="D217" s="296">
        <f>IF(ISBLANK('Item List'!D199),0,'Item List'!D199)</f>
        <v>0</v>
      </c>
      <c r="E217" s="146">
        <f>IF(ISBLANK('Item List'!E199),0,'Item List'!E199)</f>
        <v>0</v>
      </c>
      <c r="F217" s="146">
        <f t="shared" si="62"/>
        <v>0</v>
      </c>
      <c r="G217" s="168"/>
      <c r="H217" s="103">
        <f t="shared" si="63"/>
        <v>0</v>
      </c>
      <c r="I217" s="169"/>
      <c r="J217" s="103">
        <f t="shared" si="64"/>
        <v>0</v>
      </c>
      <c r="K217" s="169"/>
      <c r="L217" s="103">
        <f t="shared" si="65"/>
        <v>0</v>
      </c>
      <c r="M217" s="169"/>
      <c r="N217" s="103">
        <f t="shared" si="66"/>
        <v>0</v>
      </c>
      <c r="O217" s="169"/>
      <c r="P217" s="103">
        <f t="shared" si="67"/>
        <v>0</v>
      </c>
      <c r="Q217" s="169"/>
      <c r="R217" s="103">
        <f t="shared" si="68"/>
        <v>0</v>
      </c>
    </row>
    <row r="218" spans="1:18" ht="24" customHeight="1" x14ac:dyDescent="0.2">
      <c r="A218" s="145" t="str">
        <f t="shared" si="69"/>
        <v/>
      </c>
      <c r="B218" s="295" t="str">
        <f>IF(ISBLANK('Item List'!B200),"",'Item List'!B200)</f>
        <v/>
      </c>
      <c r="C218" s="295" t="str">
        <f>IF(ISBLANK('Item List'!C200),"",'Item List'!C200)</f>
        <v/>
      </c>
      <c r="D218" s="296">
        <f>IF(ISBLANK('Item List'!D200),0,'Item List'!D200)</f>
        <v>0</v>
      </c>
      <c r="E218" s="146">
        <f>IF(ISBLANK('Item List'!E200),0,'Item List'!E200)</f>
        <v>0</v>
      </c>
      <c r="F218" s="146">
        <f t="shared" si="62"/>
        <v>0</v>
      </c>
      <c r="G218" s="168"/>
      <c r="H218" s="103">
        <f t="shared" si="63"/>
        <v>0</v>
      </c>
      <c r="I218" s="169"/>
      <c r="J218" s="103">
        <f t="shared" si="64"/>
        <v>0</v>
      </c>
      <c r="K218" s="169"/>
      <c r="L218" s="103">
        <f t="shared" si="65"/>
        <v>0</v>
      </c>
      <c r="M218" s="169"/>
      <c r="N218" s="103">
        <f t="shared" si="66"/>
        <v>0</v>
      </c>
      <c r="O218" s="169"/>
      <c r="P218" s="103">
        <f t="shared" si="67"/>
        <v>0</v>
      </c>
      <c r="Q218" s="169"/>
      <c r="R218" s="103">
        <f t="shared" si="68"/>
        <v>0</v>
      </c>
    </row>
    <row r="219" spans="1:18" ht="24" customHeight="1" x14ac:dyDescent="0.2">
      <c r="A219" s="145" t="str">
        <f t="shared" si="69"/>
        <v/>
      </c>
      <c r="B219" s="295" t="str">
        <f>IF(ISBLANK('Item List'!B201),"",'Item List'!B201)</f>
        <v/>
      </c>
      <c r="C219" s="295" t="str">
        <f>IF(ISBLANK('Item List'!C201),"",'Item List'!C201)</f>
        <v/>
      </c>
      <c r="D219" s="296">
        <f>IF(ISBLANK('Item List'!D201),0,'Item List'!D201)</f>
        <v>0</v>
      </c>
      <c r="E219" s="146">
        <f>IF(ISBLANK('Item List'!E201),0,'Item List'!E201)</f>
        <v>0</v>
      </c>
      <c r="F219" s="146">
        <f t="shared" si="62"/>
        <v>0</v>
      </c>
      <c r="G219" s="168"/>
      <c r="H219" s="103">
        <f t="shared" si="63"/>
        <v>0</v>
      </c>
      <c r="I219" s="169"/>
      <c r="J219" s="103">
        <f t="shared" si="64"/>
        <v>0</v>
      </c>
      <c r="K219" s="169"/>
      <c r="L219" s="103">
        <f t="shared" si="65"/>
        <v>0</v>
      </c>
      <c r="M219" s="169"/>
      <c r="N219" s="103">
        <f t="shared" si="66"/>
        <v>0</v>
      </c>
      <c r="O219" s="169"/>
      <c r="P219" s="103">
        <f t="shared" si="67"/>
        <v>0</v>
      </c>
      <c r="Q219" s="169"/>
      <c r="R219" s="103">
        <f t="shared" si="68"/>
        <v>0</v>
      </c>
    </row>
    <row r="220" spans="1:18" ht="24" customHeight="1" x14ac:dyDescent="0.2">
      <c r="A220" s="145" t="str">
        <f t="shared" si="69"/>
        <v/>
      </c>
      <c r="B220" s="295" t="str">
        <f>IF(ISBLANK('Item List'!B202),"",'Item List'!B202)</f>
        <v/>
      </c>
      <c r="C220" s="295" t="str">
        <f>IF(ISBLANK('Item List'!C202),"",'Item List'!C202)</f>
        <v/>
      </c>
      <c r="D220" s="296">
        <f>IF(ISBLANK('Item List'!D202),0,'Item List'!D202)</f>
        <v>0</v>
      </c>
      <c r="E220" s="146">
        <f>IF(ISBLANK('Item List'!E202),0,'Item List'!E202)</f>
        <v>0</v>
      </c>
      <c r="F220" s="146">
        <f t="shared" si="62"/>
        <v>0</v>
      </c>
      <c r="G220" s="168"/>
      <c r="H220" s="103">
        <f t="shared" si="63"/>
        <v>0</v>
      </c>
      <c r="I220" s="169"/>
      <c r="J220" s="103">
        <f t="shared" si="64"/>
        <v>0</v>
      </c>
      <c r="K220" s="169"/>
      <c r="L220" s="103">
        <f t="shared" si="65"/>
        <v>0</v>
      </c>
      <c r="M220" s="169"/>
      <c r="N220" s="103">
        <f t="shared" si="66"/>
        <v>0</v>
      </c>
      <c r="O220" s="169"/>
      <c r="P220" s="103">
        <f t="shared" si="67"/>
        <v>0</v>
      </c>
      <c r="Q220" s="169"/>
      <c r="R220" s="103">
        <f t="shared" si="68"/>
        <v>0</v>
      </c>
    </row>
    <row r="221" spans="1:18" ht="24" customHeight="1" x14ac:dyDescent="0.2">
      <c r="A221" s="145" t="str">
        <f t="shared" si="69"/>
        <v/>
      </c>
      <c r="B221" s="295" t="str">
        <f>IF(ISBLANK('Item List'!B203),"",'Item List'!B203)</f>
        <v/>
      </c>
      <c r="C221" s="295" t="str">
        <f>IF(ISBLANK('Item List'!C203),"",'Item List'!C203)</f>
        <v/>
      </c>
      <c r="D221" s="296">
        <f>IF(ISBLANK('Item List'!D203),0,'Item List'!D203)</f>
        <v>0</v>
      </c>
      <c r="E221" s="146">
        <f>IF(ISBLANK('Item List'!E203),0,'Item List'!E203)</f>
        <v>0</v>
      </c>
      <c r="F221" s="146">
        <f t="shared" si="62"/>
        <v>0</v>
      </c>
      <c r="G221" s="168"/>
      <c r="H221" s="103">
        <f t="shared" si="63"/>
        <v>0</v>
      </c>
      <c r="I221" s="169"/>
      <c r="J221" s="103">
        <f t="shared" si="64"/>
        <v>0</v>
      </c>
      <c r="K221" s="169"/>
      <c r="L221" s="103">
        <f t="shared" si="65"/>
        <v>0</v>
      </c>
      <c r="M221" s="169"/>
      <c r="N221" s="103">
        <f t="shared" si="66"/>
        <v>0</v>
      </c>
      <c r="O221" s="169"/>
      <c r="P221" s="103">
        <f t="shared" si="67"/>
        <v>0</v>
      </c>
      <c r="Q221" s="169"/>
      <c r="R221" s="103">
        <f t="shared" si="68"/>
        <v>0</v>
      </c>
    </row>
    <row r="222" spans="1:18" ht="24" customHeight="1" x14ac:dyDescent="0.2">
      <c r="A222" s="145" t="str">
        <f t="shared" si="69"/>
        <v/>
      </c>
      <c r="B222" s="295" t="str">
        <f>IF(ISBLANK('Item List'!B204),"",'Item List'!B204)</f>
        <v/>
      </c>
      <c r="C222" s="295" t="str">
        <f>IF(ISBLANK('Item List'!C204),"",'Item List'!C204)</f>
        <v/>
      </c>
      <c r="D222" s="296">
        <f>IF(ISBLANK('Item List'!D204),0,'Item List'!D204)</f>
        <v>0</v>
      </c>
      <c r="E222" s="146">
        <f>IF(ISBLANK('Item List'!E204),0,'Item List'!E204)</f>
        <v>0</v>
      </c>
      <c r="F222" s="146">
        <f t="shared" si="62"/>
        <v>0</v>
      </c>
      <c r="G222" s="168"/>
      <c r="H222" s="103">
        <f t="shared" si="63"/>
        <v>0</v>
      </c>
      <c r="I222" s="169"/>
      <c r="J222" s="103">
        <f t="shared" si="64"/>
        <v>0</v>
      </c>
      <c r="K222" s="169"/>
      <c r="L222" s="103">
        <f t="shared" si="65"/>
        <v>0</v>
      </c>
      <c r="M222" s="169"/>
      <c r="N222" s="103">
        <f t="shared" si="66"/>
        <v>0</v>
      </c>
      <c r="O222" s="169"/>
      <c r="P222" s="103">
        <f t="shared" si="67"/>
        <v>0</v>
      </c>
      <c r="Q222" s="169"/>
      <c r="R222" s="103">
        <f t="shared" si="68"/>
        <v>0</v>
      </c>
    </row>
    <row r="223" spans="1:18" ht="24" customHeight="1" x14ac:dyDescent="0.2">
      <c r="A223" s="145" t="str">
        <f t="shared" si="69"/>
        <v/>
      </c>
      <c r="B223" s="295" t="str">
        <f>IF(ISBLANK('Item List'!B205),"",'Item List'!B205)</f>
        <v/>
      </c>
      <c r="C223" s="295" t="str">
        <f>IF(ISBLANK('Item List'!C205),"",'Item List'!C205)</f>
        <v/>
      </c>
      <c r="D223" s="296">
        <f>IF(ISBLANK('Item List'!D205),0,'Item List'!D205)</f>
        <v>0</v>
      </c>
      <c r="E223" s="146">
        <f>IF(ISBLANK('Item List'!E205),0,'Item List'!E205)</f>
        <v>0</v>
      </c>
      <c r="F223" s="146">
        <f t="shared" si="62"/>
        <v>0</v>
      </c>
      <c r="G223" s="168"/>
      <c r="H223" s="103">
        <f t="shared" si="63"/>
        <v>0</v>
      </c>
      <c r="I223" s="169"/>
      <c r="J223" s="103">
        <f t="shared" si="64"/>
        <v>0</v>
      </c>
      <c r="K223" s="169"/>
      <c r="L223" s="103">
        <f t="shared" si="65"/>
        <v>0</v>
      </c>
      <c r="M223" s="169"/>
      <c r="N223" s="103">
        <f t="shared" si="66"/>
        <v>0</v>
      </c>
      <c r="O223" s="169"/>
      <c r="P223" s="103">
        <f t="shared" si="67"/>
        <v>0</v>
      </c>
      <c r="Q223" s="169"/>
      <c r="R223" s="103">
        <f t="shared" si="68"/>
        <v>0</v>
      </c>
    </row>
    <row r="224" spans="1:18" ht="24" customHeight="1" x14ac:dyDescent="0.2">
      <c r="A224" s="145" t="str">
        <f t="shared" si="69"/>
        <v/>
      </c>
      <c r="B224" s="295" t="str">
        <f>IF(ISBLANK('Item List'!B206),"",'Item List'!B206)</f>
        <v/>
      </c>
      <c r="C224" s="295" t="str">
        <f>IF(ISBLANK('Item List'!C206),"",'Item List'!C206)</f>
        <v/>
      </c>
      <c r="D224" s="296">
        <f>IF(ISBLANK('Item List'!D206),0,'Item List'!D206)</f>
        <v>0</v>
      </c>
      <c r="E224" s="146">
        <f>IF(ISBLANK('Item List'!E206),0,'Item List'!E206)</f>
        <v>0</v>
      </c>
      <c r="F224" s="146">
        <f t="shared" si="62"/>
        <v>0</v>
      </c>
      <c r="G224" s="168"/>
      <c r="H224" s="103">
        <f t="shared" si="63"/>
        <v>0</v>
      </c>
      <c r="I224" s="170"/>
      <c r="J224" s="103">
        <f t="shared" si="64"/>
        <v>0</v>
      </c>
      <c r="K224" s="170"/>
      <c r="L224" s="103">
        <f t="shared" si="65"/>
        <v>0</v>
      </c>
      <c r="M224" s="170"/>
      <c r="N224" s="103">
        <f t="shared" si="66"/>
        <v>0</v>
      </c>
      <c r="O224" s="170"/>
      <c r="P224" s="103">
        <f t="shared" si="67"/>
        <v>0</v>
      </c>
      <c r="Q224" s="170"/>
      <c r="R224" s="103">
        <f t="shared" si="68"/>
        <v>0</v>
      </c>
    </row>
    <row r="225" spans="1:18" ht="24" customHeight="1" x14ac:dyDescent="0.2">
      <c r="A225" s="145" t="str">
        <f t="shared" si="69"/>
        <v/>
      </c>
      <c r="B225" s="295" t="str">
        <f>IF(ISBLANK('Item List'!B207),"",'Item List'!B207)</f>
        <v/>
      </c>
      <c r="C225" s="295" t="str">
        <f>IF(ISBLANK('Item List'!C207),"",'Item List'!C207)</f>
        <v/>
      </c>
      <c r="D225" s="296">
        <f>IF(ISBLANK('Item List'!D207),0,'Item List'!D207)</f>
        <v>0</v>
      </c>
      <c r="E225" s="146">
        <f>IF(ISBLANK('Item List'!E207),0,'Item List'!E207)</f>
        <v>0</v>
      </c>
      <c r="F225" s="146">
        <f t="shared" si="62"/>
        <v>0</v>
      </c>
      <c r="G225" s="168"/>
      <c r="H225" s="103">
        <f t="shared" si="63"/>
        <v>0</v>
      </c>
      <c r="I225" s="170"/>
      <c r="J225" s="103">
        <f t="shared" si="64"/>
        <v>0</v>
      </c>
      <c r="K225" s="170"/>
      <c r="L225" s="103">
        <f t="shared" si="65"/>
        <v>0</v>
      </c>
      <c r="M225" s="170"/>
      <c r="N225" s="103">
        <f t="shared" si="66"/>
        <v>0</v>
      </c>
      <c r="O225" s="170"/>
      <c r="P225" s="103">
        <f t="shared" si="67"/>
        <v>0</v>
      </c>
      <c r="Q225" s="170"/>
      <c r="R225" s="103">
        <f t="shared" si="68"/>
        <v>0</v>
      </c>
    </row>
    <row r="226" spans="1:18" ht="24" customHeight="1" x14ac:dyDescent="0.2">
      <c r="A226" s="145" t="str">
        <f t="shared" si="69"/>
        <v/>
      </c>
      <c r="B226" s="295" t="str">
        <f>IF(ISBLANK('Item List'!B208),"",'Item List'!B208)</f>
        <v/>
      </c>
      <c r="C226" s="295" t="str">
        <f>IF(ISBLANK('Item List'!C208),"",'Item List'!C208)</f>
        <v/>
      </c>
      <c r="D226" s="296">
        <f>IF(ISBLANK('Item List'!D208),0,'Item List'!D208)</f>
        <v>0</v>
      </c>
      <c r="E226" s="146">
        <f>IF(ISBLANK('Item List'!E208),0,'Item List'!E208)</f>
        <v>0</v>
      </c>
      <c r="F226" s="146">
        <f t="shared" si="62"/>
        <v>0</v>
      </c>
      <c r="G226" s="168"/>
      <c r="H226" s="103">
        <f t="shared" si="63"/>
        <v>0</v>
      </c>
      <c r="I226" s="170"/>
      <c r="J226" s="103">
        <f t="shared" si="64"/>
        <v>0</v>
      </c>
      <c r="K226" s="170"/>
      <c r="L226" s="103">
        <f t="shared" si="65"/>
        <v>0</v>
      </c>
      <c r="M226" s="170"/>
      <c r="N226" s="103">
        <f t="shared" si="66"/>
        <v>0</v>
      </c>
      <c r="O226" s="170"/>
      <c r="P226" s="103">
        <f t="shared" si="67"/>
        <v>0</v>
      </c>
      <c r="Q226" s="170"/>
      <c r="R226" s="103">
        <f t="shared" si="68"/>
        <v>0</v>
      </c>
    </row>
    <row r="227" spans="1:18" ht="24" customHeight="1" x14ac:dyDescent="0.2">
      <c r="A227" s="145" t="str">
        <f t="shared" si="69"/>
        <v/>
      </c>
      <c r="B227" s="295" t="str">
        <f>IF(ISBLANK('Item List'!B209),"",'Item List'!B209)</f>
        <v/>
      </c>
      <c r="C227" s="295" t="str">
        <f>IF(ISBLANK('Item List'!C209),"",'Item List'!C209)</f>
        <v/>
      </c>
      <c r="D227" s="296">
        <f>IF(ISBLANK('Item List'!D209),0,'Item List'!D209)</f>
        <v>0</v>
      </c>
      <c r="E227" s="146">
        <f>IF(ISBLANK('Item List'!E209),0,'Item List'!E209)</f>
        <v>0</v>
      </c>
      <c r="F227" s="146">
        <f t="shared" si="62"/>
        <v>0</v>
      </c>
      <c r="G227" s="168"/>
      <c r="H227" s="103">
        <f t="shared" si="63"/>
        <v>0</v>
      </c>
      <c r="I227" s="170"/>
      <c r="J227" s="103">
        <f t="shared" si="64"/>
        <v>0</v>
      </c>
      <c r="K227" s="170"/>
      <c r="L227" s="103">
        <f t="shared" si="65"/>
        <v>0</v>
      </c>
      <c r="M227" s="170"/>
      <c r="N227" s="103">
        <f t="shared" si="66"/>
        <v>0</v>
      </c>
      <c r="O227" s="170"/>
      <c r="P227" s="103">
        <f t="shared" si="67"/>
        <v>0</v>
      </c>
      <c r="Q227" s="170"/>
      <c r="R227" s="103">
        <f t="shared" si="68"/>
        <v>0</v>
      </c>
    </row>
    <row r="228" spans="1:18" ht="24" customHeight="1" x14ac:dyDescent="0.2">
      <c r="A228" s="145" t="str">
        <f t="shared" si="69"/>
        <v/>
      </c>
      <c r="B228" s="295" t="str">
        <f>IF(ISBLANK('Item List'!B210),"",'Item List'!B210)</f>
        <v/>
      </c>
      <c r="C228" s="295" t="str">
        <f>IF(ISBLANK('Item List'!C210),"",'Item List'!C210)</f>
        <v/>
      </c>
      <c r="D228" s="296">
        <f>IF(ISBLANK('Item List'!D210),0,'Item List'!D210)</f>
        <v>0</v>
      </c>
      <c r="E228" s="146">
        <f>IF(ISBLANK('Item List'!E210),0,'Item List'!E210)</f>
        <v>0</v>
      </c>
      <c r="F228" s="146">
        <f t="shared" si="62"/>
        <v>0</v>
      </c>
      <c r="G228" s="168"/>
      <c r="H228" s="103">
        <f t="shared" si="63"/>
        <v>0</v>
      </c>
      <c r="I228" s="170"/>
      <c r="J228" s="103">
        <f t="shared" si="64"/>
        <v>0</v>
      </c>
      <c r="K228" s="170"/>
      <c r="L228" s="103">
        <f t="shared" si="65"/>
        <v>0</v>
      </c>
      <c r="M228" s="170"/>
      <c r="N228" s="103">
        <f t="shared" si="66"/>
        <v>0</v>
      </c>
      <c r="O228" s="170"/>
      <c r="P228" s="103">
        <f t="shared" si="67"/>
        <v>0</v>
      </c>
      <c r="Q228" s="170"/>
      <c r="R228" s="103">
        <f t="shared" si="68"/>
        <v>0</v>
      </c>
    </row>
    <row r="229" spans="1:18" ht="24" customHeight="1" x14ac:dyDescent="0.2">
      <c r="A229" s="145" t="str">
        <f t="shared" si="69"/>
        <v/>
      </c>
      <c r="B229" s="295" t="str">
        <f>IF(ISBLANK('Item List'!B211),"",'Item List'!B211)</f>
        <v/>
      </c>
      <c r="C229" s="295" t="str">
        <f>IF(ISBLANK('Item List'!C211),"",'Item List'!C211)</f>
        <v/>
      </c>
      <c r="D229" s="296">
        <f>IF(ISBLANK('Item List'!D211),0,'Item List'!D211)</f>
        <v>0</v>
      </c>
      <c r="E229" s="146">
        <f>IF(ISBLANK('Item List'!E211),0,'Item List'!E211)</f>
        <v>0</v>
      </c>
      <c r="F229" s="146">
        <f t="shared" si="62"/>
        <v>0</v>
      </c>
      <c r="G229" s="168"/>
      <c r="H229" s="103">
        <f t="shared" si="63"/>
        <v>0</v>
      </c>
      <c r="I229" s="170"/>
      <c r="J229" s="103">
        <f t="shared" si="64"/>
        <v>0</v>
      </c>
      <c r="K229" s="170"/>
      <c r="L229" s="103">
        <f t="shared" si="65"/>
        <v>0</v>
      </c>
      <c r="M229" s="170"/>
      <c r="N229" s="103">
        <f t="shared" si="66"/>
        <v>0</v>
      </c>
      <c r="O229" s="170"/>
      <c r="P229" s="103">
        <f t="shared" si="67"/>
        <v>0</v>
      </c>
      <c r="Q229" s="170"/>
      <c r="R229" s="103">
        <f t="shared" si="68"/>
        <v>0</v>
      </c>
    </row>
    <row r="230" spans="1:18" ht="24" customHeight="1" x14ac:dyDescent="0.2">
      <c r="A230" s="145" t="str">
        <f t="shared" si="69"/>
        <v/>
      </c>
      <c r="B230" s="295" t="str">
        <f>IF(ISBLANK('Item List'!B212),"",'Item List'!B212)</f>
        <v/>
      </c>
      <c r="C230" s="295" t="str">
        <f>IF(ISBLANK('Item List'!C212),"",'Item List'!C212)</f>
        <v/>
      </c>
      <c r="D230" s="296">
        <f>IF(ISBLANK('Item List'!D212),0,'Item List'!D212)</f>
        <v>0</v>
      </c>
      <c r="E230" s="146">
        <f>IF(ISBLANK('Item List'!E212),0,'Item List'!E212)</f>
        <v>0</v>
      </c>
      <c r="F230" s="146">
        <f t="shared" si="62"/>
        <v>0</v>
      </c>
      <c r="G230" s="168"/>
      <c r="H230" s="103">
        <f t="shared" si="63"/>
        <v>0</v>
      </c>
      <c r="I230" s="170"/>
      <c r="J230" s="103">
        <f t="shared" si="64"/>
        <v>0</v>
      </c>
      <c r="K230" s="170"/>
      <c r="L230" s="103">
        <f t="shared" si="65"/>
        <v>0</v>
      </c>
      <c r="M230" s="170"/>
      <c r="N230" s="103">
        <f t="shared" si="66"/>
        <v>0</v>
      </c>
      <c r="O230" s="170"/>
      <c r="P230" s="103">
        <f t="shared" si="67"/>
        <v>0</v>
      </c>
      <c r="Q230" s="170"/>
      <c r="R230" s="103">
        <f t="shared" si="68"/>
        <v>0</v>
      </c>
    </row>
    <row r="231" spans="1:18" ht="24" customHeight="1" x14ac:dyDescent="0.2">
      <c r="A231" s="145" t="str">
        <f t="shared" si="69"/>
        <v/>
      </c>
      <c r="B231" s="295" t="str">
        <f>IF(ISBLANK('Item List'!B213),"",'Item List'!B213)</f>
        <v/>
      </c>
      <c r="C231" s="295" t="str">
        <f>IF(ISBLANK('Item List'!C213),"",'Item List'!C213)</f>
        <v/>
      </c>
      <c r="D231" s="296">
        <f>IF(ISBLANK('Item List'!D213),0,'Item List'!D213)</f>
        <v>0</v>
      </c>
      <c r="E231" s="146">
        <f>IF(ISBLANK('Item List'!E213),0,'Item List'!E213)</f>
        <v>0</v>
      </c>
      <c r="F231" s="146">
        <f t="shared" si="62"/>
        <v>0</v>
      </c>
      <c r="G231" s="168"/>
      <c r="H231" s="103">
        <f t="shared" si="63"/>
        <v>0</v>
      </c>
      <c r="I231" s="170"/>
      <c r="J231" s="103">
        <f t="shared" si="64"/>
        <v>0</v>
      </c>
      <c r="K231" s="170"/>
      <c r="L231" s="103">
        <f t="shared" si="65"/>
        <v>0</v>
      </c>
      <c r="M231" s="170"/>
      <c r="N231" s="103">
        <f t="shared" si="66"/>
        <v>0</v>
      </c>
      <c r="O231" s="170"/>
      <c r="P231" s="103">
        <f t="shared" si="67"/>
        <v>0</v>
      </c>
      <c r="Q231" s="170"/>
      <c r="R231" s="103">
        <f t="shared" si="68"/>
        <v>0</v>
      </c>
    </row>
    <row r="232" spans="1:18" ht="24" customHeight="1" x14ac:dyDescent="0.2">
      <c r="A232" s="145" t="str">
        <f t="shared" si="69"/>
        <v/>
      </c>
      <c r="B232" s="295" t="str">
        <f>IF(ISBLANK('Item List'!B214),"",'Item List'!B214)</f>
        <v/>
      </c>
      <c r="C232" s="295" t="str">
        <f>IF(ISBLANK('Item List'!C214),"",'Item List'!C214)</f>
        <v/>
      </c>
      <c r="D232" s="296">
        <f>IF(ISBLANK('Item List'!D214),0,'Item List'!D214)</f>
        <v>0</v>
      </c>
      <c r="E232" s="146">
        <f>IF(ISBLANK('Item List'!E214),0,'Item List'!E214)</f>
        <v>0</v>
      </c>
      <c r="F232" s="146">
        <f t="shared" si="62"/>
        <v>0</v>
      </c>
      <c r="G232" s="168"/>
      <c r="H232" s="103">
        <f t="shared" si="63"/>
        <v>0</v>
      </c>
      <c r="I232" s="170"/>
      <c r="J232" s="103">
        <f t="shared" si="64"/>
        <v>0</v>
      </c>
      <c r="K232" s="170"/>
      <c r="L232" s="103">
        <f t="shared" si="65"/>
        <v>0</v>
      </c>
      <c r="M232" s="170"/>
      <c r="N232" s="103">
        <f t="shared" si="66"/>
        <v>0</v>
      </c>
      <c r="O232" s="170"/>
      <c r="P232" s="103">
        <f t="shared" si="67"/>
        <v>0</v>
      </c>
      <c r="Q232" s="170"/>
      <c r="R232" s="103">
        <f t="shared" si="68"/>
        <v>0</v>
      </c>
    </row>
    <row r="233" spans="1:18" ht="24" customHeight="1" x14ac:dyDescent="0.2">
      <c r="A233" s="145" t="str">
        <f t="shared" si="69"/>
        <v/>
      </c>
      <c r="B233" s="295" t="str">
        <f>IF(ISBLANK('Item List'!B215),"",'Item List'!B215)</f>
        <v/>
      </c>
      <c r="C233" s="295" t="str">
        <f>IF(ISBLANK('Item List'!C215),"",'Item List'!C215)</f>
        <v/>
      </c>
      <c r="D233" s="296">
        <f>IF(ISBLANK('Item List'!D215),0,'Item List'!D215)</f>
        <v>0</v>
      </c>
      <c r="E233" s="146">
        <f>IF(ISBLANK('Item List'!E215),0,'Item List'!E215)</f>
        <v>0</v>
      </c>
      <c r="F233" s="146">
        <f t="shared" si="62"/>
        <v>0</v>
      </c>
      <c r="G233" s="168"/>
      <c r="H233" s="103">
        <f t="shared" si="63"/>
        <v>0</v>
      </c>
      <c r="I233" s="170"/>
      <c r="J233" s="103">
        <f t="shared" si="64"/>
        <v>0</v>
      </c>
      <c r="K233" s="170"/>
      <c r="L233" s="103">
        <f t="shared" si="65"/>
        <v>0</v>
      </c>
      <c r="M233" s="170"/>
      <c r="N233" s="103">
        <f t="shared" si="66"/>
        <v>0</v>
      </c>
      <c r="O233" s="170"/>
      <c r="P233" s="103">
        <f t="shared" si="67"/>
        <v>0</v>
      </c>
      <c r="Q233" s="170"/>
      <c r="R233" s="103">
        <f t="shared" si="68"/>
        <v>0</v>
      </c>
    </row>
    <row r="234" spans="1:18" ht="24" customHeight="1" x14ac:dyDescent="0.2">
      <c r="A234" s="145" t="str">
        <f t="shared" si="69"/>
        <v/>
      </c>
      <c r="B234" s="295" t="str">
        <f>IF(ISBLANK('Item List'!B216),"",'Item List'!B216)</f>
        <v/>
      </c>
      <c r="C234" s="295" t="str">
        <f>IF(ISBLANK('Item List'!C216),"",'Item List'!C216)</f>
        <v/>
      </c>
      <c r="D234" s="296">
        <f>IF(ISBLANK('Item List'!D216),0,'Item List'!D216)</f>
        <v>0</v>
      </c>
      <c r="E234" s="146">
        <f>IF(ISBLANK('Item List'!E216),0,'Item List'!E216)</f>
        <v>0</v>
      </c>
      <c r="F234" s="146">
        <f t="shared" si="62"/>
        <v>0</v>
      </c>
      <c r="G234" s="168"/>
      <c r="H234" s="103">
        <f t="shared" si="63"/>
        <v>0</v>
      </c>
      <c r="I234" s="170"/>
      <c r="J234" s="103">
        <f t="shared" si="64"/>
        <v>0</v>
      </c>
      <c r="K234" s="170"/>
      <c r="L234" s="103">
        <f t="shared" si="65"/>
        <v>0</v>
      </c>
      <c r="M234" s="170"/>
      <c r="N234" s="103">
        <f t="shared" si="66"/>
        <v>0</v>
      </c>
      <c r="O234" s="170"/>
      <c r="P234" s="103">
        <f t="shared" si="67"/>
        <v>0</v>
      </c>
      <c r="Q234" s="170"/>
      <c r="R234" s="103">
        <f t="shared" si="68"/>
        <v>0</v>
      </c>
    </row>
    <row r="235" spans="1:18" ht="24" customHeight="1" x14ac:dyDescent="0.2">
      <c r="A235" s="145" t="str">
        <f t="shared" si="69"/>
        <v/>
      </c>
      <c r="B235" s="295" t="str">
        <f>IF(ISBLANK('Item List'!B217),"",'Item List'!B217)</f>
        <v/>
      </c>
      <c r="C235" s="295" t="str">
        <f>IF(ISBLANK('Item List'!C217),"",'Item List'!C217)</f>
        <v/>
      </c>
      <c r="D235" s="296">
        <f>IF(ISBLANK('Item List'!D217),0,'Item List'!D217)</f>
        <v>0</v>
      </c>
      <c r="E235" s="146">
        <f>IF(ISBLANK('Item List'!E217),0,'Item List'!E217)</f>
        <v>0</v>
      </c>
      <c r="F235" s="146">
        <f t="shared" si="62"/>
        <v>0</v>
      </c>
      <c r="G235" s="168"/>
      <c r="H235" s="103">
        <f t="shared" si="63"/>
        <v>0</v>
      </c>
      <c r="I235" s="170"/>
      <c r="J235" s="103">
        <f t="shared" si="64"/>
        <v>0</v>
      </c>
      <c r="K235" s="170"/>
      <c r="L235" s="103">
        <f t="shared" si="65"/>
        <v>0</v>
      </c>
      <c r="M235" s="170"/>
      <c r="N235" s="103">
        <f t="shared" si="66"/>
        <v>0</v>
      </c>
      <c r="O235" s="170"/>
      <c r="P235" s="103">
        <f t="shared" si="67"/>
        <v>0</v>
      </c>
      <c r="Q235" s="170"/>
      <c r="R235" s="103">
        <f t="shared" si="68"/>
        <v>0</v>
      </c>
    </row>
    <row r="236" spans="1:18" ht="24" customHeight="1" x14ac:dyDescent="0.2">
      <c r="A236" s="145" t="str">
        <f t="shared" si="69"/>
        <v/>
      </c>
      <c r="B236" s="295" t="str">
        <f>IF(ISBLANK('Item List'!B218),"",'Item List'!B218)</f>
        <v/>
      </c>
      <c r="C236" s="295" t="str">
        <f>IF(ISBLANK('Item List'!C218),"",'Item List'!C218)</f>
        <v/>
      </c>
      <c r="D236" s="296">
        <f>IF(ISBLANK('Item List'!D218),0,'Item List'!D218)</f>
        <v>0</v>
      </c>
      <c r="E236" s="146">
        <f>IF(ISBLANK('Item List'!E218),0,'Item List'!E218)</f>
        <v>0</v>
      </c>
      <c r="F236" s="146">
        <f t="shared" si="62"/>
        <v>0</v>
      </c>
      <c r="G236" s="168"/>
      <c r="H236" s="103">
        <f t="shared" si="63"/>
        <v>0</v>
      </c>
      <c r="I236" s="170"/>
      <c r="J236" s="103">
        <f t="shared" si="64"/>
        <v>0</v>
      </c>
      <c r="K236" s="170"/>
      <c r="L236" s="103">
        <f t="shared" si="65"/>
        <v>0</v>
      </c>
      <c r="M236" s="170"/>
      <c r="N236" s="103">
        <f t="shared" si="66"/>
        <v>0</v>
      </c>
      <c r="O236" s="170"/>
      <c r="P236" s="103">
        <f t="shared" si="67"/>
        <v>0</v>
      </c>
      <c r="Q236" s="170"/>
      <c r="R236" s="103">
        <f t="shared" si="68"/>
        <v>0</v>
      </c>
    </row>
    <row r="237" spans="1:18" ht="24" customHeight="1" thickBot="1" x14ac:dyDescent="0.25">
      <c r="A237" s="145" t="str">
        <f t="shared" si="69"/>
        <v/>
      </c>
      <c r="B237" s="295" t="str">
        <f>IF(ISBLANK('Item List'!B219),"",'Item List'!B219)</f>
        <v/>
      </c>
      <c r="C237" s="295" t="str">
        <f>IF(ISBLANK('Item List'!C219),"",'Item List'!C219)</f>
        <v/>
      </c>
      <c r="D237" s="296">
        <f>IF(ISBLANK('Item List'!D219),0,'Item List'!D219)</f>
        <v>0</v>
      </c>
      <c r="E237" s="146">
        <f>IF(ISBLANK('Item List'!E219),0,'Item List'!E219)</f>
        <v>0</v>
      </c>
      <c r="F237" s="146">
        <f t="shared" si="62"/>
        <v>0</v>
      </c>
      <c r="G237" s="168"/>
      <c r="H237" s="103">
        <f t="shared" si="63"/>
        <v>0</v>
      </c>
      <c r="I237" s="170"/>
      <c r="J237" s="103">
        <f t="shared" si="64"/>
        <v>0</v>
      </c>
      <c r="K237" s="170"/>
      <c r="L237" s="103">
        <f t="shared" si="65"/>
        <v>0</v>
      </c>
      <c r="M237" s="170"/>
      <c r="N237" s="103">
        <f t="shared" si="66"/>
        <v>0</v>
      </c>
      <c r="O237" s="170"/>
      <c r="P237" s="103">
        <f t="shared" si="67"/>
        <v>0</v>
      </c>
      <c r="Q237" s="170"/>
      <c r="R237" s="103">
        <f t="shared" si="68"/>
        <v>0</v>
      </c>
    </row>
    <row r="238" spans="1:18" ht="10.5" customHeight="1" x14ac:dyDescent="0.2">
      <c r="A238" s="147"/>
      <c r="B238" s="339" t="s">
        <v>105</v>
      </c>
      <c r="C238" s="148" t="str">
        <f>IF(NOT(ISNUMBER(A240)),"Total","Sub")</f>
        <v>Total</v>
      </c>
      <c r="D238" s="297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1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1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</row>
    <row r="239" spans="1:18" ht="10.5" customHeight="1" thickBot="1" x14ac:dyDescent="0.25">
      <c r="A239" s="151"/>
      <c r="B239" s="152" t="str">
        <f>CONCATENATE("Award to"&amp;" "&amp;$G$1)</f>
        <v>Award to N-Trak Group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2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2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45" t="str">
        <f>IF(B240="","",A237+1)</f>
        <v/>
      </c>
      <c r="B240" s="295" t="str">
        <f>IF(ISBLANK('Item List'!B220),"",'Item List'!B220)</f>
        <v/>
      </c>
      <c r="C240" s="295" t="str">
        <f>IF(ISBLANK('Item List'!C220),"",'Item List'!C220)</f>
        <v/>
      </c>
      <c r="D240" s="296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0">IF(AND(ISNUMBER($D240),ISNUMBER(E240)),$D240*E240,0)</f>
        <v>0</v>
      </c>
      <c r="G240" s="168"/>
      <c r="H240" s="103">
        <f t="shared" ref="H240:H263" si="71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</row>
    <row r="241" spans="1:18" ht="24" customHeight="1" x14ac:dyDescent="0.2">
      <c r="A241" s="145" t="str">
        <f>IF(B241="","",A240+1)</f>
        <v/>
      </c>
      <c r="B241" s="295" t="str">
        <f>IF(ISBLANK('Item List'!B221),"",'Item List'!B221)</f>
        <v/>
      </c>
      <c r="C241" s="295" t="str">
        <f>IF(ISBLANK('Item List'!C221),"",'Item List'!C221)</f>
        <v/>
      </c>
      <c r="D241" s="296">
        <f>IF(ISBLANK('Item List'!D221),0,'Item List'!D221)</f>
        <v>0</v>
      </c>
      <c r="E241" s="146">
        <f>IF(ISBLANK('Item List'!E221),0,'Item List'!E221)</f>
        <v>0</v>
      </c>
      <c r="F241" s="146">
        <f t="shared" si="70"/>
        <v>0</v>
      </c>
      <c r="G241" s="168"/>
      <c r="H241" s="103">
        <f t="shared" si="71"/>
        <v>0</v>
      </c>
      <c r="I241" s="169"/>
      <c r="J241" s="103">
        <f t="shared" ref="J241:J263" si="72">IF(AND(ISNUMBER($D241),ISNUMBER(I241)),$D241*I241,0)</f>
        <v>0</v>
      </c>
      <c r="K241" s="169"/>
      <c r="L241" s="103">
        <f t="shared" ref="L241:L263" si="73">IF(AND(ISNUMBER($D241),ISNUMBER(K241)),$D241*K241,0)</f>
        <v>0</v>
      </c>
      <c r="M241" s="169"/>
      <c r="N241" s="103">
        <f t="shared" ref="N241:N263" si="74">IF(AND(ISNUMBER($D241),ISNUMBER(M241)),$D241*M241,0)</f>
        <v>0</v>
      </c>
      <c r="O241" s="169"/>
      <c r="P241" s="103">
        <f t="shared" ref="P241:P263" si="75">IF(AND(ISNUMBER($D241),ISNUMBER(O241)),$D241*O241,0)</f>
        <v>0</v>
      </c>
      <c r="Q241" s="169"/>
      <c r="R241" s="103">
        <f t="shared" ref="R241:R263" si="76">IF(AND(ISNUMBER($D241),ISNUMBER(Q241)),$D241*Q241,0)</f>
        <v>0</v>
      </c>
    </row>
    <row r="242" spans="1:18" ht="24" customHeight="1" x14ac:dyDescent="0.2">
      <c r="A242" s="145" t="str">
        <f t="shared" ref="A242:A263" si="77">IF(B242="","",A241+1)</f>
        <v/>
      </c>
      <c r="B242" s="295" t="str">
        <f>IF(ISBLANK('Item List'!B222),"",'Item List'!B222)</f>
        <v/>
      </c>
      <c r="C242" s="295" t="str">
        <f>IF(ISBLANK('Item List'!C222),"",'Item List'!C222)</f>
        <v/>
      </c>
      <c r="D242" s="296">
        <f>IF(ISBLANK('Item List'!D222),0,'Item List'!D222)</f>
        <v>0</v>
      </c>
      <c r="E242" s="146">
        <f>IF(ISBLANK('Item List'!E222),0,'Item List'!E222)</f>
        <v>0</v>
      </c>
      <c r="F242" s="146">
        <f t="shared" si="70"/>
        <v>0</v>
      </c>
      <c r="G242" s="168"/>
      <c r="H242" s="103">
        <f t="shared" si="71"/>
        <v>0</v>
      </c>
      <c r="I242" s="169"/>
      <c r="J242" s="103">
        <f t="shared" si="72"/>
        <v>0</v>
      </c>
      <c r="K242" s="169"/>
      <c r="L242" s="103">
        <f t="shared" si="73"/>
        <v>0</v>
      </c>
      <c r="M242" s="169"/>
      <c r="N242" s="103">
        <f t="shared" si="74"/>
        <v>0</v>
      </c>
      <c r="O242" s="169"/>
      <c r="P242" s="103">
        <f t="shared" si="75"/>
        <v>0</v>
      </c>
      <c r="Q242" s="169"/>
      <c r="R242" s="103">
        <f t="shared" si="76"/>
        <v>0</v>
      </c>
    </row>
    <row r="243" spans="1:18" ht="24" customHeight="1" x14ac:dyDescent="0.2">
      <c r="A243" s="145" t="str">
        <f t="shared" si="77"/>
        <v/>
      </c>
      <c r="B243" s="295" t="str">
        <f>IF(ISBLANK('Item List'!B223),"",'Item List'!B223)</f>
        <v/>
      </c>
      <c r="C243" s="295" t="str">
        <f>IF(ISBLANK('Item List'!C223),"",'Item List'!C223)</f>
        <v/>
      </c>
      <c r="D243" s="296">
        <f>IF(ISBLANK('Item List'!D223),0,'Item List'!D223)</f>
        <v>0</v>
      </c>
      <c r="E243" s="146">
        <f>IF(ISBLANK('Item List'!E223),0,'Item List'!E223)</f>
        <v>0</v>
      </c>
      <c r="F243" s="146">
        <f t="shared" si="70"/>
        <v>0</v>
      </c>
      <c r="G243" s="168"/>
      <c r="H243" s="103">
        <f t="shared" si="71"/>
        <v>0</v>
      </c>
      <c r="I243" s="169"/>
      <c r="J243" s="103">
        <f t="shared" si="72"/>
        <v>0</v>
      </c>
      <c r="K243" s="169"/>
      <c r="L243" s="103">
        <f t="shared" si="73"/>
        <v>0</v>
      </c>
      <c r="M243" s="169"/>
      <c r="N243" s="103">
        <f t="shared" si="74"/>
        <v>0</v>
      </c>
      <c r="O243" s="169"/>
      <c r="P243" s="103">
        <f t="shared" si="75"/>
        <v>0</v>
      </c>
      <c r="Q243" s="169"/>
      <c r="R243" s="103">
        <f t="shared" si="76"/>
        <v>0</v>
      </c>
    </row>
    <row r="244" spans="1:18" ht="24" customHeight="1" x14ac:dyDescent="0.2">
      <c r="A244" s="145" t="str">
        <f t="shared" si="77"/>
        <v/>
      </c>
      <c r="B244" s="295" t="str">
        <f>IF(ISBLANK('Item List'!B224),"",'Item List'!B224)</f>
        <v/>
      </c>
      <c r="C244" s="295" t="str">
        <f>IF(ISBLANK('Item List'!C224),"",'Item List'!C224)</f>
        <v/>
      </c>
      <c r="D244" s="296">
        <f>IF(ISBLANK('Item List'!D224),0,'Item List'!D224)</f>
        <v>0</v>
      </c>
      <c r="E244" s="146">
        <f>IF(ISBLANK('Item List'!E224),0,'Item List'!E224)</f>
        <v>0</v>
      </c>
      <c r="F244" s="146">
        <f t="shared" si="70"/>
        <v>0</v>
      </c>
      <c r="G244" s="168"/>
      <c r="H244" s="103">
        <f t="shared" si="71"/>
        <v>0</v>
      </c>
      <c r="I244" s="169"/>
      <c r="J244" s="103">
        <f t="shared" si="72"/>
        <v>0</v>
      </c>
      <c r="K244" s="169"/>
      <c r="L244" s="103">
        <f t="shared" si="73"/>
        <v>0</v>
      </c>
      <c r="M244" s="169"/>
      <c r="N244" s="103">
        <f t="shared" si="74"/>
        <v>0</v>
      </c>
      <c r="O244" s="169"/>
      <c r="P244" s="103">
        <f t="shared" si="75"/>
        <v>0</v>
      </c>
      <c r="Q244" s="169"/>
      <c r="R244" s="103">
        <f t="shared" si="76"/>
        <v>0</v>
      </c>
    </row>
    <row r="245" spans="1:18" ht="24" customHeight="1" x14ac:dyDescent="0.2">
      <c r="A245" s="145" t="str">
        <f t="shared" si="77"/>
        <v/>
      </c>
      <c r="B245" s="295" t="str">
        <f>IF(ISBLANK('Item List'!B225),"",'Item List'!B225)</f>
        <v/>
      </c>
      <c r="C245" s="295" t="str">
        <f>IF(ISBLANK('Item List'!C225),"",'Item List'!C225)</f>
        <v/>
      </c>
      <c r="D245" s="296">
        <f>IF(ISBLANK('Item List'!D225),0,'Item List'!D225)</f>
        <v>0</v>
      </c>
      <c r="E245" s="146">
        <f>IF(ISBLANK('Item List'!E225),0,'Item List'!E225)</f>
        <v>0</v>
      </c>
      <c r="F245" s="146">
        <f t="shared" si="70"/>
        <v>0</v>
      </c>
      <c r="G245" s="168"/>
      <c r="H245" s="103">
        <f t="shared" si="71"/>
        <v>0</v>
      </c>
      <c r="I245" s="169"/>
      <c r="J245" s="103">
        <f t="shared" si="72"/>
        <v>0</v>
      </c>
      <c r="K245" s="169"/>
      <c r="L245" s="103">
        <f t="shared" si="73"/>
        <v>0</v>
      </c>
      <c r="M245" s="169"/>
      <c r="N245" s="103">
        <f t="shared" si="74"/>
        <v>0</v>
      </c>
      <c r="O245" s="169"/>
      <c r="P245" s="103">
        <f t="shared" si="75"/>
        <v>0</v>
      </c>
      <c r="Q245" s="169"/>
      <c r="R245" s="103">
        <f t="shared" si="76"/>
        <v>0</v>
      </c>
    </row>
    <row r="246" spans="1:18" ht="24" customHeight="1" x14ac:dyDescent="0.2">
      <c r="A246" s="145" t="str">
        <f t="shared" si="77"/>
        <v/>
      </c>
      <c r="B246" s="295" t="str">
        <f>IF(ISBLANK('Item List'!B226),"",'Item List'!B226)</f>
        <v/>
      </c>
      <c r="C246" s="295" t="str">
        <f>IF(ISBLANK('Item List'!C226),"",'Item List'!C226)</f>
        <v/>
      </c>
      <c r="D246" s="296">
        <f>IF(ISBLANK('Item List'!D226),0,'Item List'!D226)</f>
        <v>0</v>
      </c>
      <c r="E246" s="146">
        <f>IF(ISBLANK('Item List'!E226),0,'Item List'!E226)</f>
        <v>0</v>
      </c>
      <c r="F246" s="146">
        <f t="shared" si="70"/>
        <v>0</v>
      </c>
      <c r="G246" s="168"/>
      <c r="H246" s="103">
        <f t="shared" si="71"/>
        <v>0</v>
      </c>
      <c r="I246" s="169"/>
      <c r="J246" s="103">
        <f t="shared" si="72"/>
        <v>0</v>
      </c>
      <c r="K246" s="169"/>
      <c r="L246" s="103">
        <f t="shared" si="73"/>
        <v>0</v>
      </c>
      <c r="M246" s="169"/>
      <c r="N246" s="103">
        <f t="shared" si="74"/>
        <v>0</v>
      </c>
      <c r="O246" s="169"/>
      <c r="P246" s="103">
        <f t="shared" si="75"/>
        <v>0</v>
      </c>
      <c r="Q246" s="169"/>
      <c r="R246" s="103">
        <f t="shared" si="76"/>
        <v>0</v>
      </c>
    </row>
    <row r="247" spans="1:18" ht="24" customHeight="1" x14ac:dyDescent="0.2">
      <c r="A247" s="145" t="str">
        <f t="shared" si="77"/>
        <v/>
      </c>
      <c r="B247" s="295" t="str">
        <f>IF(ISBLANK('Item List'!B227),"",'Item List'!B227)</f>
        <v/>
      </c>
      <c r="C247" s="295" t="str">
        <f>IF(ISBLANK('Item List'!C227),"",'Item List'!C227)</f>
        <v/>
      </c>
      <c r="D247" s="296">
        <f>IF(ISBLANK('Item List'!D227),0,'Item List'!D227)</f>
        <v>0</v>
      </c>
      <c r="E247" s="146">
        <f>IF(ISBLANK('Item List'!E227),0,'Item List'!E227)</f>
        <v>0</v>
      </c>
      <c r="F247" s="146">
        <f t="shared" si="70"/>
        <v>0</v>
      </c>
      <c r="G247" s="168"/>
      <c r="H247" s="103">
        <f t="shared" si="71"/>
        <v>0</v>
      </c>
      <c r="I247" s="169"/>
      <c r="J247" s="103">
        <f t="shared" si="72"/>
        <v>0</v>
      </c>
      <c r="K247" s="169"/>
      <c r="L247" s="103">
        <f t="shared" si="73"/>
        <v>0</v>
      </c>
      <c r="M247" s="169"/>
      <c r="N247" s="103">
        <f t="shared" si="74"/>
        <v>0</v>
      </c>
      <c r="O247" s="169"/>
      <c r="P247" s="103">
        <f t="shared" si="75"/>
        <v>0</v>
      </c>
      <c r="Q247" s="169"/>
      <c r="R247" s="103">
        <f t="shared" si="76"/>
        <v>0</v>
      </c>
    </row>
    <row r="248" spans="1:18" ht="24" customHeight="1" x14ac:dyDescent="0.2">
      <c r="A248" s="145" t="str">
        <f t="shared" si="77"/>
        <v/>
      </c>
      <c r="B248" s="295" t="str">
        <f>IF(ISBLANK('Item List'!B228),"",'Item List'!B228)</f>
        <v/>
      </c>
      <c r="C248" s="295" t="str">
        <f>IF(ISBLANK('Item List'!C228),"",'Item List'!C228)</f>
        <v/>
      </c>
      <c r="D248" s="296">
        <f>IF(ISBLANK('Item List'!D228),0,'Item List'!D228)</f>
        <v>0</v>
      </c>
      <c r="E248" s="146">
        <f>IF(ISBLANK('Item List'!E228),0,'Item List'!E228)</f>
        <v>0</v>
      </c>
      <c r="F248" s="146">
        <f t="shared" si="70"/>
        <v>0</v>
      </c>
      <c r="G248" s="168"/>
      <c r="H248" s="103">
        <f t="shared" si="71"/>
        <v>0</v>
      </c>
      <c r="I248" s="169"/>
      <c r="J248" s="103">
        <f t="shared" si="72"/>
        <v>0</v>
      </c>
      <c r="K248" s="169"/>
      <c r="L248" s="103">
        <f t="shared" si="73"/>
        <v>0</v>
      </c>
      <c r="M248" s="169"/>
      <c r="N248" s="103">
        <f t="shared" si="74"/>
        <v>0</v>
      </c>
      <c r="O248" s="169"/>
      <c r="P248" s="103">
        <f t="shared" si="75"/>
        <v>0</v>
      </c>
      <c r="Q248" s="169"/>
      <c r="R248" s="103">
        <f t="shared" si="76"/>
        <v>0</v>
      </c>
    </row>
    <row r="249" spans="1:18" ht="24" customHeight="1" x14ac:dyDescent="0.2">
      <c r="A249" s="145" t="str">
        <f t="shared" si="77"/>
        <v/>
      </c>
      <c r="B249" s="295" t="str">
        <f>IF(ISBLANK('Item List'!B229),"",'Item List'!B229)</f>
        <v/>
      </c>
      <c r="C249" s="295" t="str">
        <f>IF(ISBLANK('Item List'!C229),"",'Item List'!C229)</f>
        <v/>
      </c>
      <c r="D249" s="296">
        <f>IF(ISBLANK('Item List'!D229),0,'Item List'!D229)</f>
        <v>0</v>
      </c>
      <c r="E249" s="146">
        <f>IF(ISBLANK('Item List'!E229),0,'Item List'!E229)</f>
        <v>0</v>
      </c>
      <c r="F249" s="146">
        <f t="shared" si="70"/>
        <v>0</v>
      </c>
      <c r="G249" s="168"/>
      <c r="H249" s="103">
        <f t="shared" si="71"/>
        <v>0</v>
      </c>
      <c r="I249" s="169"/>
      <c r="J249" s="103">
        <f t="shared" si="72"/>
        <v>0</v>
      </c>
      <c r="K249" s="169"/>
      <c r="L249" s="103">
        <f t="shared" si="73"/>
        <v>0</v>
      </c>
      <c r="M249" s="169"/>
      <c r="N249" s="103">
        <f t="shared" si="74"/>
        <v>0</v>
      </c>
      <c r="O249" s="169"/>
      <c r="P249" s="103">
        <f t="shared" si="75"/>
        <v>0</v>
      </c>
      <c r="Q249" s="169"/>
      <c r="R249" s="103">
        <f t="shared" si="76"/>
        <v>0</v>
      </c>
    </row>
    <row r="250" spans="1:18" ht="24" customHeight="1" x14ac:dyDescent="0.2">
      <c r="A250" s="145" t="str">
        <f t="shared" si="77"/>
        <v/>
      </c>
      <c r="B250" s="295" t="str">
        <f>IF(ISBLANK('Item List'!B230),"",'Item List'!B230)</f>
        <v/>
      </c>
      <c r="C250" s="295" t="str">
        <f>IF(ISBLANK('Item List'!C230),"",'Item List'!C230)</f>
        <v/>
      </c>
      <c r="D250" s="296">
        <f>IF(ISBLANK('Item List'!D230),0,'Item List'!D230)</f>
        <v>0</v>
      </c>
      <c r="E250" s="146">
        <f>IF(ISBLANK('Item List'!E230),0,'Item List'!E230)</f>
        <v>0</v>
      </c>
      <c r="F250" s="146">
        <f t="shared" si="70"/>
        <v>0</v>
      </c>
      <c r="G250" s="168"/>
      <c r="H250" s="103">
        <f t="shared" si="71"/>
        <v>0</v>
      </c>
      <c r="I250" s="170"/>
      <c r="J250" s="103">
        <f t="shared" si="72"/>
        <v>0</v>
      </c>
      <c r="K250" s="170"/>
      <c r="L250" s="103">
        <f t="shared" si="73"/>
        <v>0</v>
      </c>
      <c r="M250" s="170"/>
      <c r="N250" s="103">
        <f t="shared" si="74"/>
        <v>0</v>
      </c>
      <c r="O250" s="170"/>
      <c r="P250" s="103">
        <f t="shared" si="75"/>
        <v>0</v>
      </c>
      <c r="Q250" s="170"/>
      <c r="R250" s="103">
        <f t="shared" si="76"/>
        <v>0</v>
      </c>
    </row>
    <row r="251" spans="1:18" ht="24" customHeight="1" x14ac:dyDescent="0.2">
      <c r="A251" s="145" t="str">
        <f t="shared" si="77"/>
        <v/>
      </c>
      <c r="B251" s="295" t="str">
        <f>IF(ISBLANK('Item List'!B231),"",'Item List'!B231)</f>
        <v/>
      </c>
      <c r="C251" s="295" t="str">
        <f>IF(ISBLANK('Item List'!C231),"",'Item List'!C231)</f>
        <v/>
      </c>
      <c r="D251" s="296">
        <f>IF(ISBLANK('Item List'!D231),0,'Item List'!D231)</f>
        <v>0</v>
      </c>
      <c r="E251" s="146">
        <f>IF(ISBLANK('Item List'!E231),0,'Item List'!E231)</f>
        <v>0</v>
      </c>
      <c r="F251" s="146">
        <f t="shared" si="70"/>
        <v>0</v>
      </c>
      <c r="G251" s="168"/>
      <c r="H251" s="103">
        <f t="shared" si="71"/>
        <v>0</v>
      </c>
      <c r="I251" s="170"/>
      <c r="J251" s="103">
        <f t="shared" si="72"/>
        <v>0</v>
      </c>
      <c r="K251" s="170"/>
      <c r="L251" s="103">
        <f t="shared" si="73"/>
        <v>0</v>
      </c>
      <c r="M251" s="170"/>
      <c r="N251" s="103">
        <f t="shared" si="74"/>
        <v>0</v>
      </c>
      <c r="O251" s="170"/>
      <c r="P251" s="103">
        <f t="shared" si="75"/>
        <v>0</v>
      </c>
      <c r="Q251" s="170"/>
      <c r="R251" s="103">
        <f t="shared" si="76"/>
        <v>0</v>
      </c>
    </row>
    <row r="252" spans="1:18" ht="24" customHeight="1" x14ac:dyDescent="0.2">
      <c r="A252" s="145" t="str">
        <f t="shared" si="77"/>
        <v/>
      </c>
      <c r="B252" s="295" t="str">
        <f>IF(ISBLANK('Item List'!B232),"",'Item List'!B232)</f>
        <v/>
      </c>
      <c r="C252" s="295" t="str">
        <f>IF(ISBLANK('Item List'!C232),"",'Item List'!C232)</f>
        <v/>
      </c>
      <c r="D252" s="296">
        <f>IF(ISBLANK('Item List'!D232),0,'Item List'!D232)</f>
        <v>0</v>
      </c>
      <c r="E252" s="146">
        <f>IF(ISBLANK('Item List'!E232),0,'Item List'!E232)</f>
        <v>0</v>
      </c>
      <c r="F252" s="146">
        <f t="shared" si="70"/>
        <v>0</v>
      </c>
      <c r="G252" s="168"/>
      <c r="H252" s="103">
        <f t="shared" si="71"/>
        <v>0</v>
      </c>
      <c r="I252" s="170"/>
      <c r="J252" s="103">
        <f t="shared" si="72"/>
        <v>0</v>
      </c>
      <c r="K252" s="170"/>
      <c r="L252" s="103">
        <f t="shared" si="73"/>
        <v>0</v>
      </c>
      <c r="M252" s="170"/>
      <c r="N252" s="103">
        <f t="shared" si="74"/>
        <v>0</v>
      </c>
      <c r="O252" s="170"/>
      <c r="P252" s="103">
        <f t="shared" si="75"/>
        <v>0</v>
      </c>
      <c r="Q252" s="170"/>
      <c r="R252" s="103">
        <f t="shared" si="76"/>
        <v>0</v>
      </c>
    </row>
    <row r="253" spans="1:18" ht="24" customHeight="1" x14ac:dyDescent="0.2">
      <c r="A253" s="145" t="str">
        <f t="shared" si="77"/>
        <v/>
      </c>
      <c r="B253" s="295" t="str">
        <f>IF(ISBLANK('Item List'!B233),"",'Item List'!B233)</f>
        <v/>
      </c>
      <c r="C253" s="295" t="str">
        <f>IF(ISBLANK('Item List'!C233),"",'Item List'!C233)</f>
        <v/>
      </c>
      <c r="D253" s="296">
        <f>IF(ISBLANK('Item List'!D233),0,'Item List'!D233)</f>
        <v>0</v>
      </c>
      <c r="E253" s="146">
        <f>IF(ISBLANK('Item List'!E233),0,'Item List'!E233)</f>
        <v>0</v>
      </c>
      <c r="F253" s="146">
        <f t="shared" si="70"/>
        <v>0</v>
      </c>
      <c r="G253" s="168"/>
      <c r="H253" s="103">
        <f t="shared" si="71"/>
        <v>0</v>
      </c>
      <c r="I253" s="170"/>
      <c r="J253" s="103">
        <f t="shared" si="72"/>
        <v>0</v>
      </c>
      <c r="K253" s="170"/>
      <c r="L253" s="103">
        <f t="shared" si="73"/>
        <v>0</v>
      </c>
      <c r="M253" s="170"/>
      <c r="N253" s="103">
        <f t="shared" si="74"/>
        <v>0</v>
      </c>
      <c r="O253" s="170"/>
      <c r="P253" s="103">
        <f t="shared" si="75"/>
        <v>0</v>
      </c>
      <c r="Q253" s="170"/>
      <c r="R253" s="103">
        <f t="shared" si="76"/>
        <v>0</v>
      </c>
    </row>
    <row r="254" spans="1:18" ht="24" customHeight="1" x14ac:dyDescent="0.2">
      <c r="A254" s="145" t="str">
        <f t="shared" si="77"/>
        <v/>
      </c>
      <c r="B254" s="295" t="str">
        <f>IF(ISBLANK('Item List'!B234),"",'Item List'!B234)</f>
        <v/>
      </c>
      <c r="C254" s="295" t="str">
        <f>IF(ISBLANK('Item List'!C234),"",'Item List'!C234)</f>
        <v/>
      </c>
      <c r="D254" s="296">
        <f>IF(ISBLANK('Item List'!D234),0,'Item List'!D234)</f>
        <v>0</v>
      </c>
      <c r="E254" s="146">
        <f>IF(ISBLANK('Item List'!E234),0,'Item List'!E234)</f>
        <v>0</v>
      </c>
      <c r="F254" s="146">
        <f t="shared" si="70"/>
        <v>0</v>
      </c>
      <c r="G254" s="168"/>
      <c r="H254" s="103">
        <f t="shared" si="71"/>
        <v>0</v>
      </c>
      <c r="I254" s="170"/>
      <c r="J254" s="103">
        <f t="shared" si="72"/>
        <v>0</v>
      </c>
      <c r="K254" s="170"/>
      <c r="L254" s="103">
        <f t="shared" si="73"/>
        <v>0</v>
      </c>
      <c r="M254" s="170"/>
      <c r="N254" s="103">
        <f t="shared" si="74"/>
        <v>0</v>
      </c>
      <c r="O254" s="170"/>
      <c r="P254" s="103">
        <f t="shared" si="75"/>
        <v>0</v>
      </c>
      <c r="Q254" s="170"/>
      <c r="R254" s="103">
        <f t="shared" si="76"/>
        <v>0</v>
      </c>
    </row>
    <row r="255" spans="1:18" ht="24" customHeight="1" x14ac:dyDescent="0.2">
      <c r="A255" s="145" t="str">
        <f t="shared" si="77"/>
        <v/>
      </c>
      <c r="B255" s="295" t="str">
        <f>IF(ISBLANK('Item List'!B235),"",'Item List'!B235)</f>
        <v/>
      </c>
      <c r="C255" s="295" t="str">
        <f>IF(ISBLANK('Item List'!C235),"",'Item List'!C235)</f>
        <v/>
      </c>
      <c r="D255" s="296">
        <f>IF(ISBLANK('Item List'!D235),0,'Item List'!D235)</f>
        <v>0</v>
      </c>
      <c r="E255" s="146">
        <f>IF(ISBLANK('Item List'!E235),0,'Item List'!E235)</f>
        <v>0</v>
      </c>
      <c r="F255" s="146">
        <f t="shared" si="70"/>
        <v>0</v>
      </c>
      <c r="G255" s="168"/>
      <c r="H255" s="103">
        <f t="shared" si="71"/>
        <v>0</v>
      </c>
      <c r="I255" s="170"/>
      <c r="J255" s="103">
        <f t="shared" si="72"/>
        <v>0</v>
      </c>
      <c r="K255" s="170"/>
      <c r="L255" s="103">
        <f t="shared" si="73"/>
        <v>0</v>
      </c>
      <c r="M255" s="170"/>
      <c r="N255" s="103">
        <f t="shared" si="74"/>
        <v>0</v>
      </c>
      <c r="O255" s="170"/>
      <c r="P255" s="103">
        <f t="shared" si="75"/>
        <v>0</v>
      </c>
      <c r="Q255" s="170"/>
      <c r="R255" s="103">
        <f t="shared" si="76"/>
        <v>0</v>
      </c>
    </row>
    <row r="256" spans="1:18" ht="24" customHeight="1" x14ac:dyDescent="0.2">
      <c r="A256" s="145" t="str">
        <f t="shared" si="77"/>
        <v/>
      </c>
      <c r="B256" s="295" t="str">
        <f>IF(ISBLANK('Item List'!B236),"",'Item List'!B236)</f>
        <v/>
      </c>
      <c r="C256" s="295" t="str">
        <f>IF(ISBLANK('Item List'!C236),"",'Item List'!C236)</f>
        <v/>
      </c>
      <c r="D256" s="296">
        <f>IF(ISBLANK('Item List'!D236),0,'Item List'!D236)</f>
        <v>0</v>
      </c>
      <c r="E256" s="146">
        <f>IF(ISBLANK('Item List'!E236),0,'Item List'!E236)</f>
        <v>0</v>
      </c>
      <c r="F256" s="146">
        <f t="shared" si="70"/>
        <v>0</v>
      </c>
      <c r="G256" s="168"/>
      <c r="H256" s="103">
        <f t="shared" si="71"/>
        <v>0</v>
      </c>
      <c r="I256" s="170"/>
      <c r="J256" s="103">
        <f t="shared" si="72"/>
        <v>0</v>
      </c>
      <c r="K256" s="170"/>
      <c r="L256" s="103">
        <f t="shared" si="73"/>
        <v>0</v>
      </c>
      <c r="M256" s="170"/>
      <c r="N256" s="103">
        <f t="shared" si="74"/>
        <v>0</v>
      </c>
      <c r="O256" s="170"/>
      <c r="P256" s="103">
        <f t="shared" si="75"/>
        <v>0</v>
      </c>
      <c r="Q256" s="170"/>
      <c r="R256" s="103">
        <f t="shared" si="76"/>
        <v>0</v>
      </c>
    </row>
    <row r="257" spans="1:18" ht="24" customHeight="1" x14ac:dyDescent="0.2">
      <c r="A257" s="145" t="str">
        <f t="shared" si="77"/>
        <v/>
      </c>
      <c r="B257" s="295" t="str">
        <f>IF(ISBLANK('Item List'!B237),"",'Item List'!B237)</f>
        <v/>
      </c>
      <c r="C257" s="295" t="str">
        <f>IF(ISBLANK('Item List'!C237),"",'Item List'!C237)</f>
        <v/>
      </c>
      <c r="D257" s="296">
        <f>IF(ISBLANK('Item List'!D237),0,'Item List'!D237)</f>
        <v>0</v>
      </c>
      <c r="E257" s="146">
        <f>IF(ISBLANK('Item List'!E237),0,'Item List'!E237)</f>
        <v>0</v>
      </c>
      <c r="F257" s="146">
        <f t="shared" si="70"/>
        <v>0</v>
      </c>
      <c r="G257" s="168"/>
      <c r="H257" s="103">
        <f t="shared" si="71"/>
        <v>0</v>
      </c>
      <c r="I257" s="170"/>
      <c r="J257" s="103">
        <f t="shared" si="72"/>
        <v>0</v>
      </c>
      <c r="K257" s="170"/>
      <c r="L257" s="103">
        <f t="shared" si="73"/>
        <v>0</v>
      </c>
      <c r="M257" s="170"/>
      <c r="N257" s="103">
        <f t="shared" si="74"/>
        <v>0</v>
      </c>
      <c r="O257" s="170"/>
      <c r="P257" s="103">
        <f t="shared" si="75"/>
        <v>0</v>
      </c>
      <c r="Q257" s="170"/>
      <c r="R257" s="103">
        <f t="shared" si="76"/>
        <v>0</v>
      </c>
    </row>
    <row r="258" spans="1:18" ht="24" customHeight="1" x14ac:dyDescent="0.2">
      <c r="A258" s="145" t="str">
        <f t="shared" si="77"/>
        <v/>
      </c>
      <c r="B258" s="295" t="str">
        <f>IF(ISBLANK('Item List'!B238),"",'Item List'!B238)</f>
        <v/>
      </c>
      <c r="C258" s="295" t="str">
        <f>IF(ISBLANK('Item List'!C238),"",'Item List'!C238)</f>
        <v/>
      </c>
      <c r="D258" s="296">
        <f>IF(ISBLANK('Item List'!D238),0,'Item List'!D238)</f>
        <v>0</v>
      </c>
      <c r="E258" s="146">
        <f>IF(ISBLANK('Item List'!E238),0,'Item List'!E238)</f>
        <v>0</v>
      </c>
      <c r="F258" s="146">
        <f t="shared" si="70"/>
        <v>0</v>
      </c>
      <c r="G258" s="168"/>
      <c r="H258" s="103">
        <f t="shared" si="71"/>
        <v>0</v>
      </c>
      <c r="I258" s="170"/>
      <c r="J258" s="103">
        <f t="shared" si="72"/>
        <v>0</v>
      </c>
      <c r="K258" s="170"/>
      <c r="L258" s="103">
        <f t="shared" si="73"/>
        <v>0</v>
      </c>
      <c r="M258" s="170"/>
      <c r="N258" s="103">
        <f t="shared" si="74"/>
        <v>0</v>
      </c>
      <c r="O258" s="170"/>
      <c r="P258" s="103">
        <f t="shared" si="75"/>
        <v>0</v>
      </c>
      <c r="Q258" s="170"/>
      <c r="R258" s="103">
        <f t="shared" si="76"/>
        <v>0</v>
      </c>
    </row>
    <row r="259" spans="1:18" ht="24" customHeight="1" x14ac:dyDescent="0.2">
      <c r="A259" s="145" t="str">
        <f t="shared" si="77"/>
        <v/>
      </c>
      <c r="B259" s="295" t="str">
        <f>IF(ISBLANK('Item List'!B239),"",'Item List'!B239)</f>
        <v/>
      </c>
      <c r="C259" s="295" t="str">
        <f>IF(ISBLANK('Item List'!C239),"",'Item List'!C239)</f>
        <v/>
      </c>
      <c r="D259" s="296">
        <f>IF(ISBLANK('Item List'!D239),0,'Item List'!D239)</f>
        <v>0</v>
      </c>
      <c r="E259" s="146">
        <f>IF(ISBLANK('Item List'!E239),0,'Item List'!E239)</f>
        <v>0</v>
      </c>
      <c r="F259" s="146">
        <f t="shared" si="70"/>
        <v>0</v>
      </c>
      <c r="G259" s="168"/>
      <c r="H259" s="103">
        <f t="shared" si="71"/>
        <v>0</v>
      </c>
      <c r="I259" s="170"/>
      <c r="J259" s="103">
        <f t="shared" si="72"/>
        <v>0</v>
      </c>
      <c r="K259" s="170"/>
      <c r="L259" s="103">
        <f t="shared" si="73"/>
        <v>0</v>
      </c>
      <c r="M259" s="170"/>
      <c r="N259" s="103">
        <f t="shared" si="74"/>
        <v>0</v>
      </c>
      <c r="O259" s="170"/>
      <c r="P259" s="103">
        <f t="shared" si="75"/>
        <v>0</v>
      </c>
      <c r="Q259" s="170"/>
      <c r="R259" s="103">
        <f t="shared" si="76"/>
        <v>0</v>
      </c>
    </row>
    <row r="260" spans="1:18" ht="24" customHeight="1" x14ac:dyDescent="0.2">
      <c r="A260" s="145" t="str">
        <f t="shared" si="77"/>
        <v/>
      </c>
      <c r="B260" s="295" t="str">
        <f>IF(ISBLANK('Item List'!B240),"",'Item List'!B240)</f>
        <v/>
      </c>
      <c r="C260" s="295" t="str">
        <f>IF(ISBLANK('Item List'!C240),"",'Item List'!C240)</f>
        <v/>
      </c>
      <c r="D260" s="296">
        <f>IF(ISBLANK('Item List'!D240),0,'Item List'!D240)</f>
        <v>0</v>
      </c>
      <c r="E260" s="146">
        <f>IF(ISBLANK('Item List'!E240),0,'Item List'!E240)</f>
        <v>0</v>
      </c>
      <c r="F260" s="146">
        <f t="shared" si="70"/>
        <v>0</v>
      </c>
      <c r="G260" s="168"/>
      <c r="H260" s="103">
        <f t="shared" si="71"/>
        <v>0</v>
      </c>
      <c r="I260" s="170"/>
      <c r="J260" s="103">
        <f t="shared" si="72"/>
        <v>0</v>
      </c>
      <c r="K260" s="170"/>
      <c r="L260" s="103">
        <f t="shared" si="73"/>
        <v>0</v>
      </c>
      <c r="M260" s="170"/>
      <c r="N260" s="103">
        <f t="shared" si="74"/>
        <v>0</v>
      </c>
      <c r="O260" s="170"/>
      <c r="P260" s="103">
        <f t="shared" si="75"/>
        <v>0</v>
      </c>
      <c r="Q260" s="170"/>
      <c r="R260" s="103">
        <f t="shared" si="76"/>
        <v>0</v>
      </c>
    </row>
    <row r="261" spans="1:18" ht="24" customHeight="1" x14ac:dyDescent="0.2">
      <c r="A261" s="145" t="str">
        <f t="shared" si="77"/>
        <v/>
      </c>
      <c r="B261" s="295" t="str">
        <f>IF(ISBLANK('Item List'!B241),"",'Item List'!B241)</f>
        <v/>
      </c>
      <c r="C261" s="295" t="str">
        <f>IF(ISBLANK('Item List'!C241),"",'Item List'!C241)</f>
        <v/>
      </c>
      <c r="D261" s="296">
        <f>IF(ISBLANK('Item List'!D241),0,'Item List'!D241)</f>
        <v>0</v>
      </c>
      <c r="E261" s="146">
        <f>IF(ISBLANK('Item List'!E241),0,'Item List'!E241)</f>
        <v>0</v>
      </c>
      <c r="F261" s="146">
        <f t="shared" si="70"/>
        <v>0</v>
      </c>
      <c r="G261" s="168"/>
      <c r="H261" s="103">
        <f t="shared" si="71"/>
        <v>0</v>
      </c>
      <c r="I261" s="170"/>
      <c r="J261" s="103">
        <f t="shared" si="72"/>
        <v>0</v>
      </c>
      <c r="K261" s="170"/>
      <c r="L261" s="103">
        <f t="shared" si="73"/>
        <v>0</v>
      </c>
      <c r="M261" s="170"/>
      <c r="N261" s="103">
        <f t="shared" si="74"/>
        <v>0</v>
      </c>
      <c r="O261" s="170"/>
      <c r="P261" s="103">
        <f t="shared" si="75"/>
        <v>0</v>
      </c>
      <c r="Q261" s="170"/>
      <c r="R261" s="103">
        <f t="shared" si="76"/>
        <v>0</v>
      </c>
    </row>
    <row r="262" spans="1:18" ht="24" customHeight="1" x14ac:dyDescent="0.2">
      <c r="A262" s="145" t="str">
        <f t="shared" si="77"/>
        <v/>
      </c>
      <c r="B262" s="295" t="str">
        <f>IF(ISBLANK('Item List'!B242),"",'Item List'!B242)</f>
        <v/>
      </c>
      <c r="C262" s="295" t="str">
        <f>IF(ISBLANK('Item List'!C242),"",'Item List'!C242)</f>
        <v/>
      </c>
      <c r="D262" s="296">
        <f>IF(ISBLANK('Item List'!D242),0,'Item List'!D242)</f>
        <v>0</v>
      </c>
      <c r="E262" s="146">
        <f>IF(ISBLANK('Item List'!E242),0,'Item List'!E242)</f>
        <v>0</v>
      </c>
      <c r="F262" s="146">
        <f t="shared" si="70"/>
        <v>0</v>
      </c>
      <c r="G262" s="168"/>
      <c r="H262" s="103">
        <f t="shared" si="71"/>
        <v>0</v>
      </c>
      <c r="I262" s="170"/>
      <c r="J262" s="103">
        <f t="shared" si="72"/>
        <v>0</v>
      </c>
      <c r="K262" s="170"/>
      <c r="L262" s="103">
        <f t="shared" si="73"/>
        <v>0</v>
      </c>
      <c r="M262" s="170"/>
      <c r="N262" s="103">
        <f t="shared" si="74"/>
        <v>0</v>
      </c>
      <c r="O262" s="170"/>
      <c r="P262" s="103">
        <f t="shared" si="75"/>
        <v>0</v>
      </c>
      <c r="Q262" s="170"/>
      <c r="R262" s="103">
        <f t="shared" si="76"/>
        <v>0</v>
      </c>
    </row>
    <row r="263" spans="1:18" ht="24" customHeight="1" thickBot="1" x14ac:dyDescent="0.25">
      <c r="A263" s="145" t="str">
        <f t="shared" si="77"/>
        <v/>
      </c>
      <c r="B263" s="295" t="str">
        <f>IF(ISBLANK('Item List'!B243),"",'Item List'!B243)</f>
        <v/>
      </c>
      <c r="C263" s="295" t="str">
        <f>IF(ISBLANK('Item List'!C243),"",'Item List'!C243)</f>
        <v/>
      </c>
      <c r="D263" s="296">
        <f>IF(ISBLANK('Item List'!D243),0,'Item List'!D243)</f>
        <v>0</v>
      </c>
      <c r="E263" s="146">
        <f>IF(ISBLANK('Item List'!E243),0,'Item List'!E243)</f>
        <v>0</v>
      </c>
      <c r="F263" s="146">
        <f t="shared" si="70"/>
        <v>0</v>
      </c>
      <c r="G263" s="168"/>
      <c r="H263" s="103">
        <f t="shared" si="71"/>
        <v>0</v>
      </c>
      <c r="I263" s="170"/>
      <c r="J263" s="103">
        <f t="shared" si="72"/>
        <v>0</v>
      </c>
      <c r="K263" s="170"/>
      <c r="L263" s="103">
        <f t="shared" si="73"/>
        <v>0</v>
      </c>
      <c r="M263" s="170"/>
      <c r="N263" s="103">
        <f t="shared" si="74"/>
        <v>0</v>
      </c>
      <c r="O263" s="170"/>
      <c r="P263" s="103">
        <f t="shared" si="75"/>
        <v>0</v>
      </c>
      <c r="Q263" s="170"/>
      <c r="R263" s="103">
        <f t="shared" si="76"/>
        <v>0</v>
      </c>
    </row>
    <row r="264" spans="1:18" ht="10.5" customHeight="1" x14ac:dyDescent="0.2">
      <c r="A264" s="147"/>
      <c r="B264" s="339" t="s">
        <v>106</v>
      </c>
      <c r="C264" s="148" t="str">
        <f>IF(NOT(ISNUMBER(A266)),"Total","Sub")</f>
        <v>Total</v>
      </c>
      <c r="D264" s="297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1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1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</row>
    <row r="265" spans="1:18" ht="10.5" customHeight="1" thickBot="1" x14ac:dyDescent="0.25">
      <c r="A265" s="151"/>
      <c r="B265" s="152" t="str">
        <f>CONCATENATE("Award to"&amp;" "&amp;$G$1)</f>
        <v>Award to N-Trak Group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2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2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45" t="str">
        <f>IF(B266="","",A263+1)</f>
        <v/>
      </c>
      <c r="B266" s="295" t="str">
        <f>IF(ISBLANK('Item List'!B244),"",'Item List'!B244)</f>
        <v/>
      </c>
      <c r="C266" s="295" t="str">
        <f>IF(ISBLANK('Item List'!C244),"",'Item List'!C244)</f>
        <v/>
      </c>
      <c r="D266" s="296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78">IF(AND(ISNUMBER($D266),ISNUMBER(E266)),$D266*E266,0)</f>
        <v>0</v>
      </c>
      <c r="G266" s="168"/>
      <c r="H266" s="103">
        <f t="shared" ref="H266:H289" si="79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</row>
    <row r="267" spans="1:18" ht="24" customHeight="1" x14ac:dyDescent="0.2">
      <c r="A267" s="145" t="str">
        <f>IF(B267="","",A266+1)</f>
        <v/>
      </c>
      <c r="B267" s="295" t="str">
        <f>IF(ISBLANK('Item List'!B245),"",'Item List'!B245)</f>
        <v/>
      </c>
      <c r="C267" s="295" t="str">
        <f>IF(ISBLANK('Item List'!C245),"",'Item List'!C245)</f>
        <v/>
      </c>
      <c r="D267" s="296">
        <f>IF(ISBLANK('Item List'!D245),0,'Item List'!D245)</f>
        <v>0</v>
      </c>
      <c r="E267" s="146">
        <f>IF(ISBLANK('Item List'!E245),0,'Item List'!E245)</f>
        <v>0</v>
      </c>
      <c r="F267" s="146">
        <f t="shared" si="78"/>
        <v>0</v>
      </c>
      <c r="G267" s="168"/>
      <c r="H267" s="103">
        <f t="shared" si="79"/>
        <v>0</v>
      </c>
      <c r="I267" s="169"/>
      <c r="J267" s="103">
        <f t="shared" ref="J267:J289" si="80">IF(AND(ISNUMBER($D267),ISNUMBER(I267)),$D267*I267,0)</f>
        <v>0</v>
      </c>
      <c r="K267" s="169"/>
      <c r="L267" s="103">
        <f t="shared" ref="L267:L289" si="81">IF(AND(ISNUMBER($D267),ISNUMBER(K267)),$D267*K267,0)</f>
        <v>0</v>
      </c>
      <c r="M267" s="169"/>
      <c r="N267" s="103">
        <f t="shared" ref="N267:N289" si="82">IF(AND(ISNUMBER($D267),ISNUMBER(M267)),$D267*M267,0)</f>
        <v>0</v>
      </c>
      <c r="O267" s="169"/>
      <c r="P267" s="103">
        <f t="shared" ref="P267:P289" si="83">IF(AND(ISNUMBER($D267),ISNUMBER(O267)),$D267*O267,0)</f>
        <v>0</v>
      </c>
      <c r="Q267" s="169"/>
      <c r="R267" s="103">
        <f t="shared" ref="R267:R289" si="84">IF(AND(ISNUMBER($D267),ISNUMBER(Q267)),$D267*Q267,0)</f>
        <v>0</v>
      </c>
    </row>
    <row r="268" spans="1:18" ht="24" customHeight="1" x14ac:dyDescent="0.2">
      <c r="A268" s="145" t="str">
        <f t="shared" ref="A268:A289" si="85">IF(B268="","",A267+1)</f>
        <v/>
      </c>
      <c r="B268" s="295" t="str">
        <f>IF(ISBLANK('Item List'!B246),"",'Item List'!B246)</f>
        <v/>
      </c>
      <c r="C268" s="295" t="str">
        <f>IF(ISBLANK('Item List'!C246),"",'Item List'!C246)</f>
        <v/>
      </c>
      <c r="D268" s="296">
        <f>IF(ISBLANK('Item List'!D246),0,'Item List'!D246)</f>
        <v>0</v>
      </c>
      <c r="E268" s="146">
        <f>IF(ISBLANK('Item List'!E246),0,'Item List'!E246)</f>
        <v>0</v>
      </c>
      <c r="F268" s="146">
        <f t="shared" si="78"/>
        <v>0</v>
      </c>
      <c r="G268" s="168"/>
      <c r="H268" s="103">
        <f t="shared" si="79"/>
        <v>0</v>
      </c>
      <c r="I268" s="169"/>
      <c r="J268" s="103">
        <f t="shared" si="80"/>
        <v>0</v>
      </c>
      <c r="K268" s="169"/>
      <c r="L268" s="103">
        <f t="shared" si="81"/>
        <v>0</v>
      </c>
      <c r="M268" s="169"/>
      <c r="N268" s="103">
        <f t="shared" si="82"/>
        <v>0</v>
      </c>
      <c r="O268" s="169"/>
      <c r="P268" s="103">
        <f t="shared" si="83"/>
        <v>0</v>
      </c>
      <c r="Q268" s="169"/>
      <c r="R268" s="103">
        <f t="shared" si="84"/>
        <v>0</v>
      </c>
    </row>
    <row r="269" spans="1:18" ht="24" customHeight="1" x14ac:dyDescent="0.2">
      <c r="A269" s="145" t="str">
        <f t="shared" si="85"/>
        <v/>
      </c>
      <c r="B269" s="295" t="str">
        <f>IF(ISBLANK('Item List'!B247),"",'Item List'!B247)</f>
        <v/>
      </c>
      <c r="C269" s="295" t="str">
        <f>IF(ISBLANK('Item List'!C247),"",'Item List'!C247)</f>
        <v/>
      </c>
      <c r="D269" s="296">
        <f>IF(ISBLANK('Item List'!D247),0,'Item List'!D247)</f>
        <v>0</v>
      </c>
      <c r="E269" s="146">
        <f>IF(ISBLANK('Item List'!E247),0,'Item List'!E247)</f>
        <v>0</v>
      </c>
      <c r="F269" s="146">
        <f t="shared" si="78"/>
        <v>0</v>
      </c>
      <c r="G269" s="168"/>
      <c r="H269" s="103">
        <f t="shared" si="79"/>
        <v>0</v>
      </c>
      <c r="I269" s="169"/>
      <c r="J269" s="103">
        <f t="shared" si="80"/>
        <v>0</v>
      </c>
      <c r="K269" s="169"/>
      <c r="L269" s="103">
        <f t="shared" si="81"/>
        <v>0</v>
      </c>
      <c r="M269" s="169"/>
      <c r="N269" s="103">
        <f t="shared" si="82"/>
        <v>0</v>
      </c>
      <c r="O269" s="169"/>
      <c r="P269" s="103">
        <f t="shared" si="83"/>
        <v>0</v>
      </c>
      <c r="Q269" s="169"/>
      <c r="R269" s="103">
        <f t="shared" si="84"/>
        <v>0</v>
      </c>
    </row>
    <row r="270" spans="1:18" ht="24" customHeight="1" x14ac:dyDescent="0.2">
      <c r="A270" s="145" t="str">
        <f t="shared" si="85"/>
        <v/>
      </c>
      <c r="B270" s="295" t="str">
        <f>IF(ISBLANK('Item List'!B248),"",'Item List'!B248)</f>
        <v/>
      </c>
      <c r="C270" s="295" t="str">
        <f>IF(ISBLANK('Item List'!C248),"",'Item List'!C248)</f>
        <v/>
      </c>
      <c r="D270" s="296">
        <f>IF(ISBLANK('Item List'!D248),0,'Item List'!D248)</f>
        <v>0</v>
      </c>
      <c r="E270" s="146">
        <f>IF(ISBLANK('Item List'!E248),0,'Item List'!E248)</f>
        <v>0</v>
      </c>
      <c r="F270" s="146">
        <f t="shared" si="78"/>
        <v>0</v>
      </c>
      <c r="G270" s="168"/>
      <c r="H270" s="103">
        <f t="shared" si="79"/>
        <v>0</v>
      </c>
      <c r="I270" s="169"/>
      <c r="J270" s="103">
        <f t="shared" si="80"/>
        <v>0</v>
      </c>
      <c r="K270" s="169"/>
      <c r="L270" s="103">
        <f t="shared" si="81"/>
        <v>0</v>
      </c>
      <c r="M270" s="169"/>
      <c r="N270" s="103">
        <f t="shared" si="82"/>
        <v>0</v>
      </c>
      <c r="O270" s="169"/>
      <c r="P270" s="103">
        <f t="shared" si="83"/>
        <v>0</v>
      </c>
      <c r="Q270" s="169"/>
      <c r="R270" s="103">
        <f t="shared" si="84"/>
        <v>0</v>
      </c>
    </row>
    <row r="271" spans="1:18" ht="24" customHeight="1" x14ac:dyDescent="0.2">
      <c r="A271" s="145" t="str">
        <f t="shared" si="85"/>
        <v/>
      </c>
      <c r="B271" s="295" t="str">
        <f>IF(ISBLANK('Item List'!B249),"",'Item List'!B249)</f>
        <v/>
      </c>
      <c r="C271" s="295" t="str">
        <f>IF(ISBLANK('Item List'!C249),"",'Item List'!C249)</f>
        <v/>
      </c>
      <c r="D271" s="296">
        <f>IF(ISBLANK('Item List'!D249),0,'Item List'!D249)</f>
        <v>0</v>
      </c>
      <c r="E271" s="146">
        <f>IF(ISBLANK('Item List'!E249),0,'Item List'!E249)</f>
        <v>0</v>
      </c>
      <c r="F271" s="146">
        <f t="shared" si="78"/>
        <v>0</v>
      </c>
      <c r="G271" s="168"/>
      <c r="H271" s="103">
        <f t="shared" si="79"/>
        <v>0</v>
      </c>
      <c r="I271" s="169"/>
      <c r="J271" s="103">
        <f t="shared" si="80"/>
        <v>0</v>
      </c>
      <c r="K271" s="169"/>
      <c r="L271" s="103">
        <f t="shared" si="81"/>
        <v>0</v>
      </c>
      <c r="M271" s="169"/>
      <c r="N271" s="103">
        <f t="shared" si="82"/>
        <v>0</v>
      </c>
      <c r="O271" s="169"/>
      <c r="P271" s="103">
        <f t="shared" si="83"/>
        <v>0</v>
      </c>
      <c r="Q271" s="169"/>
      <c r="R271" s="103">
        <f t="shared" si="84"/>
        <v>0</v>
      </c>
    </row>
    <row r="272" spans="1:18" ht="24" customHeight="1" x14ac:dyDescent="0.2">
      <c r="A272" s="145" t="str">
        <f t="shared" si="85"/>
        <v/>
      </c>
      <c r="B272" s="295" t="str">
        <f>IF(ISBLANK('Item List'!B250),"",'Item List'!B250)</f>
        <v/>
      </c>
      <c r="C272" s="295" t="str">
        <f>IF(ISBLANK('Item List'!C250),"",'Item List'!C250)</f>
        <v/>
      </c>
      <c r="D272" s="296">
        <f>IF(ISBLANK('Item List'!D250),0,'Item List'!D250)</f>
        <v>0</v>
      </c>
      <c r="E272" s="146">
        <f>IF(ISBLANK('Item List'!E250),0,'Item List'!E250)</f>
        <v>0</v>
      </c>
      <c r="F272" s="146">
        <f t="shared" si="78"/>
        <v>0</v>
      </c>
      <c r="G272" s="168"/>
      <c r="H272" s="103">
        <f t="shared" si="79"/>
        <v>0</v>
      </c>
      <c r="I272" s="169"/>
      <c r="J272" s="103">
        <f t="shared" si="80"/>
        <v>0</v>
      </c>
      <c r="K272" s="169"/>
      <c r="L272" s="103">
        <f t="shared" si="81"/>
        <v>0</v>
      </c>
      <c r="M272" s="169"/>
      <c r="N272" s="103">
        <f t="shared" si="82"/>
        <v>0</v>
      </c>
      <c r="O272" s="169"/>
      <c r="P272" s="103">
        <f t="shared" si="83"/>
        <v>0</v>
      </c>
      <c r="Q272" s="169"/>
      <c r="R272" s="103">
        <f t="shared" si="84"/>
        <v>0</v>
      </c>
    </row>
    <row r="273" spans="1:18" ht="24" customHeight="1" x14ac:dyDescent="0.2">
      <c r="A273" s="145" t="str">
        <f t="shared" si="85"/>
        <v/>
      </c>
      <c r="B273" s="295" t="str">
        <f>IF(ISBLANK('Item List'!B251),"",'Item List'!B251)</f>
        <v/>
      </c>
      <c r="C273" s="295" t="str">
        <f>IF(ISBLANK('Item List'!C251),"",'Item List'!C251)</f>
        <v/>
      </c>
      <c r="D273" s="296">
        <f>IF(ISBLANK('Item List'!D251),0,'Item List'!D251)</f>
        <v>0</v>
      </c>
      <c r="E273" s="146">
        <f>IF(ISBLANK('Item List'!E251),0,'Item List'!E251)</f>
        <v>0</v>
      </c>
      <c r="F273" s="146">
        <f t="shared" si="78"/>
        <v>0</v>
      </c>
      <c r="G273" s="168"/>
      <c r="H273" s="103">
        <f t="shared" si="79"/>
        <v>0</v>
      </c>
      <c r="I273" s="169"/>
      <c r="J273" s="103">
        <f t="shared" si="80"/>
        <v>0</v>
      </c>
      <c r="K273" s="169"/>
      <c r="L273" s="103">
        <f t="shared" si="81"/>
        <v>0</v>
      </c>
      <c r="M273" s="169"/>
      <c r="N273" s="103">
        <f t="shared" si="82"/>
        <v>0</v>
      </c>
      <c r="O273" s="169"/>
      <c r="P273" s="103">
        <f t="shared" si="83"/>
        <v>0</v>
      </c>
      <c r="Q273" s="169"/>
      <c r="R273" s="103">
        <f t="shared" si="84"/>
        <v>0</v>
      </c>
    </row>
    <row r="274" spans="1:18" ht="24" customHeight="1" x14ac:dyDescent="0.2">
      <c r="A274" s="145" t="str">
        <f t="shared" si="85"/>
        <v/>
      </c>
      <c r="B274" s="295" t="str">
        <f>IF(ISBLANK('Item List'!B252),"",'Item List'!B252)</f>
        <v/>
      </c>
      <c r="C274" s="295" t="str">
        <f>IF(ISBLANK('Item List'!C252),"",'Item List'!C252)</f>
        <v/>
      </c>
      <c r="D274" s="296">
        <f>IF(ISBLANK('Item List'!D252),0,'Item List'!D252)</f>
        <v>0</v>
      </c>
      <c r="E274" s="146">
        <f>IF(ISBLANK('Item List'!E252),0,'Item List'!E252)</f>
        <v>0</v>
      </c>
      <c r="F274" s="146">
        <f t="shared" si="78"/>
        <v>0</v>
      </c>
      <c r="G274" s="168"/>
      <c r="H274" s="103">
        <f t="shared" si="79"/>
        <v>0</v>
      </c>
      <c r="I274" s="169"/>
      <c r="J274" s="103">
        <f t="shared" si="80"/>
        <v>0</v>
      </c>
      <c r="K274" s="169"/>
      <c r="L274" s="103">
        <f t="shared" si="81"/>
        <v>0</v>
      </c>
      <c r="M274" s="169"/>
      <c r="N274" s="103">
        <f t="shared" si="82"/>
        <v>0</v>
      </c>
      <c r="O274" s="169"/>
      <c r="P274" s="103">
        <f t="shared" si="83"/>
        <v>0</v>
      </c>
      <c r="Q274" s="169"/>
      <c r="R274" s="103">
        <f t="shared" si="84"/>
        <v>0</v>
      </c>
    </row>
    <row r="275" spans="1:18" ht="24" customHeight="1" x14ac:dyDescent="0.2">
      <c r="A275" s="145" t="str">
        <f t="shared" si="85"/>
        <v/>
      </c>
      <c r="B275" s="295" t="str">
        <f>IF(ISBLANK('Item List'!B253),"",'Item List'!B253)</f>
        <v/>
      </c>
      <c r="C275" s="295" t="str">
        <f>IF(ISBLANK('Item List'!C253),"",'Item List'!C253)</f>
        <v/>
      </c>
      <c r="D275" s="296">
        <f>IF(ISBLANK('Item List'!D253),0,'Item List'!D253)</f>
        <v>0</v>
      </c>
      <c r="E275" s="146">
        <f>IF(ISBLANK('Item List'!E253),0,'Item List'!E253)</f>
        <v>0</v>
      </c>
      <c r="F275" s="146">
        <f t="shared" si="78"/>
        <v>0</v>
      </c>
      <c r="G275" s="168"/>
      <c r="H275" s="103">
        <f t="shared" si="79"/>
        <v>0</v>
      </c>
      <c r="I275" s="169"/>
      <c r="J275" s="103">
        <f t="shared" si="80"/>
        <v>0</v>
      </c>
      <c r="K275" s="169"/>
      <c r="L275" s="103">
        <f t="shared" si="81"/>
        <v>0</v>
      </c>
      <c r="M275" s="169"/>
      <c r="N275" s="103">
        <f t="shared" si="82"/>
        <v>0</v>
      </c>
      <c r="O275" s="169"/>
      <c r="P275" s="103">
        <f t="shared" si="83"/>
        <v>0</v>
      </c>
      <c r="Q275" s="169"/>
      <c r="R275" s="103">
        <f t="shared" si="84"/>
        <v>0</v>
      </c>
    </row>
    <row r="276" spans="1:18" ht="24" customHeight="1" x14ac:dyDescent="0.2">
      <c r="A276" s="145" t="str">
        <f t="shared" si="85"/>
        <v/>
      </c>
      <c r="B276" s="295" t="str">
        <f>IF(ISBLANK('Item List'!B254),"",'Item List'!B254)</f>
        <v/>
      </c>
      <c r="C276" s="295" t="str">
        <f>IF(ISBLANK('Item List'!C254),"",'Item List'!C254)</f>
        <v/>
      </c>
      <c r="D276" s="296">
        <f>IF(ISBLANK('Item List'!D254),0,'Item List'!D254)</f>
        <v>0</v>
      </c>
      <c r="E276" s="146">
        <f>IF(ISBLANK('Item List'!E254),0,'Item List'!E254)</f>
        <v>0</v>
      </c>
      <c r="F276" s="146">
        <f t="shared" si="78"/>
        <v>0</v>
      </c>
      <c r="G276" s="168"/>
      <c r="H276" s="103">
        <f t="shared" si="79"/>
        <v>0</v>
      </c>
      <c r="I276" s="170"/>
      <c r="J276" s="103">
        <f t="shared" si="80"/>
        <v>0</v>
      </c>
      <c r="K276" s="170"/>
      <c r="L276" s="103">
        <f t="shared" si="81"/>
        <v>0</v>
      </c>
      <c r="M276" s="170"/>
      <c r="N276" s="103">
        <f t="shared" si="82"/>
        <v>0</v>
      </c>
      <c r="O276" s="170"/>
      <c r="P276" s="103">
        <f t="shared" si="83"/>
        <v>0</v>
      </c>
      <c r="Q276" s="170"/>
      <c r="R276" s="103">
        <f t="shared" si="84"/>
        <v>0</v>
      </c>
    </row>
    <row r="277" spans="1:18" ht="24" customHeight="1" x14ac:dyDescent="0.2">
      <c r="A277" s="145" t="str">
        <f t="shared" si="85"/>
        <v/>
      </c>
      <c r="B277" s="295" t="str">
        <f>IF(ISBLANK('Item List'!B255),"",'Item List'!B255)</f>
        <v/>
      </c>
      <c r="C277" s="295" t="str">
        <f>IF(ISBLANK('Item List'!C255),"",'Item List'!C255)</f>
        <v/>
      </c>
      <c r="D277" s="296">
        <f>IF(ISBLANK('Item List'!D255),0,'Item List'!D255)</f>
        <v>0</v>
      </c>
      <c r="E277" s="146">
        <f>IF(ISBLANK('Item List'!E255),0,'Item List'!E255)</f>
        <v>0</v>
      </c>
      <c r="F277" s="146">
        <f t="shared" si="78"/>
        <v>0</v>
      </c>
      <c r="G277" s="168"/>
      <c r="H277" s="103">
        <f t="shared" si="79"/>
        <v>0</v>
      </c>
      <c r="I277" s="170"/>
      <c r="J277" s="103">
        <f t="shared" si="80"/>
        <v>0</v>
      </c>
      <c r="K277" s="170"/>
      <c r="L277" s="103">
        <f t="shared" si="81"/>
        <v>0</v>
      </c>
      <c r="M277" s="170"/>
      <c r="N277" s="103">
        <f t="shared" si="82"/>
        <v>0</v>
      </c>
      <c r="O277" s="170"/>
      <c r="P277" s="103">
        <f t="shared" si="83"/>
        <v>0</v>
      </c>
      <c r="Q277" s="170"/>
      <c r="R277" s="103">
        <f t="shared" si="84"/>
        <v>0</v>
      </c>
    </row>
    <row r="278" spans="1:18" ht="24" customHeight="1" x14ac:dyDescent="0.2">
      <c r="A278" s="145" t="str">
        <f t="shared" si="85"/>
        <v/>
      </c>
      <c r="B278" s="295" t="str">
        <f>IF(ISBLANK('Item List'!B256),"",'Item List'!B256)</f>
        <v/>
      </c>
      <c r="C278" s="295" t="str">
        <f>IF(ISBLANK('Item List'!C256),"",'Item List'!C256)</f>
        <v/>
      </c>
      <c r="D278" s="296">
        <f>IF(ISBLANK('Item List'!D256),0,'Item List'!D256)</f>
        <v>0</v>
      </c>
      <c r="E278" s="146">
        <f>IF(ISBLANK('Item List'!E256),0,'Item List'!E256)</f>
        <v>0</v>
      </c>
      <c r="F278" s="146">
        <f t="shared" si="78"/>
        <v>0</v>
      </c>
      <c r="G278" s="168"/>
      <c r="H278" s="103">
        <f t="shared" si="79"/>
        <v>0</v>
      </c>
      <c r="I278" s="170"/>
      <c r="J278" s="103">
        <f t="shared" si="80"/>
        <v>0</v>
      </c>
      <c r="K278" s="170"/>
      <c r="L278" s="103">
        <f t="shared" si="81"/>
        <v>0</v>
      </c>
      <c r="M278" s="170"/>
      <c r="N278" s="103">
        <f t="shared" si="82"/>
        <v>0</v>
      </c>
      <c r="O278" s="170"/>
      <c r="P278" s="103">
        <f t="shared" si="83"/>
        <v>0</v>
      </c>
      <c r="Q278" s="170"/>
      <c r="R278" s="103">
        <f t="shared" si="84"/>
        <v>0</v>
      </c>
    </row>
    <row r="279" spans="1:18" ht="24" customHeight="1" x14ac:dyDescent="0.2">
      <c r="A279" s="145" t="str">
        <f t="shared" si="85"/>
        <v/>
      </c>
      <c r="B279" s="295" t="str">
        <f>IF(ISBLANK('Item List'!B257),"",'Item List'!B257)</f>
        <v/>
      </c>
      <c r="C279" s="295" t="str">
        <f>IF(ISBLANK('Item List'!C257),"",'Item List'!C257)</f>
        <v/>
      </c>
      <c r="D279" s="296">
        <f>IF(ISBLANK('Item List'!D257),0,'Item List'!D257)</f>
        <v>0</v>
      </c>
      <c r="E279" s="146">
        <f>IF(ISBLANK('Item List'!E257),0,'Item List'!E257)</f>
        <v>0</v>
      </c>
      <c r="F279" s="146">
        <f t="shared" si="78"/>
        <v>0</v>
      </c>
      <c r="G279" s="168"/>
      <c r="H279" s="103">
        <f t="shared" si="79"/>
        <v>0</v>
      </c>
      <c r="I279" s="170"/>
      <c r="J279" s="103">
        <f t="shared" si="80"/>
        <v>0</v>
      </c>
      <c r="K279" s="170"/>
      <c r="L279" s="103">
        <f t="shared" si="81"/>
        <v>0</v>
      </c>
      <c r="M279" s="170"/>
      <c r="N279" s="103">
        <f t="shared" si="82"/>
        <v>0</v>
      </c>
      <c r="O279" s="170"/>
      <c r="P279" s="103">
        <f t="shared" si="83"/>
        <v>0</v>
      </c>
      <c r="Q279" s="170"/>
      <c r="R279" s="103">
        <f t="shared" si="84"/>
        <v>0</v>
      </c>
    </row>
    <row r="280" spans="1:18" ht="24" customHeight="1" x14ac:dyDescent="0.2">
      <c r="A280" s="145" t="str">
        <f t="shared" si="85"/>
        <v/>
      </c>
      <c r="B280" s="295" t="str">
        <f>IF(ISBLANK('Item List'!B258),"",'Item List'!B258)</f>
        <v/>
      </c>
      <c r="C280" s="295" t="str">
        <f>IF(ISBLANK('Item List'!C258),"",'Item List'!C258)</f>
        <v/>
      </c>
      <c r="D280" s="296">
        <f>IF(ISBLANK('Item List'!D258),0,'Item List'!D258)</f>
        <v>0</v>
      </c>
      <c r="E280" s="146">
        <f>IF(ISBLANK('Item List'!E258),0,'Item List'!E258)</f>
        <v>0</v>
      </c>
      <c r="F280" s="146">
        <f t="shared" si="78"/>
        <v>0</v>
      </c>
      <c r="G280" s="168"/>
      <c r="H280" s="103">
        <f t="shared" si="79"/>
        <v>0</v>
      </c>
      <c r="I280" s="170"/>
      <c r="J280" s="103">
        <f t="shared" si="80"/>
        <v>0</v>
      </c>
      <c r="K280" s="170"/>
      <c r="L280" s="103">
        <f t="shared" si="81"/>
        <v>0</v>
      </c>
      <c r="M280" s="170"/>
      <c r="N280" s="103">
        <f t="shared" si="82"/>
        <v>0</v>
      </c>
      <c r="O280" s="170"/>
      <c r="P280" s="103">
        <f t="shared" si="83"/>
        <v>0</v>
      </c>
      <c r="Q280" s="170"/>
      <c r="R280" s="103">
        <f t="shared" si="84"/>
        <v>0</v>
      </c>
    </row>
    <row r="281" spans="1:18" ht="24" customHeight="1" x14ac:dyDescent="0.2">
      <c r="A281" s="145" t="str">
        <f t="shared" si="85"/>
        <v/>
      </c>
      <c r="B281" s="295" t="str">
        <f>IF(ISBLANK('Item List'!B259),"",'Item List'!B259)</f>
        <v/>
      </c>
      <c r="C281" s="295" t="str">
        <f>IF(ISBLANK('Item List'!C259),"",'Item List'!C259)</f>
        <v/>
      </c>
      <c r="D281" s="296">
        <f>IF(ISBLANK('Item List'!D259),0,'Item List'!D259)</f>
        <v>0</v>
      </c>
      <c r="E281" s="146">
        <f>IF(ISBLANK('Item List'!E259),0,'Item List'!E259)</f>
        <v>0</v>
      </c>
      <c r="F281" s="146">
        <f t="shared" si="78"/>
        <v>0</v>
      </c>
      <c r="G281" s="168"/>
      <c r="H281" s="103">
        <f t="shared" si="79"/>
        <v>0</v>
      </c>
      <c r="I281" s="170"/>
      <c r="J281" s="103">
        <f t="shared" si="80"/>
        <v>0</v>
      </c>
      <c r="K281" s="170"/>
      <c r="L281" s="103">
        <f t="shared" si="81"/>
        <v>0</v>
      </c>
      <c r="M281" s="170"/>
      <c r="N281" s="103">
        <f t="shared" si="82"/>
        <v>0</v>
      </c>
      <c r="O281" s="170"/>
      <c r="P281" s="103">
        <f t="shared" si="83"/>
        <v>0</v>
      </c>
      <c r="Q281" s="170"/>
      <c r="R281" s="103">
        <f t="shared" si="84"/>
        <v>0</v>
      </c>
    </row>
    <row r="282" spans="1:18" ht="24" customHeight="1" x14ac:dyDescent="0.2">
      <c r="A282" s="145" t="str">
        <f t="shared" si="85"/>
        <v/>
      </c>
      <c r="B282" s="295" t="str">
        <f>IF(ISBLANK('Item List'!B260),"",'Item List'!B260)</f>
        <v/>
      </c>
      <c r="C282" s="295" t="str">
        <f>IF(ISBLANK('Item List'!C260),"",'Item List'!C260)</f>
        <v/>
      </c>
      <c r="D282" s="296">
        <f>IF(ISBLANK('Item List'!D260),0,'Item List'!D260)</f>
        <v>0</v>
      </c>
      <c r="E282" s="146">
        <f>IF(ISBLANK('Item List'!E260),0,'Item List'!E260)</f>
        <v>0</v>
      </c>
      <c r="F282" s="146">
        <f t="shared" si="78"/>
        <v>0</v>
      </c>
      <c r="G282" s="168"/>
      <c r="H282" s="103">
        <f t="shared" si="79"/>
        <v>0</v>
      </c>
      <c r="I282" s="170"/>
      <c r="J282" s="103">
        <f t="shared" si="80"/>
        <v>0</v>
      </c>
      <c r="K282" s="170"/>
      <c r="L282" s="103">
        <f t="shared" si="81"/>
        <v>0</v>
      </c>
      <c r="M282" s="170"/>
      <c r="N282" s="103">
        <f t="shared" si="82"/>
        <v>0</v>
      </c>
      <c r="O282" s="170"/>
      <c r="P282" s="103">
        <f t="shared" si="83"/>
        <v>0</v>
      </c>
      <c r="Q282" s="170"/>
      <c r="R282" s="103">
        <f t="shared" si="84"/>
        <v>0</v>
      </c>
    </row>
    <row r="283" spans="1:18" ht="24" customHeight="1" x14ac:dyDescent="0.2">
      <c r="A283" s="145" t="str">
        <f t="shared" si="85"/>
        <v/>
      </c>
      <c r="B283" s="295" t="str">
        <f>IF(ISBLANK('Item List'!B261),"",'Item List'!B261)</f>
        <v/>
      </c>
      <c r="C283" s="295" t="str">
        <f>IF(ISBLANK('Item List'!C261),"",'Item List'!C261)</f>
        <v/>
      </c>
      <c r="D283" s="296">
        <f>IF(ISBLANK('Item List'!D261),0,'Item List'!D261)</f>
        <v>0</v>
      </c>
      <c r="E283" s="146">
        <f>IF(ISBLANK('Item List'!E261),0,'Item List'!E261)</f>
        <v>0</v>
      </c>
      <c r="F283" s="146">
        <f t="shared" si="78"/>
        <v>0</v>
      </c>
      <c r="G283" s="168"/>
      <c r="H283" s="103">
        <f t="shared" si="79"/>
        <v>0</v>
      </c>
      <c r="I283" s="170"/>
      <c r="J283" s="103">
        <f t="shared" si="80"/>
        <v>0</v>
      </c>
      <c r="K283" s="170"/>
      <c r="L283" s="103">
        <f t="shared" si="81"/>
        <v>0</v>
      </c>
      <c r="M283" s="170"/>
      <c r="N283" s="103">
        <f t="shared" si="82"/>
        <v>0</v>
      </c>
      <c r="O283" s="170"/>
      <c r="P283" s="103">
        <f t="shared" si="83"/>
        <v>0</v>
      </c>
      <c r="Q283" s="170"/>
      <c r="R283" s="103">
        <f t="shared" si="84"/>
        <v>0</v>
      </c>
    </row>
    <row r="284" spans="1:18" ht="24" customHeight="1" x14ac:dyDescent="0.2">
      <c r="A284" s="145" t="str">
        <f t="shared" si="85"/>
        <v/>
      </c>
      <c r="B284" s="295" t="str">
        <f>IF(ISBLANK('Item List'!B262),"",'Item List'!B262)</f>
        <v/>
      </c>
      <c r="C284" s="295" t="str">
        <f>IF(ISBLANK('Item List'!C262),"",'Item List'!C262)</f>
        <v/>
      </c>
      <c r="D284" s="296">
        <f>IF(ISBLANK('Item List'!D262),0,'Item List'!D262)</f>
        <v>0</v>
      </c>
      <c r="E284" s="146">
        <f>IF(ISBLANK('Item List'!E262),0,'Item List'!E262)</f>
        <v>0</v>
      </c>
      <c r="F284" s="146">
        <f t="shared" si="78"/>
        <v>0</v>
      </c>
      <c r="G284" s="168"/>
      <c r="H284" s="103">
        <f t="shared" si="79"/>
        <v>0</v>
      </c>
      <c r="I284" s="170"/>
      <c r="J284" s="103">
        <f t="shared" si="80"/>
        <v>0</v>
      </c>
      <c r="K284" s="170"/>
      <c r="L284" s="103">
        <f t="shared" si="81"/>
        <v>0</v>
      </c>
      <c r="M284" s="170"/>
      <c r="N284" s="103">
        <f t="shared" si="82"/>
        <v>0</v>
      </c>
      <c r="O284" s="170"/>
      <c r="P284" s="103">
        <f t="shared" si="83"/>
        <v>0</v>
      </c>
      <c r="Q284" s="170"/>
      <c r="R284" s="103">
        <f t="shared" si="84"/>
        <v>0</v>
      </c>
    </row>
    <row r="285" spans="1:18" ht="24" customHeight="1" x14ac:dyDescent="0.2">
      <c r="A285" s="145" t="str">
        <f t="shared" si="85"/>
        <v/>
      </c>
      <c r="B285" s="295" t="str">
        <f>IF(ISBLANK('Item List'!B263),"",'Item List'!B263)</f>
        <v/>
      </c>
      <c r="C285" s="295" t="str">
        <f>IF(ISBLANK('Item List'!C263),"",'Item List'!C263)</f>
        <v/>
      </c>
      <c r="D285" s="296">
        <f>IF(ISBLANK('Item List'!D263),0,'Item List'!D263)</f>
        <v>0</v>
      </c>
      <c r="E285" s="146">
        <f>IF(ISBLANK('Item List'!E263),0,'Item List'!E263)</f>
        <v>0</v>
      </c>
      <c r="F285" s="146">
        <f t="shared" si="78"/>
        <v>0</v>
      </c>
      <c r="G285" s="168"/>
      <c r="H285" s="103">
        <f t="shared" si="79"/>
        <v>0</v>
      </c>
      <c r="I285" s="170"/>
      <c r="J285" s="103">
        <f t="shared" si="80"/>
        <v>0</v>
      </c>
      <c r="K285" s="170"/>
      <c r="L285" s="103">
        <f t="shared" si="81"/>
        <v>0</v>
      </c>
      <c r="M285" s="170"/>
      <c r="N285" s="103">
        <f t="shared" si="82"/>
        <v>0</v>
      </c>
      <c r="O285" s="170"/>
      <c r="P285" s="103">
        <f t="shared" si="83"/>
        <v>0</v>
      </c>
      <c r="Q285" s="170"/>
      <c r="R285" s="103">
        <f t="shared" si="84"/>
        <v>0</v>
      </c>
    </row>
    <row r="286" spans="1:18" ht="24" customHeight="1" x14ac:dyDescent="0.2">
      <c r="A286" s="145" t="str">
        <f t="shared" si="85"/>
        <v/>
      </c>
      <c r="B286" s="295" t="str">
        <f>IF(ISBLANK('Item List'!B264),"",'Item List'!B264)</f>
        <v/>
      </c>
      <c r="C286" s="295" t="str">
        <f>IF(ISBLANK('Item List'!C264),"",'Item List'!C264)</f>
        <v/>
      </c>
      <c r="D286" s="296">
        <f>IF(ISBLANK('Item List'!D264),0,'Item List'!D264)</f>
        <v>0</v>
      </c>
      <c r="E286" s="146">
        <f>IF(ISBLANK('Item List'!E264),0,'Item List'!E264)</f>
        <v>0</v>
      </c>
      <c r="F286" s="146">
        <f t="shared" si="78"/>
        <v>0</v>
      </c>
      <c r="G286" s="168"/>
      <c r="H286" s="103">
        <f t="shared" si="79"/>
        <v>0</v>
      </c>
      <c r="I286" s="170"/>
      <c r="J286" s="103">
        <f t="shared" si="80"/>
        <v>0</v>
      </c>
      <c r="K286" s="170"/>
      <c r="L286" s="103">
        <f t="shared" si="81"/>
        <v>0</v>
      </c>
      <c r="M286" s="170"/>
      <c r="N286" s="103">
        <f t="shared" si="82"/>
        <v>0</v>
      </c>
      <c r="O286" s="170"/>
      <c r="P286" s="103">
        <f t="shared" si="83"/>
        <v>0</v>
      </c>
      <c r="Q286" s="170"/>
      <c r="R286" s="103">
        <f t="shared" si="84"/>
        <v>0</v>
      </c>
    </row>
    <row r="287" spans="1:18" ht="24" customHeight="1" x14ac:dyDescent="0.2">
      <c r="A287" s="145" t="str">
        <f t="shared" si="85"/>
        <v/>
      </c>
      <c r="B287" s="295" t="str">
        <f>IF(ISBLANK('Item List'!B265),"",'Item List'!B265)</f>
        <v/>
      </c>
      <c r="C287" s="295" t="str">
        <f>IF(ISBLANK('Item List'!C265),"",'Item List'!C265)</f>
        <v/>
      </c>
      <c r="D287" s="296">
        <f>IF(ISBLANK('Item List'!D265),0,'Item List'!D265)</f>
        <v>0</v>
      </c>
      <c r="E287" s="146">
        <f>IF(ISBLANK('Item List'!E265),0,'Item List'!E265)</f>
        <v>0</v>
      </c>
      <c r="F287" s="146">
        <f t="shared" si="78"/>
        <v>0</v>
      </c>
      <c r="G287" s="168"/>
      <c r="H287" s="103">
        <f t="shared" si="79"/>
        <v>0</v>
      </c>
      <c r="I287" s="170"/>
      <c r="J287" s="103">
        <f t="shared" si="80"/>
        <v>0</v>
      </c>
      <c r="K287" s="170"/>
      <c r="L287" s="103">
        <f t="shared" si="81"/>
        <v>0</v>
      </c>
      <c r="M287" s="170"/>
      <c r="N287" s="103">
        <f t="shared" si="82"/>
        <v>0</v>
      </c>
      <c r="O287" s="170"/>
      <c r="P287" s="103">
        <f t="shared" si="83"/>
        <v>0</v>
      </c>
      <c r="Q287" s="170"/>
      <c r="R287" s="103">
        <f t="shared" si="84"/>
        <v>0</v>
      </c>
    </row>
    <row r="288" spans="1:18" ht="24" customHeight="1" x14ac:dyDescent="0.2">
      <c r="A288" s="145" t="str">
        <f t="shared" si="85"/>
        <v/>
      </c>
      <c r="B288" s="295" t="str">
        <f>IF(ISBLANK('Item List'!B266),"",'Item List'!B266)</f>
        <v/>
      </c>
      <c r="C288" s="295" t="str">
        <f>IF(ISBLANK('Item List'!C266),"",'Item List'!C266)</f>
        <v/>
      </c>
      <c r="D288" s="296">
        <f>IF(ISBLANK('Item List'!D266),0,'Item List'!D266)</f>
        <v>0</v>
      </c>
      <c r="E288" s="146">
        <f>IF(ISBLANK('Item List'!E266),0,'Item List'!E266)</f>
        <v>0</v>
      </c>
      <c r="F288" s="146">
        <f t="shared" si="78"/>
        <v>0</v>
      </c>
      <c r="G288" s="168"/>
      <c r="H288" s="103">
        <f t="shared" si="79"/>
        <v>0</v>
      </c>
      <c r="I288" s="170"/>
      <c r="J288" s="103">
        <f t="shared" si="80"/>
        <v>0</v>
      </c>
      <c r="K288" s="170"/>
      <c r="L288" s="103">
        <f t="shared" si="81"/>
        <v>0</v>
      </c>
      <c r="M288" s="170"/>
      <c r="N288" s="103">
        <f t="shared" si="82"/>
        <v>0</v>
      </c>
      <c r="O288" s="170"/>
      <c r="P288" s="103">
        <f t="shared" si="83"/>
        <v>0</v>
      </c>
      <c r="Q288" s="170"/>
      <c r="R288" s="103">
        <f t="shared" si="84"/>
        <v>0</v>
      </c>
    </row>
    <row r="289" spans="1:18" ht="24" customHeight="1" thickBot="1" x14ac:dyDescent="0.25">
      <c r="A289" s="145" t="str">
        <f t="shared" si="85"/>
        <v/>
      </c>
      <c r="B289" s="295" t="str">
        <f>IF(ISBLANK('Item List'!B267),"",'Item List'!B267)</f>
        <v/>
      </c>
      <c r="C289" s="295" t="str">
        <f>IF(ISBLANK('Item List'!C267),"",'Item List'!C267)</f>
        <v/>
      </c>
      <c r="D289" s="296">
        <f>IF(ISBLANK('Item List'!D267),0,'Item List'!D267)</f>
        <v>0</v>
      </c>
      <c r="E289" s="146">
        <f>IF(ISBLANK('Item List'!E267),0,'Item List'!E267)</f>
        <v>0</v>
      </c>
      <c r="F289" s="146">
        <f t="shared" si="78"/>
        <v>0</v>
      </c>
      <c r="G289" s="168"/>
      <c r="H289" s="103">
        <f t="shared" si="79"/>
        <v>0</v>
      </c>
      <c r="I289" s="170"/>
      <c r="J289" s="103">
        <f t="shared" si="80"/>
        <v>0</v>
      </c>
      <c r="K289" s="170"/>
      <c r="L289" s="103">
        <f t="shared" si="81"/>
        <v>0</v>
      </c>
      <c r="M289" s="170"/>
      <c r="N289" s="103">
        <f t="shared" si="82"/>
        <v>0</v>
      </c>
      <c r="O289" s="170"/>
      <c r="P289" s="103">
        <f t="shared" si="83"/>
        <v>0</v>
      </c>
      <c r="Q289" s="170"/>
      <c r="R289" s="103">
        <f t="shared" si="84"/>
        <v>0</v>
      </c>
    </row>
    <row r="290" spans="1:18" ht="10.5" customHeight="1" x14ac:dyDescent="0.2">
      <c r="A290" s="147"/>
      <c r="B290" s="339" t="s">
        <v>107</v>
      </c>
      <c r="C290" s="148" t="str">
        <f>IF(NOT(ISNUMBER(A292)),"Total","Sub")</f>
        <v>Total</v>
      </c>
      <c r="D290" s="297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1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1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</row>
    <row r="291" spans="1:18" ht="10.5" customHeight="1" thickBot="1" x14ac:dyDescent="0.25">
      <c r="A291" s="151"/>
      <c r="B291" s="152" t="str">
        <f>CONCATENATE("Award to"&amp;" "&amp;$G$1)</f>
        <v>Award to N-Trak Group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2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2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45" t="str">
        <f>IF(B292="","",A289+1)</f>
        <v/>
      </c>
      <c r="B292" s="295" t="str">
        <f>IF(ISBLANK('Item List'!B268),"",'Item List'!B268)</f>
        <v/>
      </c>
      <c r="C292" s="295" t="str">
        <f>IF(ISBLANK('Item List'!C268),"",'Item List'!C268)</f>
        <v/>
      </c>
      <c r="D292" s="296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6">IF(AND(ISNUMBER($D292),ISNUMBER(E292)),$D292*E292,0)</f>
        <v>0</v>
      </c>
      <c r="G292" s="168"/>
      <c r="H292" s="103">
        <f t="shared" ref="H292:H315" si="87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</row>
    <row r="293" spans="1:18" ht="24" customHeight="1" x14ac:dyDescent="0.2">
      <c r="A293" s="145" t="str">
        <f>IF(B293="","",A292+1)</f>
        <v/>
      </c>
      <c r="B293" s="295" t="str">
        <f>IF(ISBLANK('Item List'!B269),"",'Item List'!B269)</f>
        <v/>
      </c>
      <c r="C293" s="295" t="str">
        <f>IF(ISBLANK('Item List'!C269),"",'Item List'!C269)</f>
        <v/>
      </c>
      <c r="D293" s="296">
        <f>IF(ISBLANK('Item List'!D269),0,'Item List'!D269)</f>
        <v>0</v>
      </c>
      <c r="E293" s="146">
        <f>IF(ISBLANK('Item List'!E269),0,'Item List'!E269)</f>
        <v>0</v>
      </c>
      <c r="F293" s="146">
        <f t="shared" si="86"/>
        <v>0</v>
      </c>
      <c r="G293" s="168"/>
      <c r="H293" s="103">
        <f t="shared" si="87"/>
        <v>0</v>
      </c>
      <c r="I293" s="169"/>
      <c r="J293" s="103">
        <f t="shared" ref="J293:J315" si="88">IF(AND(ISNUMBER($D293),ISNUMBER(I293)),$D293*I293,0)</f>
        <v>0</v>
      </c>
      <c r="K293" s="169"/>
      <c r="L293" s="103">
        <f t="shared" ref="L293:L315" si="89">IF(AND(ISNUMBER($D293),ISNUMBER(K293)),$D293*K293,0)</f>
        <v>0</v>
      </c>
      <c r="M293" s="169"/>
      <c r="N293" s="103">
        <f t="shared" ref="N293:N315" si="90">IF(AND(ISNUMBER($D293),ISNUMBER(M293)),$D293*M293,0)</f>
        <v>0</v>
      </c>
      <c r="O293" s="169"/>
      <c r="P293" s="103">
        <f t="shared" ref="P293:P315" si="91">IF(AND(ISNUMBER($D293),ISNUMBER(O293)),$D293*O293,0)</f>
        <v>0</v>
      </c>
      <c r="Q293" s="169"/>
      <c r="R293" s="103">
        <f t="shared" ref="R293:R315" si="92">IF(AND(ISNUMBER($D293),ISNUMBER(Q293)),$D293*Q293,0)</f>
        <v>0</v>
      </c>
    </row>
    <row r="294" spans="1:18" ht="24" customHeight="1" x14ac:dyDescent="0.2">
      <c r="A294" s="145" t="str">
        <f t="shared" ref="A294:A315" si="93">IF(B294="","",A293+1)</f>
        <v/>
      </c>
      <c r="B294" s="295" t="str">
        <f>IF(ISBLANK('Item List'!B270),"",'Item List'!B270)</f>
        <v/>
      </c>
      <c r="C294" s="295" t="str">
        <f>IF(ISBLANK('Item List'!C270),"",'Item List'!C270)</f>
        <v/>
      </c>
      <c r="D294" s="296">
        <f>IF(ISBLANK('Item List'!D270),0,'Item List'!D270)</f>
        <v>0</v>
      </c>
      <c r="E294" s="146">
        <f>IF(ISBLANK('Item List'!E270),0,'Item List'!E270)</f>
        <v>0</v>
      </c>
      <c r="F294" s="146">
        <f t="shared" si="86"/>
        <v>0</v>
      </c>
      <c r="G294" s="168"/>
      <c r="H294" s="103">
        <f t="shared" si="87"/>
        <v>0</v>
      </c>
      <c r="I294" s="169"/>
      <c r="J294" s="103">
        <f t="shared" si="88"/>
        <v>0</v>
      </c>
      <c r="K294" s="169"/>
      <c r="L294" s="103">
        <f t="shared" si="89"/>
        <v>0</v>
      </c>
      <c r="M294" s="169"/>
      <c r="N294" s="103">
        <f t="shared" si="90"/>
        <v>0</v>
      </c>
      <c r="O294" s="169"/>
      <c r="P294" s="103">
        <f t="shared" si="91"/>
        <v>0</v>
      </c>
      <c r="Q294" s="169"/>
      <c r="R294" s="103">
        <f t="shared" si="92"/>
        <v>0</v>
      </c>
    </row>
    <row r="295" spans="1:18" ht="24" customHeight="1" x14ac:dyDescent="0.2">
      <c r="A295" s="145" t="str">
        <f t="shared" si="93"/>
        <v/>
      </c>
      <c r="B295" s="295" t="str">
        <f>IF(ISBLANK('Item List'!B271),"",'Item List'!B271)</f>
        <v/>
      </c>
      <c r="C295" s="295" t="str">
        <f>IF(ISBLANK('Item List'!C271),"",'Item List'!C271)</f>
        <v/>
      </c>
      <c r="D295" s="296">
        <f>IF(ISBLANK('Item List'!D271),0,'Item List'!D271)</f>
        <v>0</v>
      </c>
      <c r="E295" s="146">
        <f>IF(ISBLANK('Item List'!E271),0,'Item List'!E271)</f>
        <v>0</v>
      </c>
      <c r="F295" s="146">
        <f t="shared" si="86"/>
        <v>0</v>
      </c>
      <c r="G295" s="168"/>
      <c r="H295" s="103">
        <f t="shared" si="87"/>
        <v>0</v>
      </c>
      <c r="I295" s="169"/>
      <c r="J295" s="103">
        <f t="shared" si="88"/>
        <v>0</v>
      </c>
      <c r="K295" s="169"/>
      <c r="L295" s="103">
        <f t="shared" si="89"/>
        <v>0</v>
      </c>
      <c r="M295" s="169"/>
      <c r="N295" s="103">
        <f t="shared" si="90"/>
        <v>0</v>
      </c>
      <c r="O295" s="169"/>
      <c r="P295" s="103">
        <f t="shared" si="91"/>
        <v>0</v>
      </c>
      <c r="Q295" s="169"/>
      <c r="R295" s="103">
        <f t="shared" si="92"/>
        <v>0</v>
      </c>
    </row>
    <row r="296" spans="1:18" ht="24" customHeight="1" x14ac:dyDescent="0.2">
      <c r="A296" s="145" t="str">
        <f t="shared" si="93"/>
        <v/>
      </c>
      <c r="B296" s="295" t="str">
        <f>IF(ISBLANK('Item List'!B272),"",'Item List'!B272)</f>
        <v/>
      </c>
      <c r="C296" s="295" t="str">
        <f>IF(ISBLANK('Item List'!C272),"",'Item List'!C272)</f>
        <v/>
      </c>
      <c r="D296" s="296">
        <f>IF(ISBLANK('Item List'!D272),0,'Item List'!D272)</f>
        <v>0</v>
      </c>
      <c r="E296" s="146">
        <f>IF(ISBLANK('Item List'!E272),0,'Item List'!E272)</f>
        <v>0</v>
      </c>
      <c r="F296" s="146">
        <f t="shared" si="86"/>
        <v>0</v>
      </c>
      <c r="G296" s="168"/>
      <c r="H296" s="103">
        <f t="shared" si="87"/>
        <v>0</v>
      </c>
      <c r="I296" s="169"/>
      <c r="J296" s="103">
        <f t="shared" si="88"/>
        <v>0</v>
      </c>
      <c r="K296" s="169"/>
      <c r="L296" s="103">
        <f t="shared" si="89"/>
        <v>0</v>
      </c>
      <c r="M296" s="169"/>
      <c r="N296" s="103">
        <f t="shared" si="90"/>
        <v>0</v>
      </c>
      <c r="O296" s="169"/>
      <c r="P296" s="103">
        <f t="shared" si="91"/>
        <v>0</v>
      </c>
      <c r="Q296" s="169"/>
      <c r="R296" s="103">
        <f t="shared" si="92"/>
        <v>0</v>
      </c>
    </row>
    <row r="297" spans="1:18" ht="24" customHeight="1" x14ac:dyDescent="0.2">
      <c r="A297" s="145" t="str">
        <f t="shared" si="93"/>
        <v/>
      </c>
      <c r="B297" s="295" t="str">
        <f>IF(ISBLANK('Item List'!B273),"",'Item List'!B273)</f>
        <v/>
      </c>
      <c r="C297" s="295" t="str">
        <f>IF(ISBLANK('Item List'!C273),"",'Item List'!C273)</f>
        <v/>
      </c>
      <c r="D297" s="296">
        <f>IF(ISBLANK('Item List'!D273),0,'Item List'!D273)</f>
        <v>0</v>
      </c>
      <c r="E297" s="146">
        <f>IF(ISBLANK('Item List'!E273),0,'Item List'!E273)</f>
        <v>0</v>
      </c>
      <c r="F297" s="146">
        <f t="shared" si="86"/>
        <v>0</v>
      </c>
      <c r="G297" s="168"/>
      <c r="H297" s="103">
        <f t="shared" si="87"/>
        <v>0</v>
      </c>
      <c r="I297" s="169"/>
      <c r="J297" s="103">
        <f t="shared" si="88"/>
        <v>0</v>
      </c>
      <c r="K297" s="169"/>
      <c r="L297" s="103">
        <f t="shared" si="89"/>
        <v>0</v>
      </c>
      <c r="M297" s="169"/>
      <c r="N297" s="103">
        <f t="shared" si="90"/>
        <v>0</v>
      </c>
      <c r="O297" s="169"/>
      <c r="P297" s="103">
        <f t="shared" si="91"/>
        <v>0</v>
      </c>
      <c r="Q297" s="169"/>
      <c r="R297" s="103">
        <f t="shared" si="92"/>
        <v>0</v>
      </c>
    </row>
    <row r="298" spans="1:18" ht="24" customHeight="1" x14ac:dyDescent="0.2">
      <c r="A298" s="145" t="str">
        <f t="shared" si="93"/>
        <v/>
      </c>
      <c r="B298" s="295" t="str">
        <f>IF(ISBLANK('Item List'!B274),"",'Item List'!B274)</f>
        <v/>
      </c>
      <c r="C298" s="295" t="str">
        <f>IF(ISBLANK('Item List'!C274),"",'Item List'!C274)</f>
        <v/>
      </c>
      <c r="D298" s="296">
        <f>IF(ISBLANK('Item List'!D274),0,'Item List'!D274)</f>
        <v>0</v>
      </c>
      <c r="E298" s="146">
        <f>IF(ISBLANK('Item List'!E274),0,'Item List'!E274)</f>
        <v>0</v>
      </c>
      <c r="F298" s="146">
        <f t="shared" si="86"/>
        <v>0</v>
      </c>
      <c r="G298" s="168"/>
      <c r="H298" s="103">
        <f t="shared" si="87"/>
        <v>0</v>
      </c>
      <c r="I298" s="169"/>
      <c r="J298" s="103">
        <f t="shared" si="88"/>
        <v>0</v>
      </c>
      <c r="K298" s="169"/>
      <c r="L298" s="103">
        <f t="shared" si="89"/>
        <v>0</v>
      </c>
      <c r="M298" s="169"/>
      <c r="N298" s="103">
        <f t="shared" si="90"/>
        <v>0</v>
      </c>
      <c r="O298" s="169"/>
      <c r="P298" s="103">
        <f t="shared" si="91"/>
        <v>0</v>
      </c>
      <c r="Q298" s="169"/>
      <c r="R298" s="103">
        <f t="shared" si="92"/>
        <v>0</v>
      </c>
    </row>
    <row r="299" spans="1:18" ht="24" customHeight="1" x14ac:dyDescent="0.2">
      <c r="A299" s="145" t="str">
        <f t="shared" si="93"/>
        <v/>
      </c>
      <c r="B299" s="295" t="str">
        <f>IF(ISBLANK('Item List'!B275),"",'Item List'!B275)</f>
        <v/>
      </c>
      <c r="C299" s="295" t="str">
        <f>IF(ISBLANK('Item List'!C275),"",'Item List'!C275)</f>
        <v/>
      </c>
      <c r="D299" s="296">
        <f>IF(ISBLANK('Item List'!D275),0,'Item List'!D275)</f>
        <v>0</v>
      </c>
      <c r="E299" s="146">
        <f>IF(ISBLANK('Item List'!E275),0,'Item List'!E275)</f>
        <v>0</v>
      </c>
      <c r="F299" s="146">
        <f t="shared" si="86"/>
        <v>0</v>
      </c>
      <c r="G299" s="168"/>
      <c r="H299" s="103">
        <f t="shared" si="87"/>
        <v>0</v>
      </c>
      <c r="I299" s="169"/>
      <c r="J299" s="103">
        <f t="shared" si="88"/>
        <v>0</v>
      </c>
      <c r="K299" s="169"/>
      <c r="L299" s="103">
        <f t="shared" si="89"/>
        <v>0</v>
      </c>
      <c r="M299" s="169"/>
      <c r="N299" s="103">
        <f t="shared" si="90"/>
        <v>0</v>
      </c>
      <c r="O299" s="169"/>
      <c r="P299" s="103">
        <f t="shared" si="91"/>
        <v>0</v>
      </c>
      <c r="Q299" s="169"/>
      <c r="R299" s="103">
        <f t="shared" si="92"/>
        <v>0</v>
      </c>
    </row>
    <row r="300" spans="1:18" ht="24" customHeight="1" x14ac:dyDescent="0.2">
      <c r="A300" s="145" t="str">
        <f t="shared" si="93"/>
        <v/>
      </c>
      <c r="B300" s="295" t="str">
        <f>IF(ISBLANK('Item List'!B276),"",'Item List'!B276)</f>
        <v/>
      </c>
      <c r="C300" s="295" t="str">
        <f>IF(ISBLANK('Item List'!C276),"",'Item List'!C276)</f>
        <v/>
      </c>
      <c r="D300" s="296">
        <f>IF(ISBLANK('Item List'!D276),0,'Item List'!D276)</f>
        <v>0</v>
      </c>
      <c r="E300" s="146">
        <f>IF(ISBLANK('Item List'!E276),0,'Item List'!E276)</f>
        <v>0</v>
      </c>
      <c r="F300" s="146">
        <f t="shared" si="86"/>
        <v>0</v>
      </c>
      <c r="G300" s="168"/>
      <c r="H300" s="103">
        <f t="shared" si="87"/>
        <v>0</v>
      </c>
      <c r="I300" s="169"/>
      <c r="J300" s="103">
        <f t="shared" si="88"/>
        <v>0</v>
      </c>
      <c r="K300" s="169"/>
      <c r="L300" s="103">
        <f t="shared" si="89"/>
        <v>0</v>
      </c>
      <c r="M300" s="169"/>
      <c r="N300" s="103">
        <f t="shared" si="90"/>
        <v>0</v>
      </c>
      <c r="O300" s="169"/>
      <c r="P300" s="103">
        <f t="shared" si="91"/>
        <v>0</v>
      </c>
      <c r="Q300" s="169"/>
      <c r="R300" s="103">
        <f t="shared" si="92"/>
        <v>0</v>
      </c>
    </row>
    <row r="301" spans="1:18" ht="24" customHeight="1" x14ac:dyDescent="0.2">
      <c r="A301" s="145" t="str">
        <f t="shared" si="93"/>
        <v/>
      </c>
      <c r="B301" s="295" t="str">
        <f>IF(ISBLANK('Item List'!B277),"",'Item List'!B277)</f>
        <v/>
      </c>
      <c r="C301" s="295" t="str">
        <f>IF(ISBLANK('Item List'!C277),"",'Item List'!C277)</f>
        <v/>
      </c>
      <c r="D301" s="296">
        <f>IF(ISBLANK('Item List'!D277),0,'Item List'!D277)</f>
        <v>0</v>
      </c>
      <c r="E301" s="146">
        <f>IF(ISBLANK('Item List'!E277),0,'Item List'!E277)</f>
        <v>0</v>
      </c>
      <c r="F301" s="146">
        <f t="shared" si="86"/>
        <v>0</v>
      </c>
      <c r="G301" s="168"/>
      <c r="H301" s="103">
        <f t="shared" si="87"/>
        <v>0</v>
      </c>
      <c r="I301" s="169"/>
      <c r="J301" s="103">
        <f t="shared" si="88"/>
        <v>0</v>
      </c>
      <c r="K301" s="169"/>
      <c r="L301" s="103">
        <f t="shared" si="89"/>
        <v>0</v>
      </c>
      <c r="M301" s="169"/>
      <c r="N301" s="103">
        <f t="shared" si="90"/>
        <v>0</v>
      </c>
      <c r="O301" s="169"/>
      <c r="P301" s="103">
        <f t="shared" si="91"/>
        <v>0</v>
      </c>
      <c r="Q301" s="169"/>
      <c r="R301" s="103">
        <f t="shared" si="92"/>
        <v>0</v>
      </c>
    </row>
    <row r="302" spans="1:18" ht="24" customHeight="1" x14ac:dyDescent="0.2">
      <c r="A302" s="145" t="str">
        <f t="shared" si="93"/>
        <v/>
      </c>
      <c r="B302" s="295" t="str">
        <f>IF(ISBLANK('Item List'!B278),"",'Item List'!B278)</f>
        <v/>
      </c>
      <c r="C302" s="295" t="str">
        <f>IF(ISBLANK('Item List'!C278),"",'Item List'!C278)</f>
        <v/>
      </c>
      <c r="D302" s="296">
        <f>IF(ISBLANK('Item List'!D278),0,'Item List'!D278)</f>
        <v>0</v>
      </c>
      <c r="E302" s="146">
        <f>IF(ISBLANK('Item List'!E278),0,'Item List'!E278)</f>
        <v>0</v>
      </c>
      <c r="F302" s="146">
        <f t="shared" si="86"/>
        <v>0</v>
      </c>
      <c r="G302" s="168"/>
      <c r="H302" s="103">
        <f t="shared" si="87"/>
        <v>0</v>
      </c>
      <c r="I302" s="170"/>
      <c r="J302" s="103">
        <f t="shared" si="88"/>
        <v>0</v>
      </c>
      <c r="K302" s="170"/>
      <c r="L302" s="103">
        <f t="shared" si="89"/>
        <v>0</v>
      </c>
      <c r="M302" s="170"/>
      <c r="N302" s="103">
        <f t="shared" si="90"/>
        <v>0</v>
      </c>
      <c r="O302" s="170"/>
      <c r="P302" s="103">
        <f t="shared" si="91"/>
        <v>0</v>
      </c>
      <c r="Q302" s="170"/>
      <c r="R302" s="103">
        <f t="shared" si="92"/>
        <v>0</v>
      </c>
    </row>
    <row r="303" spans="1:18" ht="24" customHeight="1" x14ac:dyDescent="0.2">
      <c r="A303" s="145" t="str">
        <f t="shared" si="93"/>
        <v/>
      </c>
      <c r="B303" s="295" t="str">
        <f>IF(ISBLANK('Item List'!B279),"",'Item List'!B279)</f>
        <v/>
      </c>
      <c r="C303" s="295" t="str">
        <f>IF(ISBLANK('Item List'!C279),"",'Item List'!C279)</f>
        <v/>
      </c>
      <c r="D303" s="296">
        <f>IF(ISBLANK('Item List'!D279),0,'Item List'!D279)</f>
        <v>0</v>
      </c>
      <c r="E303" s="146">
        <f>IF(ISBLANK('Item List'!E279),0,'Item List'!E279)</f>
        <v>0</v>
      </c>
      <c r="F303" s="146">
        <f t="shared" si="86"/>
        <v>0</v>
      </c>
      <c r="G303" s="168"/>
      <c r="H303" s="103">
        <f t="shared" si="87"/>
        <v>0</v>
      </c>
      <c r="I303" s="170"/>
      <c r="J303" s="103">
        <f t="shared" si="88"/>
        <v>0</v>
      </c>
      <c r="K303" s="170"/>
      <c r="L303" s="103">
        <f t="shared" si="89"/>
        <v>0</v>
      </c>
      <c r="M303" s="170"/>
      <c r="N303" s="103">
        <f t="shared" si="90"/>
        <v>0</v>
      </c>
      <c r="O303" s="170"/>
      <c r="P303" s="103">
        <f t="shared" si="91"/>
        <v>0</v>
      </c>
      <c r="Q303" s="170"/>
      <c r="R303" s="103">
        <f t="shared" si="92"/>
        <v>0</v>
      </c>
    </row>
    <row r="304" spans="1:18" ht="24" customHeight="1" x14ac:dyDescent="0.2">
      <c r="A304" s="145" t="str">
        <f t="shared" si="93"/>
        <v/>
      </c>
      <c r="B304" s="295" t="str">
        <f>IF(ISBLANK('Item List'!B280),"",'Item List'!B280)</f>
        <v/>
      </c>
      <c r="C304" s="295" t="str">
        <f>IF(ISBLANK('Item List'!C280),"",'Item List'!C280)</f>
        <v/>
      </c>
      <c r="D304" s="296">
        <f>IF(ISBLANK('Item List'!D280),0,'Item List'!D280)</f>
        <v>0</v>
      </c>
      <c r="E304" s="146">
        <f>IF(ISBLANK('Item List'!E280),0,'Item List'!E280)</f>
        <v>0</v>
      </c>
      <c r="F304" s="146">
        <f t="shared" si="86"/>
        <v>0</v>
      </c>
      <c r="G304" s="168"/>
      <c r="H304" s="103">
        <f t="shared" si="87"/>
        <v>0</v>
      </c>
      <c r="I304" s="170"/>
      <c r="J304" s="103">
        <f t="shared" si="88"/>
        <v>0</v>
      </c>
      <c r="K304" s="170"/>
      <c r="L304" s="103">
        <f t="shared" si="89"/>
        <v>0</v>
      </c>
      <c r="M304" s="170"/>
      <c r="N304" s="103">
        <f t="shared" si="90"/>
        <v>0</v>
      </c>
      <c r="O304" s="170"/>
      <c r="P304" s="103">
        <f t="shared" si="91"/>
        <v>0</v>
      </c>
      <c r="Q304" s="170"/>
      <c r="R304" s="103">
        <f t="shared" si="92"/>
        <v>0</v>
      </c>
    </row>
    <row r="305" spans="1:18" ht="24" customHeight="1" x14ac:dyDescent="0.2">
      <c r="A305" s="145" t="str">
        <f t="shared" si="93"/>
        <v/>
      </c>
      <c r="B305" s="295" t="str">
        <f>IF(ISBLANK('Item List'!B281),"",'Item List'!B281)</f>
        <v/>
      </c>
      <c r="C305" s="295" t="str">
        <f>IF(ISBLANK('Item List'!C281),"",'Item List'!C281)</f>
        <v/>
      </c>
      <c r="D305" s="296">
        <f>IF(ISBLANK('Item List'!D281),0,'Item List'!D281)</f>
        <v>0</v>
      </c>
      <c r="E305" s="146">
        <f>IF(ISBLANK('Item List'!E281),0,'Item List'!E281)</f>
        <v>0</v>
      </c>
      <c r="F305" s="146">
        <f t="shared" si="86"/>
        <v>0</v>
      </c>
      <c r="G305" s="168"/>
      <c r="H305" s="103">
        <f t="shared" si="87"/>
        <v>0</v>
      </c>
      <c r="I305" s="170"/>
      <c r="J305" s="103">
        <f t="shared" si="88"/>
        <v>0</v>
      </c>
      <c r="K305" s="170"/>
      <c r="L305" s="103">
        <f t="shared" si="89"/>
        <v>0</v>
      </c>
      <c r="M305" s="170"/>
      <c r="N305" s="103">
        <f t="shared" si="90"/>
        <v>0</v>
      </c>
      <c r="O305" s="170"/>
      <c r="P305" s="103">
        <f t="shared" si="91"/>
        <v>0</v>
      </c>
      <c r="Q305" s="170"/>
      <c r="R305" s="103">
        <f t="shared" si="92"/>
        <v>0</v>
      </c>
    </row>
    <row r="306" spans="1:18" ht="24" customHeight="1" x14ac:dyDescent="0.2">
      <c r="A306" s="145" t="str">
        <f t="shared" si="93"/>
        <v/>
      </c>
      <c r="B306" s="295" t="str">
        <f>IF(ISBLANK('Item List'!B282),"",'Item List'!B282)</f>
        <v/>
      </c>
      <c r="C306" s="295" t="str">
        <f>IF(ISBLANK('Item List'!C282),"",'Item List'!C282)</f>
        <v/>
      </c>
      <c r="D306" s="296">
        <f>IF(ISBLANK('Item List'!D282),0,'Item List'!D282)</f>
        <v>0</v>
      </c>
      <c r="E306" s="146">
        <f>IF(ISBLANK('Item List'!E282),0,'Item List'!E282)</f>
        <v>0</v>
      </c>
      <c r="F306" s="146">
        <f t="shared" si="86"/>
        <v>0</v>
      </c>
      <c r="G306" s="168"/>
      <c r="H306" s="103">
        <f t="shared" si="87"/>
        <v>0</v>
      </c>
      <c r="I306" s="170"/>
      <c r="J306" s="103">
        <f t="shared" si="88"/>
        <v>0</v>
      </c>
      <c r="K306" s="170"/>
      <c r="L306" s="103">
        <f t="shared" si="89"/>
        <v>0</v>
      </c>
      <c r="M306" s="170"/>
      <c r="N306" s="103">
        <f t="shared" si="90"/>
        <v>0</v>
      </c>
      <c r="O306" s="170"/>
      <c r="P306" s="103">
        <f t="shared" si="91"/>
        <v>0</v>
      </c>
      <c r="Q306" s="170"/>
      <c r="R306" s="103">
        <f t="shared" si="92"/>
        <v>0</v>
      </c>
    </row>
    <row r="307" spans="1:18" ht="24" customHeight="1" x14ac:dyDescent="0.2">
      <c r="A307" s="145" t="str">
        <f t="shared" si="93"/>
        <v/>
      </c>
      <c r="B307" s="295" t="str">
        <f>IF(ISBLANK('Item List'!B283),"",'Item List'!B283)</f>
        <v/>
      </c>
      <c r="C307" s="295" t="str">
        <f>IF(ISBLANK('Item List'!C283),"",'Item List'!C283)</f>
        <v/>
      </c>
      <c r="D307" s="296">
        <f>IF(ISBLANK('Item List'!D283),0,'Item List'!D283)</f>
        <v>0</v>
      </c>
      <c r="E307" s="146">
        <f>IF(ISBLANK('Item List'!E283),0,'Item List'!E283)</f>
        <v>0</v>
      </c>
      <c r="F307" s="146">
        <f t="shared" si="86"/>
        <v>0</v>
      </c>
      <c r="G307" s="168"/>
      <c r="H307" s="103">
        <f t="shared" si="87"/>
        <v>0</v>
      </c>
      <c r="I307" s="170"/>
      <c r="J307" s="103">
        <f t="shared" si="88"/>
        <v>0</v>
      </c>
      <c r="K307" s="170"/>
      <c r="L307" s="103">
        <f t="shared" si="89"/>
        <v>0</v>
      </c>
      <c r="M307" s="170"/>
      <c r="N307" s="103">
        <f t="shared" si="90"/>
        <v>0</v>
      </c>
      <c r="O307" s="170"/>
      <c r="P307" s="103">
        <f t="shared" si="91"/>
        <v>0</v>
      </c>
      <c r="Q307" s="170"/>
      <c r="R307" s="103">
        <f t="shared" si="92"/>
        <v>0</v>
      </c>
    </row>
    <row r="308" spans="1:18" ht="24" customHeight="1" x14ac:dyDescent="0.2">
      <c r="A308" s="145" t="str">
        <f t="shared" si="93"/>
        <v/>
      </c>
      <c r="B308" s="295" t="str">
        <f>IF(ISBLANK('Item List'!B284),"",'Item List'!B284)</f>
        <v/>
      </c>
      <c r="C308" s="295" t="str">
        <f>IF(ISBLANK('Item List'!C284),"",'Item List'!C284)</f>
        <v/>
      </c>
      <c r="D308" s="296">
        <f>IF(ISBLANK('Item List'!D284),0,'Item List'!D284)</f>
        <v>0</v>
      </c>
      <c r="E308" s="146">
        <f>IF(ISBLANK('Item List'!E284),0,'Item List'!E284)</f>
        <v>0</v>
      </c>
      <c r="F308" s="146">
        <f t="shared" si="86"/>
        <v>0</v>
      </c>
      <c r="G308" s="168"/>
      <c r="H308" s="103">
        <f t="shared" si="87"/>
        <v>0</v>
      </c>
      <c r="I308" s="170"/>
      <c r="J308" s="103">
        <f t="shared" si="88"/>
        <v>0</v>
      </c>
      <c r="K308" s="170"/>
      <c r="L308" s="103">
        <f t="shared" si="89"/>
        <v>0</v>
      </c>
      <c r="M308" s="170"/>
      <c r="N308" s="103">
        <f t="shared" si="90"/>
        <v>0</v>
      </c>
      <c r="O308" s="170"/>
      <c r="P308" s="103">
        <f t="shared" si="91"/>
        <v>0</v>
      </c>
      <c r="Q308" s="170"/>
      <c r="R308" s="103">
        <f t="shared" si="92"/>
        <v>0</v>
      </c>
    </row>
    <row r="309" spans="1:18" ht="24" customHeight="1" x14ac:dyDescent="0.2">
      <c r="A309" s="145" t="str">
        <f t="shared" si="93"/>
        <v/>
      </c>
      <c r="B309" s="295" t="str">
        <f>IF(ISBLANK('Item List'!B285),"",'Item List'!B285)</f>
        <v/>
      </c>
      <c r="C309" s="295" t="str">
        <f>IF(ISBLANK('Item List'!C285),"",'Item List'!C285)</f>
        <v/>
      </c>
      <c r="D309" s="296">
        <f>IF(ISBLANK('Item List'!D285),0,'Item List'!D285)</f>
        <v>0</v>
      </c>
      <c r="E309" s="146">
        <f>IF(ISBLANK('Item List'!E285),0,'Item List'!E285)</f>
        <v>0</v>
      </c>
      <c r="F309" s="146">
        <f t="shared" si="86"/>
        <v>0</v>
      </c>
      <c r="G309" s="168"/>
      <c r="H309" s="103">
        <f t="shared" si="87"/>
        <v>0</v>
      </c>
      <c r="I309" s="170"/>
      <c r="J309" s="103">
        <f t="shared" si="88"/>
        <v>0</v>
      </c>
      <c r="K309" s="170"/>
      <c r="L309" s="103">
        <f t="shared" si="89"/>
        <v>0</v>
      </c>
      <c r="M309" s="170"/>
      <c r="N309" s="103">
        <f t="shared" si="90"/>
        <v>0</v>
      </c>
      <c r="O309" s="170"/>
      <c r="P309" s="103">
        <f t="shared" si="91"/>
        <v>0</v>
      </c>
      <c r="Q309" s="170"/>
      <c r="R309" s="103">
        <f t="shared" si="92"/>
        <v>0</v>
      </c>
    </row>
    <row r="310" spans="1:18" ht="24" customHeight="1" x14ac:dyDescent="0.2">
      <c r="A310" s="145" t="str">
        <f t="shared" si="93"/>
        <v/>
      </c>
      <c r="B310" s="295" t="str">
        <f>IF(ISBLANK('Item List'!B286),"",'Item List'!B286)</f>
        <v/>
      </c>
      <c r="C310" s="295" t="str">
        <f>IF(ISBLANK('Item List'!C286),"",'Item List'!C286)</f>
        <v/>
      </c>
      <c r="D310" s="296">
        <f>IF(ISBLANK('Item List'!D286),0,'Item List'!D286)</f>
        <v>0</v>
      </c>
      <c r="E310" s="146">
        <f>IF(ISBLANK('Item List'!E286),0,'Item List'!E286)</f>
        <v>0</v>
      </c>
      <c r="F310" s="146">
        <f t="shared" si="86"/>
        <v>0</v>
      </c>
      <c r="G310" s="168"/>
      <c r="H310" s="103">
        <f t="shared" si="87"/>
        <v>0</v>
      </c>
      <c r="I310" s="170"/>
      <c r="J310" s="103">
        <f t="shared" si="88"/>
        <v>0</v>
      </c>
      <c r="K310" s="170"/>
      <c r="L310" s="103">
        <f t="shared" si="89"/>
        <v>0</v>
      </c>
      <c r="M310" s="170"/>
      <c r="N310" s="103">
        <f t="shared" si="90"/>
        <v>0</v>
      </c>
      <c r="O310" s="170"/>
      <c r="P310" s="103">
        <f t="shared" si="91"/>
        <v>0</v>
      </c>
      <c r="Q310" s="170"/>
      <c r="R310" s="103">
        <f t="shared" si="92"/>
        <v>0</v>
      </c>
    </row>
    <row r="311" spans="1:18" ht="24" customHeight="1" x14ac:dyDescent="0.2">
      <c r="A311" s="145" t="str">
        <f t="shared" si="93"/>
        <v/>
      </c>
      <c r="B311" s="295" t="str">
        <f>IF(ISBLANK('Item List'!B287),"",'Item List'!B287)</f>
        <v/>
      </c>
      <c r="C311" s="295" t="str">
        <f>IF(ISBLANK('Item List'!C287),"",'Item List'!C287)</f>
        <v/>
      </c>
      <c r="D311" s="296">
        <f>IF(ISBLANK('Item List'!D287),0,'Item List'!D287)</f>
        <v>0</v>
      </c>
      <c r="E311" s="146">
        <f>IF(ISBLANK('Item List'!E287),0,'Item List'!E287)</f>
        <v>0</v>
      </c>
      <c r="F311" s="146">
        <f t="shared" si="86"/>
        <v>0</v>
      </c>
      <c r="G311" s="168"/>
      <c r="H311" s="103">
        <f t="shared" si="87"/>
        <v>0</v>
      </c>
      <c r="I311" s="170"/>
      <c r="J311" s="103">
        <f t="shared" si="88"/>
        <v>0</v>
      </c>
      <c r="K311" s="170"/>
      <c r="L311" s="103">
        <f t="shared" si="89"/>
        <v>0</v>
      </c>
      <c r="M311" s="170"/>
      <c r="N311" s="103">
        <f t="shared" si="90"/>
        <v>0</v>
      </c>
      <c r="O311" s="170"/>
      <c r="P311" s="103">
        <f t="shared" si="91"/>
        <v>0</v>
      </c>
      <c r="Q311" s="170"/>
      <c r="R311" s="103">
        <f t="shared" si="92"/>
        <v>0</v>
      </c>
    </row>
    <row r="312" spans="1:18" ht="24" customHeight="1" x14ac:dyDescent="0.2">
      <c r="A312" s="145" t="str">
        <f t="shared" si="93"/>
        <v/>
      </c>
      <c r="B312" s="295" t="str">
        <f>IF(ISBLANK('Item List'!B288),"",'Item List'!B288)</f>
        <v/>
      </c>
      <c r="C312" s="295" t="str">
        <f>IF(ISBLANK('Item List'!C288),"",'Item List'!C288)</f>
        <v/>
      </c>
      <c r="D312" s="296">
        <f>IF(ISBLANK('Item List'!D288),0,'Item List'!D288)</f>
        <v>0</v>
      </c>
      <c r="E312" s="146">
        <f>IF(ISBLANK('Item List'!E288),0,'Item List'!E288)</f>
        <v>0</v>
      </c>
      <c r="F312" s="146">
        <f t="shared" si="86"/>
        <v>0</v>
      </c>
      <c r="G312" s="168"/>
      <c r="H312" s="103">
        <f t="shared" si="87"/>
        <v>0</v>
      </c>
      <c r="I312" s="170"/>
      <c r="J312" s="103">
        <f t="shared" si="88"/>
        <v>0</v>
      </c>
      <c r="K312" s="170"/>
      <c r="L312" s="103">
        <f t="shared" si="89"/>
        <v>0</v>
      </c>
      <c r="M312" s="170"/>
      <c r="N312" s="103">
        <f t="shared" si="90"/>
        <v>0</v>
      </c>
      <c r="O312" s="170"/>
      <c r="P312" s="103">
        <f t="shared" si="91"/>
        <v>0</v>
      </c>
      <c r="Q312" s="170"/>
      <c r="R312" s="103">
        <f t="shared" si="92"/>
        <v>0</v>
      </c>
    </row>
    <row r="313" spans="1:18" ht="24" customHeight="1" x14ac:dyDescent="0.2">
      <c r="A313" s="145" t="str">
        <f t="shared" si="93"/>
        <v/>
      </c>
      <c r="B313" s="295" t="str">
        <f>IF(ISBLANK('Item List'!B289),"",'Item List'!B289)</f>
        <v/>
      </c>
      <c r="C313" s="295" t="str">
        <f>IF(ISBLANK('Item List'!C289),"",'Item List'!C289)</f>
        <v/>
      </c>
      <c r="D313" s="296">
        <f>IF(ISBLANK('Item List'!D289),0,'Item List'!D289)</f>
        <v>0</v>
      </c>
      <c r="E313" s="146">
        <f>IF(ISBLANK('Item List'!E289),0,'Item List'!E289)</f>
        <v>0</v>
      </c>
      <c r="F313" s="146">
        <f t="shared" si="86"/>
        <v>0</v>
      </c>
      <c r="G313" s="168"/>
      <c r="H313" s="103">
        <f t="shared" si="87"/>
        <v>0</v>
      </c>
      <c r="I313" s="170"/>
      <c r="J313" s="103">
        <f t="shared" si="88"/>
        <v>0</v>
      </c>
      <c r="K313" s="170"/>
      <c r="L313" s="103">
        <f t="shared" si="89"/>
        <v>0</v>
      </c>
      <c r="M313" s="170"/>
      <c r="N313" s="103">
        <f t="shared" si="90"/>
        <v>0</v>
      </c>
      <c r="O313" s="170"/>
      <c r="P313" s="103">
        <f t="shared" si="91"/>
        <v>0</v>
      </c>
      <c r="Q313" s="170"/>
      <c r="R313" s="103">
        <f t="shared" si="92"/>
        <v>0</v>
      </c>
    </row>
    <row r="314" spans="1:18" ht="24" customHeight="1" x14ac:dyDescent="0.2">
      <c r="A314" s="145" t="str">
        <f t="shared" si="93"/>
        <v/>
      </c>
      <c r="B314" s="295" t="str">
        <f>IF(ISBLANK('Item List'!B290),"",'Item List'!B290)</f>
        <v/>
      </c>
      <c r="C314" s="295" t="str">
        <f>IF(ISBLANK('Item List'!C290),"",'Item List'!C290)</f>
        <v/>
      </c>
      <c r="D314" s="296">
        <f>IF(ISBLANK('Item List'!D290),0,'Item List'!D290)</f>
        <v>0</v>
      </c>
      <c r="E314" s="146">
        <f>IF(ISBLANK('Item List'!E290),0,'Item List'!E290)</f>
        <v>0</v>
      </c>
      <c r="F314" s="146">
        <f t="shared" si="86"/>
        <v>0</v>
      </c>
      <c r="G314" s="168"/>
      <c r="H314" s="103">
        <f t="shared" si="87"/>
        <v>0</v>
      </c>
      <c r="I314" s="170"/>
      <c r="J314" s="103">
        <f t="shared" si="88"/>
        <v>0</v>
      </c>
      <c r="K314" s="170"/>
      <c r="L314" s="103">
        <f t="shared" si="89"/>
        <v>0</v>
      </c>
      <c r="M314" s="170"/>
      <c r="N314" s="103">
        <f t="shared" si="90"/>
        <v>0</v>
      </c>
      <c r="O314" s="170"/>
      <c r="P314" s="103">
        <f t="shared" si="91"/>
        <v>0</v>
      </c>
      <c r="Q314" s="170"/>
      <c r="R314" s="103">
        <f t="shared" si="92"/>
        <v>0</v>
      </c>
    </row>
    <row r="315" spans="1:18" ht="24" customHeight="1" thickBot="1" x14ac:dyDescent="0.25">
      <c r="A315" s="145" t="str">
        <f t="shared" si="93"/>
        <v/>
      </c>
      <c r="B315" s="295" t="str">
        <f>IF(ISBLANK('Item List'!B291),"",'Item List'!B291)</f>
        <v/>
      </c>
      <c r="C315" s="295" t="str">
        <f>IF(ISBLANK('Item List'!C291),"",'Item List'!C291)</f>
        <v/>
      </c>
      <c r="D315" s="296">
        <f>IF(ISBLANK('Item List'!D291),0,'Item List'!D291)</f>
        <v>0</v>
      </c>
      <c r="E315" s="146">
        <f>IF(ISBLANK('Item List'!E291),0,'Item List'!E291)</f>
        <v>0</v>
      </c>
      <c r="F315" s="146">
        <f t="shared" si="86"/>
        <v>0</v>
      </c>
      <c r="G315" s="168"/>
      <c r="H315" s="103">
        <f t="shared" si="87"/>
        <v>0</v>
      </c>
      <c r="I315" s="170"/>
      <c r="J315" s="103">
        <f t="shared" si="88"/>
        <v>0</v>
      </c>
      <c r="K315" s="170"/>
      <c r="L315" s="103">
        <f t="shared" si="89"/>
        <v>0</v>
      </c>
      <c r="M315" s="170"/>
      <c r="N315" s="103">
        <f t="shared" si="90"/>
        <v>0</v>
      </c>
      <c r="O315" s="170"/>
      <c r="P315" s="103">
        <f t="shared" si="91"/>
        <v>0</v>
      </c>
      <c r="Q315" s="170"/>
      <c r="R315" s="103">
        <f t="shared" si="92"/>
        <v>0</v>
      </c>
    </row>
    <row r="316" spans="1:18" ht="10.5" customHeight="1" x14ac:dyDescent="0.2">
      <c r="A316" s="147"/>
      <c r="B316" s="339" t="s">
        <v>108</v>
      </c>
      <c r="C316" s="148" t="str">
        <f>IF(NOT(ISNUMBER(A318)),"Total","Sub")</f>
        <v>Total</v>
      </c>
      <c r="D316" s="297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1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1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</row>
    <row r="317" spans="1:18" ht="10.5" customHeight="1" thickBot="1" x14ac:dyDescent="0.25">
      <c r="A317" s="151"/>
      <c r="B317" s="152" t="str">
        <f>CONCATENATE("Award to"&amp;" "&amp;$G$1)</f>
        <v>Award to N-Trak Group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2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2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45" t="str">
        <f>IF(B318="","",A315+1)</f>
        <v/>
      </c>
      <c r="B318" s="295" t="str">
        <f>IF(ISBLANK('Item List'!B292),"",'Item List'!B292)</f>
        <v/>
      </c>
      <c r="C318" s="295" t="str">
        <f>IF(ISBLANK('Item List'!C292),"",'Item List'!C292)</f>
        <v/>
      </c>
      <c r="D318" s="296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4">IF(AND(ISNUMBER($D318),ISNUMBER(E318)),$D318*E318,0)</f>
        <v>0</v>
      </c>
      <c r="G318" s="168"/>
      <c r="H318" s="103">
        <f t="shared" ref="H318:H341" si="95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</row>
    <row r="319" spans="1:18" ht="24" customHeight="1" x14ac:dyDescent="0.2">
      <c r="A319" s="145" t="str">
        <f>IF(B319="","",A318+1)</f>
        <v/>
      </c>
      <c r="B319" s="295" t="str">
        <f>IF(ISBLANK('Item List'!B293),"",'Item List'!B293)</f>
        <v/>
      </c>
      <c r="C319" s="295" t="str">
        <f>IF(ISBLANK('Item List'!C293),"",'Item List'!C293)</f>
        <v/>
      </c>
      <c r="D319" s="296">
        <f>IF(ISBLANK('Item List'!D293),0,'Item List'!D293)</f>
        <v>0</v>
      </c>
      <c r="E319" s="146">
        <f>IF(ISBLANK('Item List'!E293),0,'Item List'!E293)</f>
        <v>0</v>
      </c>
      <c r="F319" s="146">
        <f t="shared" si="94"/>
        <v>0</v>
      </c>
      <c r="G319" s="168"/>
      <c r="H319" s="103">
        <f t="shared" si="95"/>
        <v>0</v>
      </c>
      <c r="I319" s="169"/>
      <c r="J319" s="103">
        <f t="shared" ref="J319:J341" si="96">IF(AND(ISNUMBER($D319),ISNUMBER(I319)),$D319*I319,0)</f>
        <v>0</v>
      </c>
      <c r="K319" s="169"/>
      <c r="L319" s="103">
        <f t="shared" ref="L319:L341" si="97">IF(AND(ISNUMBER($D319),ISNUMBER(K319)),$D319*K319,0)</f>
        <v>0</v>
      </c>
      <c r="M319" s="169"/>
      <c r="N319" s="103">
        <f t="shared" ref="N319:N341" si="98">IF(AND(ISNUMBER($D319),ISNUMBER(M319)),$D319*M319,0)</f>
        <v>0</v>
      </c>
      <c r="O319" s="169"/>
      <c r="P319" s="103">
        <f t="shared" ref="P319:P341" si="99">IF(AND(ISNUMBER($D319),ISNUMBER(O319)),$D319*O319,0)</f>
        <v>0</v>
      </c>
      <c r="Q319" s="169"/>
      <c r="R319" s="103">
        <f t="shared" ref="R319:R341" si="100">IF(AND(ISNUMBER($D319),ISNUMBER(Q319)),$D319*Q319,0)</f>
        <v>0</v>
      </c>
    </row>
    <row r="320" spans="1:18" ht="24" customHeight="1" x14ac:dyDescent="0.2">
      <c r="A320" s="145" t="str">
        <f t="shared" ref="A320:A341" si="101">IF(B320="","",A319+1)</f>
        <v/>
      </c>
      <c r="B320" s="295" t="str">
        <f>IF(ISBLANK('Item List'!B294),"",'Item List'!B294)</f>
        <v/>
      </c>
      <c r="C320" s="295" t="str">
        <f>IF(ISBLANK('Item List'!C294),"",'Item List'!C294)</f>
        <v/>
      </c>
      <c r="D320" s="296">
        <f>IF(ISBLANK('Item List'!D294),0,'Item List'!D294)</f>
        <v>0</v>
      </c>
      <c r="E320" s="146">
        <f>IF(ISBLANK('Item List'!E294),0,'Item List'!E294)</f>
        <v>0</v>
      </c>
      <c r="F320" s="146">
        <f t="shared" si="94"/>
        <v>0</v>
      </c>
      <c r="G320" s="168"/>
      <c r="H320" s="103">
        <f t="shared" si="95"/>
        <v>0</v>
      </c>
      <c r="I320" s="169"/>
      <c r="J320" s="103">
        <f t="shared" si="96"/>
        <v>0</v>
      </c>
      <c r="K320" s="169"/>
      <c r="L320" s="103">
        <f t="shared" si="97"/>
        <v>0</v>
      </c>
      <c r="M320" s="169"/>
      <c r="N320" s="103">
        <f t="shared" si="98"/>
        <v>0</v>
      </c>
      <c r="O320" s="169"/>
      <c r="P320" s="103">
        <f t="shared" si="99"/>
        <v>0</v>
      </c>
      <c r="Q320" s="169"/>
      <c r="R320" s="103">
        <f t="shared" si="100"/>
        <v>0</v>
      </c>
    </row>
    <row r="321" spans="1:18" ht="24" customHeight="1" x14ac:dyDescent="0.2">
      <c r="A321" s="145" t="str">
        <f t="shared" si="101"/>
        <v/>
      </c>
      <c r="B321" s="295" t="str">
        <f>IF(ISBLANK('Item List'!B295),"",'Item List'!B295)</f>
        <v/>
      </c>
      <c r="C321" s="295" t="str">
        <f>IF(ISBLANK('Item List'!C295),"",'Item List'!C295)</f>
        <v/>
      </c>
      <c r="D321" s="296">
        <f>IF(ISBLANK('Item List'!D295),0,'Item List'!D295)</f>
        <v>0</v>
      </c>
      <c r="E321" s="146">
        <f>IF(ISBLANK('Item List'!E295),0,'Item List'!E295)</f>
        <v>0</v>
      </c>
      <c r="F321" s="146">
        <f t="shared" si="94"/>
        <v>0</v>
      </c>
      <c r="G321" s="168"/>
      <c r="H321" s="103">
        <f t="shared" si="95"/>
        <v>0</v>
      </c>
      <c r="I321" s="169"/>
      <c r="J321" s="103">
        <f t="shared" si="96"/>
        <v>0</v>
      </c>
      <c r="K321" s="169"/>
      <c r="L321" s="103">
        <f t="shared" si="97"/>
        <v>0</v>
      </c>
      <c r="M321" s="169"/>
      <c r="N321" s="103">
        <f t="shared" si="98"/>
        <v>0</v>
      </c>
      <c r="O321" s="169"/>
      <c r="P321" s="103">
        <f t="shared" si="99"/>
        <v>0</v>
      </c>
      <c r="Q321" s="169"/>
      <c r="R321" s="103">
        <f t="shared" si="100"/>
        <v>0</v>
      </c>
    </row>
    <row r="322" spans="1:18" ht="24" customHeight="1" x14ac:dyDescent="0.2">
      <c r="A322" s="145" t="str">
        <f t="shared" si="101"/>
        <v/>
      </c>
      <c r="B322" s="295" t="str">
        <f>IF(ISBLANK('Item List'!B296),"",'Item List'!B296)</f>
        <v/>
      </c>
      <c r="C322" s="295" t="str">
        <f>IF(ISBLANK('Item List'!C296),"",'Item List'!C296)</f>
        <v/>
      </c>
      <c r="D322" s="296">
        <f>IF(ISBLANK('Item List'!D296),0,'Item List'!D296)</f>
        <v>0</v>
      </c>
      <c r="E322" s="146">
        <f>IF(ISBLANK('Item List'!E296),0,'Item List'!E296)</f>
        <v>0</v>
      </c>
      <c r="F322" s="146">
        <f t="shared" si="94"/>
        <v>0</v>
      </c>
      <c r="G322" s="168"/>
      <c r="H322" s="103">
        <f t="shared" si="95"/>
        <v>0</v>
      </c>
      <c r="I322" s="169"/>
      <c r="J322" s="103">
        <f t="shared" si="96"/>
        <v>0</v>
      </c>
      <c r="K322" s="169"/>
      <c r="L322" s="103">
        <f t="shared" si="97"/>
        <v>0</v>
      </c>
      <c r="M322" s="169"/>
      <c r="N322" s="103">
        <f t="shared" si="98"/>
        <v>0</v>
      </c>
      <c r="O322" s="169"/>
      <c r="P322" s="103">
        <f t="shared" si="99"/>
        <v>0</v>
      </c>
      <c r="Q322" s="169"/>
      <c r="R322" s="103">
        <f t="shared" si="100"/>
        <v>0</v>
      </c>
    </row>
    <row r="323" spans="1:18" ht="24" customHeight="1" x14ac:dyDescent="0.2">
      <c r="A323" s="145" t="str">
        <f t="shared" si="101"/>
        <v/>
      </c>
      <c r="B323" s="295" t="str">
        <f>IF(ISBLANK('Item List'!B297),"",'Item List'!B297)</f>
        <v/>
      </c>
      <c r="C323" s="295" t="str">
        <f>IF(ISBLANK('Item List'!C297),"",'Item List'!C297)</f>
        <v/>
      </c>
      <c r="D323" s="296">
        <f>IF(ISBLANK('Item List'!D297),0,'Item List'!D297)</f>
        <v>0</v>
      </c>
      <c r="E323" s="146">
        <f>IF(ISBLANK('Item List'!E297),0,'Item List'!E297)</f>
        <v>0</v>
      </c>
      <c r="F323" s="146">
        <f t="shared" si="94"/>
        <v>0</v>
      </c>
      <c r="G323" s="168"/>
      <c r="H323" s="103">
        <f t="shared" si="95"/>
        <v>0</v>
      </c>
      <c r="I323" s="169"/>
      <c r="J323" s="103">
        <f t="shared" si="96"/>
        <v>0</v>
      </c>
      <c r="K323" s="169"/>
      <c r="L323" s="103">
        <f t="shared" si="97"/>
        <v>0</v>
      </c>
      <c r="M323" s="169"/>
      <c r="N323" s="103">
        <f t="shared" si="98"/>
        <v>0</v>
      </c>
      <c r="O323" s="169"/>
      <c r="P323" s="103">
        <f t="shared" si="99"/>
        <v>0</v>
      </c>
      <c r="Q323" s="169"/>
      <c r="R323" s="103">
        <f t="shared" si="100"/>
        <v>0</v>
      </c>
    </row>
    <row r="324" spans="1:18" ht="24" customHeight="1" x14ac:dyDescent="0.2">
      <c r="A324" s="145" t="str">
        <f t="shared" si="101"/>
        <v/>
      </c>
      <c r="B324" s="295" t="str">
        <f>IF(ISBLANK('Item List'!B298),"",'Item List'!B298)</f>
        <v/>
      </c>
      <c r="C324" s="295" t="str">
        <f>IF(ISBLANK('Item List'!C298),"",'Item List'!C298)</f>
        <v/>
      </c>
      <c r="D324" s="296">
        <f>IF(ISBLANK('Item List'!D298),0,'Item List'!D298)</f>
        <v>0</v>
      </c>
      <c r="E324" s="146">
        <f>IF(ISBLANK('Item List'!E298),0,'Item List'!E298)</f>
        <v>0</v>
      </c>
      <c r="F324" s="146">
        <f t="shared" si="94"/>
        <v>0</v>
      </c>
      <c r="G324" s="168"/>
      <c r="H324" s="103">
        <f t="shared" si="95"/>
        <v>0</v>
      </c>
      <c r="I324" s="169"/>
      <c r="J324" s="103">
        <f t="shared" si="96"/>
        <v>0</v>
      </c>
      <c r="K324" s="169"/>
      <c r="L324" s="103">
        <f t="shared" si="97"/>
        <v>0</v>
      </c>
      <c r="M324" s="169"/>
      <c r="N324" s="103">
        <f t="shared" si="98"/>
        <v>0</v>
      </c>
      <c r="O324" s="169"/>
      <c r="P324" s="103">
        <f t="shared" si="99"/>
        <v>0</v>
      </c>
      <c r="Q324" s="169"/>
      <c r="R324" s="103">
        <f t="shared" si="100"/>
        <v>0</v>
      </c>
    </row>
    <row r="325" spans="1:18" ht="24" customHeight="1" x14ac:dyDescent="0.2">
      <c r="A325" s="145" t="str">
        <f t="shared" si="101"/>
        <v/>
      </c>
      <c r="B325" s="295" t="str">
        <f>IF(ISBLANK('Item List'!B299),"",'Item List'!B299)</f>
        <v/>
      </c>
      <c r="C325" s="295" t="str">
        <f>IF(ISBLANK('Item List'!C299),"",'Item List'!C299)</f>
        <v/>
      </c>
      <c r="D325" s="296">
        <f>IF(ISBLANK('Item List'!D299),0,'Item List'!D299)</f>
        <v>0</v>
      </c>
      <c r="E325" s="146">
        <f>IF(ISBLANK('Item List'!E299),0,'Item List'!E299)</f>
        <v>0</v>
      </c>
      <c r="F325" s="146">
        <f t="shared" si="94"/>
        <v>0</v>
      </c>
      <c r="G325" s="168"/>
      <c r="H325" s="103">
        <f t="shared" si="95"/>
        <v>0</v>
      </c>
      <c r="I325" s="169"/>
      <c r="J325" s="103">
        <f t="shared" si="96"/>
        <v>0</v>
      </c>
      <c r="K325" s="169"/>
      <c r="L325" s="103">
        <f t="shared" si="97"/>
        <v>0</v>
      </c>
      <c r="M325" s="169"/>
      <c r="N325" s="103">
        <f t="shared" si="98"/>
        <v>0</v>
      </c>
      <c r="O325" s="169"/>
      <c r="P325" s="103">
        <f t="shared" si="99"/>
        <v>0</v>
      </c>
      <c r="Q325" s="169"/>
      <c r="R325" s="103">
        <f t="shared" si="100"/>
        <v>0</v>
      </c>
    </row>
    <row r="326" spans="1:18" ht="24" customHeight="1" x14ac:dyDescent="0.2">
      <c r="A326" s="145" t="str">
        <f t="shared" si="101"/>
        <v/>
      </c>
      <c r="B326" s="295" t="str">
        <f>IF(ISBLANK('Item List'!B300),"",'Item List'!B300)</f>
        <v/>
      </c>
      <c r="C326" s="295" t="str">
        <f>IF(ISBLANK('Item List'!C300),"",'Item List'!C300)</f>
        <v/>
      </c>
      <c r="D326" s="296">
        <f>IF(ISBLANK('Item List'!D300),0,'Item List'!D300)</f>
        <v>0</v>
      </c>
      <c r="E326" s="146">
        <f>IF(ISBLANK('Item List'!E300),0,'Item List'!E300)</f>
        <v>0</v>
      </c>
      <c r="F326" s="146">
        <f t="shared" si="94"/>
        <v>0</v>
      </c>
      <c r="G326" s="168"/>
      <c r="H326" s="103">
        <f t="shared" si="95"/>
        <v>0</v>
      </c>
      <c r="I326" s="169"/>
      <c r="J326" s="103">
        <f t="shared" si="96"/>
        <v>0</v>
      </c>
      <c r="K326" s="169"/>
      <c r="L326" s="103">
        <f t="shared" si="97"/>
        <v>0</v>
      </c>
      <c r="M326" s="169"/>
      <c r="N326" s="103">
        <f t="shared" si="98"/>
        <v>0</v>
      </c>
      <c r="O326" s="169"/>
      <c r="P326" s="103">
        <f t="shared" si="99"/>
        <v>0</v>
      </c>
      <c r="Q326" s="169"/>
      <c r="R326" s="103">
        <f t="shared" si="100"/>
        <v>0</v>
      </c>
    </row>
    <row r="327" spans="1:18" ht="24" customHeight="1" x14ac:dyDescent="0.2">
      <c r="A327" s="145" t="str">
        <f t="shared" si="101"/>
        <v/>
      </c>
      <c r="B327" s="295" t="str">
        <f>IF(ISBLANK('Item List'!B301),"",'Item List'!B301)</f>
        <v/>
      </c>
      <c r="C327" s="295" t="str">
        <f>IF(ISBLANK('Item List'!C301),"",'Item List'!C301)</f>
        <v/>
      </c>
      <c r="D327" s="296">
        <f>IF(ISBLANK('Item List'!D301),0,'Item List'!D301)</f>
        <v>0</v>
      </c>
      <c r="E327" s="146">
        <f>IF(ISBLANK('Item List'!E301),0,'Item List'!E301)</f>
        <v>0</v>
      </c>
      <c r="F327" s="146">
        <f t="shared" si="94"/>
        <v>0</v>
      </c>
      <c r="G327" s="168"/>
      <c r="H327" s="103">
        <f t="shared" si="95"/>
        <v>0</v>
      </c>
      <c r="I327" s="169"/>
      <c r="J327" s="103">
        <f t="shared" si="96"/>
        <v>0</v>
      </c>
      <c r="K327" s="169"/>
      <c r="L327" s="103">
        <f t="shared" si="97"/>
        <v>0</v>
      </c>
      <c r="M327" s="169"/>
      <c r="N327" s="103">
        <f t="shared" si="98"/>
        <v>0</v>
      </c>
      <c r="O327" s="169"/>
      <c r="P327" s="103">
        <f t="shared" si="99"/>
        <v>0</v>
      </c>
      <c r="Q327" s="169"/>
      <c r="R327" s="103">
        <f t="shared" si="100"/>
        <v>0</v>
      </c>
    </row>
    <row r="328" spans="1:18" ht="24" customHeight="1" x14ac:dyDescent="0.2">
      <c r="A328" s="145" t="str">
        <f t="shared" si="101"/>
        <v/>
      </c>
      <c r="B328" s="295" t="str">
        <f>IF(ISBLANK('Item List'!B302),"",'Item List'!B302)</f>
        <v/>
      </c>
      <c r="C328" s="295" t="str">
        <f>IF(ISBLANK('Item List'!C302),"",'Item List'!C302)</f>
        <v/>
      </c>
      <c r="D328" s="296">
        <f>IF(ISBLANK('Item List'!D302),0,'Item List'!D302)</f>
        <v>0</v>
      </c>
      <c r="E328" s="146">
        <f>IF(ISBLANK('Item List'!E302),0,'Item List'!E302)</f>
        <v>0</v>
      </c>
      <c r="F328" s="146">
        <f t="shared" si="94"/>
        <v>0</v>
      </c>
      <c r="G328" s="168"/>
      <c r="H328" s="103">
        <f t="shared" si="95"/>
        <v>0</v>
      </c>
      <c r="I328" s="170"/>
      <c r="J328" s="103">
        <f t="shared" si="96"/>
        <v>0</v>
      </c>
      <c r="K328" s="170"/>
      <c r="L328" s="103">
        <f t="shared" si="97"/>
        <v>0</v>
      </c>
      <c r="M328" s="170"/>
      <c r="N328" s="103">
        <f t="shared" si="98"/>
        <v>0</v>
      </c>
      <c r="O328" s="170"/>
      <c r="P328" s="103">
        <f t="shared" si="99"/>
        <v>0</v>
      </c>
      <c r="Q328" s="170"/>
      <c r="R328" s="103">
        <f t="shared" si="100"/>
        <v>0</v>
      </c>
    </row>
    <row r="329" spans="1:18" ht="24" customHeight="1" x14ac:dyDescent="0.2">
      <c r="A329" s="145" t="str">
        <f t="shared" si="101"/>
        <v/>
      </c>
      <c r="B329" s="295" t="str">
        <f>IF(ISBLANK('Item List'!B303),"",'Item List'!B303)</f>
        <v/>
      </c>
      <c r="C329" s="295" t="str">
        <f>IF(ISBLANK('Item List'!C303),"",'Item List'!C303)</f>
        <v/>
      </c>
      <c r="D329" s="296">
        <f>IF(ISBLANK('Item List'!D303),0,'Item List'!D303)</f>
        <v>0</v>
      </c>
      <c r="E329" s="146">
        <f>IF(ISBLANK('Item List'!E303),0,'Item List'!E303)</f>
        <v>0</v>
      </c>
      <c r="F329" s="146">
        <f t="shared" si="94"/>
        <v>0</v>
      </c>
      <c r="G329" s="168"/>
      <c r="H329" s="103">
        <f t="shared" si="95"/>
        <v>0</v>
      </c>
      <c r="I329" s="170"/>
      <c r="J329" s="103">
        <f t="shared" si="96"/>
        <v>0</v>
      </c>
      <c r="K329" s="170"/>
      <c r="L329" s="103">
        <f t="shared" si="97"/>
        <v>0</v>
      </c>
      <c r="M329" s="170"/>
      <c r="N329" s="103">
        <f t="shared" si="98"/>
        <v>0</v>
      </c>
      <c r="O329" s="170"/>
      <c r="P329" s="103">
        <f t="shared" si="99"/>
        <v>0</v>
      </c>
      <c r="Q329" s="170"/>
      <c r="R329" s="103">
        <f t="shared" si="100"/>
        <v>0</v>
      </c>
    </row>
    <row r="330" spans="1:18" ht="24" customHeight="1" x14ac:dyDescent="0.2">
      <c r="A330" s="145" t="str">
        <f t="shared" si="101"/>
        <v/>
      </c>
      <c r="B330" s="295" t="str">
        <f>IF(ISBLANK('Item List'!B304),"",'Item List'!B304)</f>
        <v/>
      </c>
      <c r="C330" s="295" t="str">
        <f>IF(ISBLANK('Item List'!C304),"",'Item List'!C304)</f>
        <v/>
      </c>
      <c r="D330" s="296">
        <f>IF(ISBLANK('Item List'!D304),0,'Item List'!D304)</f>
        <v>0</v>
      </c>
      <c r="E330" s="146">
        <f>IF(ISBLANK('Item List'!E304),0,'Item List'!E304)</f>
        <v>0</v>
      </c>
      <c r="F330" s="146">
        <f t="shared" si="94"/>
        <v>0</v>
      </c>
      <c r="G330" s="168"/>
      <c r="H330" s="103">
        <f t="shared" si="95"/>
        <v>0</v>
      </c>
      <c r="I330" s="170"/>
      <c r="J330" s="103">
        <f t="shared" si="96"/>
        <v>0</v>
      </c>
      <c r="K330" s="170"/>
      <c r="L330" s="103">
        <f t="shared" si="97"/>
        <v>0</v>
      </c>
      <c r="M330" s="170"/>
      <c r="N330" s="103">
        <f t="shared" si="98"/>
        <v>0</v>
      </c>
      <c r="O330" s="170"/>
      <c r="P330" s="103">
        <f t="shared" si="99"/>
        <v>0</v>
      </c>
      <c r="Q330" s="170"/>
      <c r="R330" s="103">
        <f t="shared" si="100"/>
        <v>0</v>
      </c>
    </row>
    <row r="331" spans="1:18" ht="24" customHeight="1" x14ac:dyDescent="0.2">
      <c r="A331" s="145" t="str">
        <f t="shared" si="101"/>
        <v/>
      </c>
      <c r="B331" s="295" t="str">
        <f>IF(ISBLANK('Item List'!B305),"",'Item List'!B305)</f>
        <v/>
      </c>
      <c r="C331" s="295" t="str">
        <f>IF(ISBLANK('Item List'!C305),"",'Item List'!C305)</f>
        <v/>
      </c>
      <c r="D331" s="296">
        <f>IF(ISBLANK('Item List'!D305),0,'Item List'!D305)</f>
        <v>0</v>
      </c>
      <c r="E331" s="146">
        <f>IF(ISBLANK('Item List'!E305),0,'Item List'!E305)</f>
        <v>0</v>
      </c>
      <c r="F331" s="146">
        <f t="shared" si="94"/>
        <v>0</v>
      </c>
      <c r="G331" s="168"/>
      <c r="H331" s="103">
        <f t="shared" si="95"/>
        <v>0</v>
      </c>
      <c r="I331" s="170"/>
      <c r="J331" s="103">
        <f t="shared" si="96"/>
        <v>0</v>
      </c>
      <c r="K331" s="170"/>
      <c r="L331" s="103">
        <f t="shared" si="97"/>
        <v>0</v>
      </c>
      <c r="M331" s="170"/>
      <c r="N331" s="103">
        <f t="shared" si="98"/>
        <v>0</v>
      </c>
      <c r="O331" s="170"/>
      <c r="P331" s="103">
        <f t="shared" si="99"/>
        <v>0</v>
      </c>
      <c r="Q331" s="170"/>
      <c r="R331" s="103">
        <f t="shared" si="100"/>
        <v>0</v>
      </c>
    </row>
    <row r="332" spans="1:18" ht="24" customHeight="1" x14ac:dyDescent="0.2">
      <c r="A332" s="145" t="str">
        <f t="shared" si="101"/>
        <v/>
      </c>
      <c r="B332" s="295" t="str">
        <f>IF(ISBLANK('Item List'!B306),"",'Item List'!B306)</f>
        <v/>
      </c>
      <c r="C332" s="295" t="str">
        <f>IF(ISBLANK('Item List'!C306),"",'Item List'!C306)</f>
        <v/>
      </c>
      <c r="D332" s="296">
        <f>IF(ISBLANK('Item List'!D306),0,'Item List'!D306)</f>
        <v>0</v>
      </c>
      <c r="E332" s="146">
        <f>IF(ISBLANK('Item List'!E306),0,'Item List'!E306)</f>
        <v>0</v>
      </c>
      <c r="F332" s="146">
        <f t="shared" si="94"/>
        <v>0</v>
      </c>
      <c r="G332" s="168"/>
      <c r="H332" s="103">
        <f t="shared" si="95"/>
        <v>0</v>
      </c>
      <c r="I332" s="170"/>
      <c r="J332" s="103">
        <f t="shared" si="96"/>
        <v>0</v>
      </c>
      <c r="K332" s="170"/>
      <c r="L332" s="103">
        <f t="shared" si="97"/>
        <v>0</v>
      </c>
      <c r="M332" s="170"/>
      <c r="N332" s="103">
        <f t="shared" si="98"/>
        <v>0</v>
      </c>
      <c r="O332" s="170"/>
      <c r="P332" s="103">
        <f t="shared" si="99"/>
        <v>0</v>
      </c>
      <c r="Q332" s="170"/>
      <c r="R332" s="103">
        <f t="shared" si="100"/>
        <v>0</v>
      </c>
    </row>
    <row r="333" spans="1:18" ht="24" customHeight="1" x14ac:dyDescent="0.2">
      <c r="A333" s="145" t="str">
        <f t="shared" si="101"/>
        <v/>
      </c>
      <c r="B333" s="295" t="str">
        <f>IF(ISBLANK('Item List'!B307),"",'Item List'!B307)</f>
        <v/>
      </c>
      <c r="C333" s="295" t="str">
        <f>IF(ISBLANK('Item List'!C307),"",'Item List'!C307)</f>
        <v/>
      </c>
      <c r="D333" s="296">
        <f>IF(ISBLANK('Item List'!D307),0,'Item List'!D307)</f>
        <v>0</v>
      </c>
      <c r="E333" s="146">
        <f>IF(ISBLANK('Item List'!E307),0,'Item List'!E307)</f>
        <v>0</v>
      </c>
      <c r="F333" s="146">
        <f t="shared" si="94"/>
        <v>0</v>
      </c>
      <c r="G333" s="168"/>
      <c r="H333" s="103">
        <f t="shared" si="95"/>
        <v>0</v>
      </c>
      <c r="I333" s="170"/>
      <c r="J333" s="103">
        <f t="shared" si="96"/>
        <v>0</v>
      </c>
      <c r="K333" s="170"/>
      <c r="L333" s="103">
        <f t="shared" si="97"/>
        <v>0</v>
      </c>
      <c r="M333" s="170"/>
      <c r="N333" s="103">
        <f t="shared" si="98"/>
        <v>0</v>
      </c>
      <c r="O333" s="170"/>
      <c r="P333" s="103">
        <f t="shared" si="99"/>
        <v>0</v>
      </c>
      <c r="Q333" s="170"/>
      <c r="R333" s="103">
        <f t="shared" si="100"/>
        <v>0</v>
      </c>
    </row>
    <row r="334" spans="1:18" ht="24" customHeight="1" x14ac:dyDescent="0.2">
      <c r="A334" s="145" t="str">
        <f t="shared" si="101"/>
        <v/>
      </c>
      <c r="B334" s="295" t="str">
        <f>IF(ISBLANK('Item List'!B308),"",'Item List'!B308)</f>
        <v/>
      </c>
      <c r="C334" s="295" t="str">
        <f>IF(ISBLANK('Item List'!C308),"",'Item List'!C308)</f>
        <v/>
      </c>
      <c r="D334" s="296">
        <f>IF(ISBLANK('Item List'!D308),0,'Item List'!D308)</f>
        <v>0</v>
      </c>
      <c r="E334" s="146">
        <f>IF(ISBLANK('Item List'!E308),0,'Item List'!E308)</f>
        <v>0</v>
      </c>
      <c r="F334" s="146">
        <f t="shared" si="94"/>
        <v>0</v>
      </c>
      <c r="G334" s="168"/>
      <c r="H334" s="103">
        <f t="shared" si="95"/>
        <v>0</v>
      </c>
      <c r="I334" s="170"/>
      <c r="J334" s="103">
        <f t="shared" si="96"/>
        <v>0</v>
      </c>
      <c r="K334" s="170"/>
      <c r="L334" s="103">
        <f t="shared" si="97"/>
        <v>0</v>
      </c>
      <c r="M334" s="170"/>
      <c r="N334" s="103">
        <f t="shared" si="98"/>
        <v>0</v>
      </c>
      <c r="O334" s="170"/>
      <c r="P334" s="103">
        <f t="shared" si="99"/>
        <v>0</v>
      </c>
      <c r="Q334" s="170"/>
      <c r="R334" s="103">
        <f t="shared" si="100"/>
        <v>0</v>
      </c>
    </row>
    <row r="335" spans="1:18" ht="24" customHeight="1" x14ac:dyDescent="0.2">
      <c r="A335" s="145" t="str">
        <f t="shared" si="101"/>
        <v/>
      </c>
      <c r="B335" s="295" t="str">
        <f>IF(ISBLANK('Item List'!B309),"",'Item List'!B309)</f>
        <v/>
      </c>
      <c r="C335" s="295" t="str">
        <f>IF(ISBLANK('Item List'!C309),"",'Item List'!C309)</f>
        <v/>
      </c>
      <c r="D335" s="296">
        <f>IF(ISBLANK('Item List'!D309),0,'Item List'!D309)</f>
        <v>0</v>
      </c>
      <c r="E335" s="146">
        <f>IF(ISBLANK('Item List'!E309),0,'Item List'!E309)</f>
        <v>0</v>
      </c>
      <c r="F335" s="146">
        <f t="shared" si="94"/>
        <v>0</v>
      </c>
      <c r="G335" s="168"/>
      <c r="H335" s="103">
        <f t="shared" si="95"/>
        <v>0</v>
      </c>
      <c r="I335" s="170"/>
      <c r="J335" s="103">
        <f t="shared" si="96"/>
        <v>0</v>
      </c>
      <c r="K335" s="170"/>
      <c r="L335" s="103">
        <f t="shared" si="97"/>
        <v>0</v>
      </c>
      <c r="M335" s="170"/>
      <c r="N335" s="103">
        <f t="shared" si="98"/>
        <v>0</v>
      </c>
      <c r="O335" s="170"/>
      <c r="P335" s="103">
        <f t="shared" si="99"/>
        <v>0</v>
      </c>
      <c r="Q335" s="170"/>
      <c r="R335" s="103">
        <f t="shared" si="100"/>
        <v>0</v>
      </c>
    </row>
    <row r="336" spans="1:18" ht="24" customHeight="1" x14ac:dyDescent="0.2">
      <c r="A336" s="145" t="str">
        <f t="shared" si="101"/>
        <v/>
      </c>
      <c r="B336" s="295" t="str">
        <f>IF(ISBLANK('Item List'!B310),"",'Item List'!B310)</f>
        <v/>
      </c>
      <c r="C336" s="295" t="str">
        <f>IF(ISBLANK('Item List'!C310),"",'Item List'!C310)</f>
        <v/>
      </c>
      <c r="D336" s="296">
        <f>IF(ISBLANK('Item List'!D310),0,'Item List'!D310)</f>
        <v>0</v>
      </c>
      <c r="E336" s="146">
        <f>IF(ISBLANK('Item List'!E310),0,'Item List'!E310)</f>
        <v>0</v>
      </c>
      <c r="F336" s="146">
        <f t="shared" si="94"/>
        <v>0</v>
      </c>
      <c r="G336" s="168"/>
      <c r="H336" s="103">
        <f t="shared" si="95"/>
        <v>0</v>
      </c>
      <c r="I336" s="170"/>
      <c r="J336" s="103">
        <f t="shared" si="96"/>
        <v>0</v>
      </c>
      <c r="K336" s="170"/>
      <c r="L336" s="103">
        <f t="shared" si="97"/>
        <v>0</v>
      </c>
      <c r="M336" s="170"/>
      <c r="N336" s="103">
        <f t="shared" si="98"/>
        <v>0</v>
      </c>
      <c r="O336" s="170"/>
      <c r="P336" s="103">
        <f t="shared" si="99"/>
        <v>0</v>
      </c>
      <c r="Q336" s="170"/>
      <c r="R336" s="103">
        <f t="shared" si="100"/>
        <v>0</v>
      </c>
    </row>
    <row r="337" spans="1:18" ht="24" customHeight="1" x14ac:dyDescent="0.2">
      <c r="A337" s="145" t="str">
        <f t="shared" si="101"/>
        <v/>
      </c>
      <c r="B337" s="295" t="str">
        <f>IF(ISBLANK('Item List'!B311),"",'Item List'!B311)</f>
        <v/>
      </c>
      <c r="C337" s="295" t="str">
        <f>IF(ISBLANK('Item List'!C311),"",'Item List'!C311)</f>
        <v/>
      </c>
      <c r="D337" s="296">
        <f>IF(ISBLANK('Item List'!D311),0,'Item List'!D311)</f>
        <v>0</v>
      </c>
      <c r="E337" s="146">
        <f>IF(ISBLANK('Item List'!E311),0,'Item List'!E311)</f>
        <v>0</v>
      </c>
      <c r="F337" s="146">
        <f t="shared" si="94"/>
        <v>0</v>
      </c>
      <c r="G337" s="168"/>
      <c r="H337" s="103">
        <f t="shared" si="95"/>
        <v>0</v>
      </c>
      <c r="I337" s="170"/>
      <c r="J337" s="103">
        <f t="shared" si="96"/>
        <v>0</v>
      </c>
      <c r="K337" s="170"/>
      <c r="L337" s="103">
        <f t="shared" si="97"/>
        <v>0</v>
      </c>
      <c r="M337" s="170"/>
      <c r="N337" s="103">
        <f t="shared" si="98"/>
        <v>0</v>
      </c>
      <c r="O337" s="170"/>
      <c r="P337" s="103">
        <f t="shared" si="99"/>
        <v>0</v>
      </c>
      <c r="Q337" s="170"/>
      <c r="R337" s="103">
        <f t="shared" si="100"/>
        <v>0</v>
      </c>
    </row>
    <row r="338" spans="1:18" ht="24" customHeight="1" x14ac:dyDescent="0.2">
      <c r="A338" s="145" t="str">
        <f t="shared" si="101"/>
        <v/>
      </c>
      <c r="B338" s="295" t="str">
        <f>IF(ISBLANK('Item List'!B312),"",'Item List'!B312)</f>
        <v/>
      </c>
      <c r="C338" s="295" t="str">
        <f>IF(ISBLANK('Item List'!C312),"",'Item List'!C312)</f>
        <v/>
      </c>
      <c r="D338" s="296">
        <f>IF(ISBLANK('Item List'!D312),0,'Item List'!D312)</f>
        <v>0</v>
      </c>
      <c r="E338" s="146">
        <f>IF(ISBLANK('Item List'!E312),0,'Item List'!E312)</f>
        <v>0</v>
      </c>
      <c r="F338" s="146">
        <f t="shared" si="94"/>
        <v>0</v>
      </c>
      <c r="G338" s="168"/>
      <c r="H338" s="103">
        <f t="shared" si="95"/>
        <v>0</v>
      </c>
      <c r="I338" s="170"/>
      <c r="J338" s="103">
        <f t="shared" si="96"/>
        <v>0</v>
      </c>
      <c r="K338" s="170"/>
      <c r="L338" s="103">
        <f t="shared" si="97"/>
        <v>0</v>
      </c>
      <c r="M338" s="170"/>
      <c r="N338" s="103">
        <f t="shared" si="98"/>
        <v>0</v>
      </c>
      <c r="O338" s="170"/>
      <c r="P338" s="103">
        <f t="shared" si="99"/>
        <v>0</v>
      </c>
      <c r="Q338" s="170"/>
      <c r="R338" s="103">
        <f t="shared" si="100"/>
        <v>0</v>
      </c>
    </row>
    <row r="339" spans="1:18" ht="24" customHeight="1" x14ac:dyDescent="0.2">
      <c r="A339" s="145" t="str">
        <f t="shared" si="101"/>
        <v/>
      </c>
      <c r="B339" s="295" t="str">
        <f>IF(ISBLANK('Item List'!B313),"",'Item List'!B313)</f>
        <v/>
      </c>
      <c r="C339" s="295" t="str">
        <f>IF(ISBLANK('Item List'!C313),"",'Item List'!C313)</f>
        <v/>
      </c>
      <c r="D339" s="296">
        <f>IF(ISBLANK('Item List'!D313),0,'Item List'!D313)</f>
        <v>0</v>
      </c>
      <c r="E339" s="146">
        <f>IF(ISBLANK('Item List'!E313),0,'Item List'!E313)</f>
        <v>0</v>
      </c>
      <c r="F339" s="146">
        <f t="shared" si="94"/>
        <v>0</v>
      </c>
      <c r="G339" s="168"/>
      <c r="H339" s="103">
        <f t="shared" si="95"/>
        <v>0</v>
      </c>
      <c r="I339" s="170"/>
      <c r="J339" s="103">
        <f t="shared" si="96"/>
        <v>0</v>
      </c>
      <c r="K339" s="170"/>
      <c r="L339" s="103">
        <f t="shared" si="97"/>
        <v>0</v>
      </c>
      <c r="M339" s="170"/>
      <c r="N339" s="103">
        <f t="shared" si="98"/>
        <v>0</v>
      </c>
      <c r="O339" s="170"/>
      <c r="P339" s="103">
        <f t="shared" si="99"/>
        <v>0</v>
      </c>
      <c r="Q339" s="170"/>
      <c r="R339" s="103">
        <f t="shared" si="100"/>
        <v>0</v>
      </c>
    </row>
    <row r="340" spans="1:18" ht="24" customHeight="1" x14ac:dyDescent="0.2">
      <c r="A340" s="145" t="str">
        <f t="shared" si="101"/>
        <v/>
      </c>
      <c r="B340" s="295" t="str">
        <f>IF(ISBLANK('Item List'!B314),"",'Item List'!B314)</f>
        <v/>
      </c>
      <c r="C340" s="295" t="str">
        <f>IF(ISBLANK('Item List'!C314),"",'Item List'!C314)</f>
        <v/>
      </c>
      <c r="D340" s="296">
        <f>IF(ISBLANK('Item List'!D314),0,'Item List'!D314)</f>
        <v>0</v>
      </c>
      <c r="E340" s="146">
        <f>IF(ISBLANK('Item List'!E314),0,'Item List'!E314)</f>
        <v>0</v>
      </c>
      <c r="F340" s="146">
        <f t="shared" si="94"/>
        <v>0</v>
      </c>
      <c r="G340" s="168"/>
      <c r="H340" s="103">
        <f t="shared" si="95"/>
        <v>0</v>
      </c>
      <c r="I340" s="170"/>
      <c r="J340" s="103">
        <f t="shared" si="96"/>
        <v>0</v>
      </c>
      <c r="K340" s="170"/>
      <c r="L340" s="103">
        <f t="shared" si="97"/>
        <v>0</v>
      </c>
      <c r="M340" s="170"/>
      <c r="N340" s="103">
        <f t="shared" si="98"/>
        <v>0</v>
      </c>
      <c r="O340" s="170"/>
      <c r="P340" s="103">
        <f t="shared" si="99"/>
        <v>0</v>
      </c>
      <c r="Q340" s="170"/>
      <c r="R340" s="103">
        <f t="shared" si="100"/>
        <v>0</v>
      </c>
    </row>
    <row r="341" spans="1:18" ht="24" customHeight="1" thickBot="1" x14ac:dyDescent="0.25">
      <c r="A341" s="145" t="str">
        <f t="shared" si="101"/>
        <v/>
      </c>
      <c r="B341" s="295" t="str">
        <f>IF(ISBLANK('Item List'!B315),"",'Item List'!B315)</f>
        <v/>
      </c>
      <c r="C341" s="295" t="str">
        <f>IF(ISBLANK('Item List'!C315),"",'Item List'!C315)</f>
        <v/>
      </c>
      <c r="D341" s="296">
        <f>IF(ISBLANK('Item List'!D315),0,'Item List'!D315)</f>
        <v>0</v>
      </c>
      <c r="E341" s="146">
        <f>IF(ISBLANK('Item List'!E315),0,'Item List'!E315)</f>
        <v>0</v>
      </c>
      <c r="F341" s="146">
        <f t="shared" si="94"/>
        <v>0</v>
      </c>
      <c r="G341" s="168"/>
      <c r="H341" s="103">
        <f t="shared" si="95"/>
        <v>0</v>
      </c>
      <c r="I341" s="170"/>
      <c r="J341" s="103">
        <f t="shared" si="96"/>
        <v>0</v>
      </c>
      <c r="K341" s="170"/>
      <c r="L341" s="103">
        <f t="shared" si="97"/>
        <v>0</v>
      </c>
      <c r="M341" s="170"/>
      <c r="N341" s="103">
        <f t="shared" si="98"/>
        <v>0</v>
      </c>
      <c r="O341" s="170"/>
      <c r="P341" s="103">
        <f t="shared" si="99"/>
        <v>0</v>
      </c>
      <c r="Q341" s="170"/>
      <c r="R341" s="103">
        <f t="shared" si="100"/>
        <v>0</v>
      </c>
    </row>
    <row r="342" spans="1:18" ht="10.5" customHeight="1" x14ac:dyDescent="0.2">
      <c r="A342" s="147"/>
      <c r="B342" s="339" t="s">
        <v>109</v>
      </c>
      <c r="C342" s="148" t="str">
        <f>IF(NOT(ISNUMBER(A344)),"Total","Sub")</f>
        <v>Total</v>
      </c>
      <c r="D342" s="297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1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1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</row>
    <row r="343" spans="1:18" ht="10.5" customHeight="1" thickBot="1" x14ac:dyDescent="0.25">
      <c r="A343" s="151"/>
      <c r="B343" s="152" t="str">
        <f>CONCATENATE("Award to"&amp;" "&amp;$G$1)</f>
        <v>Award to N-Trak Group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2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2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8">
    <mergeCell ref="O1:P1"/>
    <mergeCell ref="O2:P2"/>
    <mergeCell ref="O3:P3"/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1:L1"/>
    <mergeCell ref="K2:L2"/>
    <mergeCell ref="M1:N1"/>
    <mergeCell ref="M2:N2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2"/>
  <sheetViews>
    <sheetView showGridLines="0" showZeros="0" topLeftCell="A4" zoomScaleNormal="100" workbookViewId="0">
      <selection activeCell="B186" sqref="B186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CDBG Sidewalk Repairs 2025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SIDEWALK REMOVAL</v>
      </c>
      <c r="C5" s="145" t="str">
        <f>'Tabulation of Bids'!C6</f>
        <v>SF</v>
      </c>
      <c r="D5" s="145">
        <f>'Tabulation of Bids'!D6</f>
        <v>55076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PORTLAND CEMENT CONCRETE SIDEWALK, 4”</v>
      </c>
      <c r="C6" s="145" t="str">
        <f>'Tabulation of Bids'!C7</f>
        <v>SF</v>
      </c>
      <c r="D6" s="145">
        <f>'Tabulation of Bids'!D7</f>
        <v>54886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PORTLAND CEMENT CONCRETE DRIVEWAY APPROACH REMOVAL</v>
      </c>
      <c r="C7" s="145" t="str">
        <f>'Tabulation of Bids'!C8</f>
        <v>SY</v>
      </c>
      <c r="D7" s="145">
        <f>'Tabulation of Bids'!D8</f>
        <v>376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P.C.C. APPROACH PAVEMENT, 6”</v>
      </c>
      <c r="C8" s="145" t="str">
        <f>'Tabulation of Bids'!C9</f>
        <v>SY</v>
      </c>
      <c r="D8" s="145">
        <f>'Tabulation of Bids'!D9</f>
        <v>376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COMBINATION CURB AND GUTTER REMOVAL</v>
      </c>
      <c r="C9" s="145" t="str">
        <f>'Tabulation of Bids'!C10</f>
        <v>LF</v>
      </c>
      <c r="D9" s="145">
        <f>'Tabulation of Bids'!D10</f>
        <v>217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COMBINATION CONCRETE CURB AND GUTTER, TYPE M-6.18 (MODIFIED)</v>
      </c>
      <c r="C10" s="145" t="str">
        <f>'Tabulation of Bids'!C11</f>
        <v>LF</v>
      </c>
      <c r="D10" s="145">
        <f>'Tabulation of Bids'!D11</f>
        <v>217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DETECTABLE WARNINGS</v>
      </c>
      <c r="C11" s="145" t="str">
        <f>'Tabulation of Bids'!C12</f>
        <v>SF</v>
      </c>
      <c r="D11" s="145">
        <f>'Tabulation of Bids'!D12</f>
        <v>500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PARKWAY RESTORATION</v>
      </c>
      <c r="C12" s="145" t="str">
        <f>'Tabulation of Bids'!C13</f>
        <v>LS</v>
      </c>
      <c r="D12" s="145">
        <f>'Tabulation of Bids'!D13</f>
        <v>1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SELECTIVE ROOT PRUNING AND REMOVAL &gt;3”</v>
      </c>
      <c r="C13" s="145" t="str">
        <f>'Tabulation of Bids'!C14</f>
        <v>IN DIA</v>
      </c>
      <c r="D13" s="145">
        <f>'Tabulation of Bids'!D14</f>
        <v>1731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TRAFFIC CONTROL AND PROTECTION, SPECIAL</v>
      </c>
      <c r="C14" s="145" t="str">
        <f>'Tabulation of Bids'!C15</f>
        <v>LS</v>
      </c>
      <c r="D14" s="145">
        <f>'Tabulation of Bids'!D15</f>
        <v>1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 xml:space="preserve">ASPHALT REMOVAL </v>
      </c>
      <c r="C15" s="145" t="str">
        <f>'Tabulation of Bids'!C16</f>
        <v>SY</v>
      </c>
      <c r="D15" s="145">
        <f>'Tabulation of Bids'!D16</f>
        <v>5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HOT MIX ASPHALT</v>
      </c>
      <c r="C16" s="145" t="str">
        <f>'Tabulation of Bids'!C17</f>
        <v>SY</v>
      </c>
      <c r="D16" s="145">
        <f>'Tabulation of Bids'!D17</f>
        <v>5</v>
      </c>
      <c r="E16" s="146"/>
      <c r="F16" s="146">
        <f t="shared" si="0"/>
        <v>0</v>
      </c>
    </row>
    <row r="17" spans="1:6" ht="20.45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0"/>
        <v>0</v>
      </c>
    </row>
    <row r="18" spans="1:6" ht="20.45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90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e">
        <f>'Tabulation of Bids'!A33</f>
        <v>#VALUE!</v>
      </c>
      <c r="B32" s="160" t="str">
        <f>'Tabulation of Bids'!B33</f>
        <v>AS READ</v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e">
        <f>'Tabulation of Bids'!A34</f>
        <v>#VALUE!</v>
      </c>
      <c r="B33" s="160" t="str">
        <f>'Tabulation of Bids'!B34</f>
        <v>AS CORRECTED</v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3" t="str">
        <f>'Tabulation of Bids'!A110</f>
        <v/>
      </c>
      <c r="B109" s="204" t="str">
        <f>'Tabulation of Bids'!B110</f>
        <v/>
      </c>
      <c r="C109" s="145" t="str">
        <f>'Tabulation of Bids'!C110</f>
        <v/>
      </c>
      <c r="D109" s="203">
        <f>'Tabulation of Bids'!D110</f>
        <v>0</v>
      </c>
      <c r="E109" s="205"/>
      <c r="F109" s="205">
        <f t="shared" ref="F109:F132" si="4">+D109*E109</f>
        <v>0</v>
      </c>
    </row>
    <row r="110" spans="1:6" ht="20.25" customHeight="1" x14ac:dyDescent="0.2">
      <c r="A110" s="145" t="str">
        <f>'Tabulation of Bids'!A111</f>
        <v/>
      </c>
      <c r="B110" s="160" t="str">
        <f>'Tabulation of Bids'!B111</f>
        <v/>
      </c>
      <c r="C110" s="145" t="str">
        <f>'Tabulation of Bids'!C111</f>
        <v/>
      </c>
      <c r="D110" s="145">
        <f>'Tabulation of Bids'!D111</f>
        <v>0</v>
      </c>
      <c r="E110" s="146"/>
      <c r="F110" s="146">
        <f t="shared" si="4"/>
        <v>0</v>
      </c>
    </row>
    <row r="111" spans="1:6" ht="20.25" customHeight="1" x14ac:dyDescent="0.2">
      <c r="A111" s="145" t="str">
        <f>'Tabulation of Bids'!A112</f>
        <v/>
      </c>
      <c r="B111" s="160" t="str">
        <f>'Tabulation of Bids'!B112</f>
        <v/>
      </c>
      <c r="C111" s="145" t="str">
        <f>'Tabulation of Bids'!C112</f>
        <v/>
      </c>
      <c r="D111" s="145">
        <f>'Tabulation of Bids'!D112</f>
        <v>0</v>
      </c>
      <c r="E111" s="146"/>
      <c r="F111" s="146">
        <f t="shared" si="4"/>
        <v>0</v>
      </c>
    </row>
    <row r="112" spans="1:6" ht="20.25" customHeight="1" x14ac:dyDescent="0.2">
      <c r="A112" s="145" t="str">
        <f>'Tabulation of Bids'!A113</f>
        <v/>
      </c>
      <c r="B112" s="160" t="str">
        <f>'Tabulation of Bids'!B113</f>
        <v/>
      </c>
      <c r="C112" s="145" t="str">
        <f>'Tabulation of Bids'!C113</f>
        <v/>
      </c>
      <c r="D112" s="145">
        <f>'Tabulation of Bids'!D113</f>
        <v>0</v>
      </c>
      <c r="E112" s="146"/>
      <c r="F112" s="146">
        <f t="shared" si="4"/>
        <v>0</v>
      </c>
    </row>
    <row r="113" spans="1:6" ht="20.25" customHeight="1" x14ac:dyDescent="0.2">
      <c r="A113" s="145" t="str">
        <f>'Tabulation of Bids'!A114</f>
        <v/>
      </c>
      <c r="B113" s="160" t="str">
        <f>'Tabulation of Bids'!B114</f>
        <v/>
      </c>
      <c r="C113" s="145" t="str">
        <f>'Tabulation of Bids'!C114</f>
        <v/>
      </c>
      <c r="D113" s="145">
        <f>'Tabulation of Bids'!D114</f>
        <v>0</v>
      </c>
      <c r="E113" s="146"/>
      <c r="F113" s="146">
        <f t="shared" si="4"/>
        <v>0</v>
      </c>
    </row>
    <row r="114" spans="1:6" ht="20.25" customHeight="1" x14ac:dyDescent="0.2">
      <c r="A114" s="145" t="str">
        <f>'Tabulation of Bids'!A115</f>
        <v/>
      </c>
      <c r="B114" s="160" t="str">
        <f>'Tabulation of Bids'!B115</f>
        <v/>
      </c>
      <c r="C114" s="145" t="str">
        <f>'Tabulation of Bids'!C115</f>
        <v/>
      </c>
      <c r="D114" s="145">
        <f>'Tabulation of Bids'!D115</f>
        <v>0</v>
      </c>
      <c r="E114" s="146"/>
      <c r="F114" s="146">
        <f t="shared" si="4"/>
        <v>0</v>
      </c>
    </row>
    <row r="115" spans="1:6" ht="20.25" customHeight="1" x14ac:dyDescent="0.2">
      <c r="A115" s="145" t="str">
        <f>'Tabulation of Bids'!A116</f>
        <v/>
      </c>
      <c r="B115" s="160" t="str">
        <f>'Tabulation of Bids'!B116</f>
        <v/>
      </c>
      <c r="C115" s="145" t="str">
        <f>'Tabulation of Bids'!C116</f>
        <v/>
      </c>
      <c r="D115" s="145">
        <f>'Tabulation of Bids'!D116</f>
        <v>0</v>
      </c>
      <c r="E115" s="146"/>
      <c r="F115" s="146">
        <f t="shared" si="4"/>
        <v>0</v>
      </c>
    </row>
    <row r="116" spans="1:6" ht="20.25" customHeight="1" x14ac:dyDescent="0.2">
      <c r="A116" s="145" t="str">
        <f>'Tabulation of Bids'!A117</f>
        <v/>
      </c>
      <c r="B116" s="160" t="str">
        <f>'Tabulation of Bids'!B117</f>
        <v/>
      </c>
      <c r="C116" s="145" t="str">
        <f>'Tabulation of Bids'!C117</f>
        <v/>
      </c>
      <c r="D116" s="145">
        <f>'Tabulation of Bids'!D117</f>
        <v>0</v>
      </c>
      <c r="E116" s="146"/>
      <c r="F116" s="146">
        <f t="shared" si="4"/>
        <v>0</v>
      </c>
    </row>
    <row r="117" spans="1:6" ht="20.25" customHeight="1" x14ac:dyDescent="0.2">
      <c r="A117" s="145" t="str">
        <f>'Tabulation of Bids'!A118</f>
        <v/>
      </c>
      <c r="B117" s="160" t="str">
        <f>'Tabulation of Bids'!B118</f>
        <v/>
      </c>
      <c r="C117" s="145" t="str">
        <f>'Tabulation of Bids'!C118</f>
        <v/>
      </c>
      <c r="D117" s="145">
        <f>'Tabulation of Bids'!D118</f>
        <v>0</v>
      </c>
      <c r="E117" s="146"/>
      <c r="F117" s="146">
        <f t="shared" si="4"/>
        <v>0</v>
      </c>
    </row>
    <row r="118" spans="1:6" ht="20.25" customHeight="1" x14ac:dyDescent="0.2">
      <c r="A118" s="145" t="str">
        <f>'Tabulation of Bids'!A119</f>
        <v/>
      </c>
      <c r="B118" s="160" t="str">
        <f>'Tabulation of Bids'!B119</f>
        <v/>
      </c>
      <c r="C118" s="145" t="str">
        <f>'Tabulation of Bids'!C119</f>
        <v/>
      </c>
      <c r="D118" s="145">
        <f>'Tabulation of Bids'!D119</f>
        <v>0</v>
      </c>
      <c r="E118" s="146"/>
      <c r="F118" s="146">
        <f t="shared" si="4"/>
        <v>0</v>
      </c>
    </row>
    <row r="119" spans="1:6" ht="20.25" customHeight="1" x14ac:dyDescent="0.2">
      <c r="A119" s="145" t="str">
        <f>'Tabulation of Bids'!A120</f>
        <v/>
      </c>
      <c r="B119" s="160" t="str">
        <f>'Tabulation of Bids'!B120</f>
        <v/>
      </c>
      <c r="C119" s="145" t="str">
        <f>'Tabulation of Bids'!C120</f>
        <v/>
      </c>
      <c r="D119" s="145">
        <f>'Tabulation of Bids'!D120</f>
        <v>0</v>
      </c>
      <c r="E119" s="146"/>
      <c r="F119" s="146">
        <f t="shared" si="4"/>
        <v>0</v>
      </c>
    </row>
    <row r="120" spans="1:6" ht="20.25" customHeight="1" x14ac:dyDescent="0.2">
      <c r="A120" s="145" t="str">
        <f>'Tabulation of Bids'!A121</f>
        <v/>
      </c>
      <c r="B120" s="160" t="str">
        <f>'Tabulation of Bids'!B121</f>
        <v/>
      </c>
      <c r="C120" s="145" t="str">
        <f>'Tabulation of Bids'!C121</f>
        <v/>
      </c>
      <c r="D120" s="145">
        <f>'Tabulation of Bids'!D121</f>
        <v>0</v>
      </c>
      <c r="E120" s="146"/>
      <c r="F120" s="146">
        <f t="shared" si="4"/>
        <v>0</v>
      </c>
    </row>
    <row r="121" spans="1:6" ht="20.25" customHeight="1" x14ac:dyDescent="0.2">
      <c r="A121" s="145" t="str">
        <f>'Tabulation of Bids'!A122</f>
        <v/>
      </c>
      <c r="B121" s="160" t="str">
        <f>'Tabulation of Bids'!B122</f>
        <v/>
      </c>
      <c r="C121" s="145" t="str">
        <f>'Tabulation of Bids'!C122</f>
        <v/>
      </c>
      <c r="D121" s="145">
        <f>'Tabulation of Bids'!D122</f>
        <v>0</v>
      </c>
      <c r="E121" s="146"/>
      <c r="F121" s="146">
        <f t="shared" si="4"/>
        <v>0</v>
      </c>
    </row>
    <row r="122" spans="1:6" ht="20.25" customHeight="1" x14ac:dyDescent="0.2">
      <c r="A122" s="145" t="str">
        <f>'Tabulation of Bids'!A123</f>
        <v/>
      </c>
      <c r="B122" s="160" t="str">
        <f>'Tabulation of Bids'!B123</f>
        <v/>
      </c>
      <c r="C122" s="145" t="str">
        <f>'Tabulation of Bids'!C123</f>
        <v/>
      </c>
      <c r="D122" s="145">
        <f>'Tabulation of Bids'!D123</f>
        <v>0</v>
      </c>
      <c r="E122" s="146"/>
      <c r="F122" s="146">
        <f t="shared" si="4"/>
        <v>0</v>
      </c>
    </row>
    <row r="123" spans="1:6" ht="20.25" customHeight="1" x14ac:dyDescent="0.2">
      <c r="A123" s="145" t="str">
        <f>'Tabulation of Bids'!A124</f>
        <v/>
      </c>
      <c r="B123" s="160" t="str">
        <f>'Tabulation of Bids'!B124</f>
        <v/>
      </c>
      <c r="C123" s="145" t="str">
        <f>'Tabulation of Bids'!C124</f>
        <v/>
      </c>
      <c r="D123" s="145">
        <f>'Tabulation of Bids'!D124</f>
        <v>0</v>
      </c>
      <c r="E123" s="146"/>
      <c r="F123" s="146">
        <f t="shared" si="4"/>
        <v>0</v>
      </c>
    </row>
    <row r="124" spans="1:6" ht="20.25" customHeight="1" x14ac:dyDescent="0.2">
      <c r="A124" s="145" t="str">
        <f>'Tabulation of Bids'!A125</f>
        <v/>
      </c>
      <c r="B124" s="160" t="str">
        <f>'Tabulation of Bids'!B125</f>
        <v/>
      </c>
      <c r="C124" s="145" t="str">
        <f>'Tabulation of Bids'!C125</f>
        <v/>
      </c>
      <c r="D124" s="145">
        <f>'Tabulation of Bids'!D125</f>
        <v>0</v>
      </c>
      <c r="E124" s="146"/>
      <c r="F124" s="146">
        <f t="shared" si="4"/>
        <v>0</v>
      </c>
    </row>
    <row r="125" spans="1:6" ht="20.25" customHeight="1" x14ac:dyDescent="0.2">
      <c r="A125" s="145" t="str">
        <f>'Tabulation of Bids'!A126</f>
        <v/>
      </c>
      <c r="B125" s="160" t="str">
        <f>'Tabulation of Bids'!B126</f>
        <v/>
      </c>
      <c r="C125" s="145" t="str">
        <f>'Tabulation of Bids'!C126</f>
        <v/>
      </c>
      <c r="D125" s="145">
        <f>'Tabulation of Bids'!D126</f>
        <v>0</v>
      </c>
      <c r="E125" s="146"/>
      <c r="F125" s="146">
        <f t="shared" si="4"/>
        <v>0</v>
      </c>
    </row>
    <row r="126" spans="1:6" ht="20.25" customHeight="1" x14ac:dyDescent="0.2">
      <c r="A126" s="145" t="str">
        <f>'Tabulation of Bids'!A127</f>
        <v/>
      </c>
      <c r="B126" s="160" t="str">
        <f>'Tabulation of Bids'!B127</f>
        <v/>
      </c>
      <c r="C126" s="145" t="str">
        <f>'Tabulation of Bids'!C127</f>
        <v/>
      </c>
      <c r="D126" s="145">
        <f>'Tabulation of Bids'!D127</f>
        <v>0</v>
      </c>
      <c r="E126" s="146"/>
      <c r="F126" s="146">
        <f t="shared" si="4"/>
        <v>0</v>
      </c>
    </row>
    <row r="127" spans="1:6" ht="20.25" customHeight="1" x14ac:dyDescent="0.2">
      <c r="A127" s="145" t="str">
        <f>'Tabulation of Bids'!A128</f>
        <v/>
      </c>
      <c r="B127" s="160" t="str">
        <f>'Tabulation of Bids'!B128</f>
        <v/>
      </c>
      <c r="C127" s="145" t="str">
        <f>'Tabulation of Bids'!C128</f>
        <v/>
      </c>
      <c r="D127" s="145">
        <f>'Tabulation of Bids'!D128</f>
        <v>0</v>
      </c>
      <c r="E127" s="146"/>
      <c r="F127" s="146">
        <f t="shared" si="4"/>
        <v>0</v>
      </c>
    </row>
    <row r="128" spans="1:6" ht="20.25" customHeight="1" x14ac:dyDescent="0.2">
      <c r="A128" s="145" t="str">
        <f>'Tabulation of Bids'!A129</f>
        <v/>
      </c>
      <c r="B128" s="160" t="str">
        <f>'Tabulation of Bids'!B129</f>
        <v/>
      </c>
      <c r="C128" s="145" t="str">
        <f>'Tabulation of Bids'!C129</f>
        <v/>
      </c>
      <c r="D128" s="145">
        <f>'Tabulation of Bids'!D129</f>
        <v>0</v>
      </c>
      <c r="E128" s="146"/>
      <c r="F128" s="146">
        <f t="shared" si="4"/>
        <v>0</v>
      </c>
    </row>
    <row r="129" spans="1:6" ht="20.25" customHeight="1" x14ac:dyDescent="0.2">
      <c r="A129" s="145" t="str">
        <f>'Tabulation of Bids'!A130</f>
        <v/>
      </c>
      <c r="B129" s="160" t="str">
        <f>'Tabulation of Bids'!B130</f>
        <v/>
      </c>
      <c r="C129" s="145" t="str">
        <f>'Tabulation of Bids'!C130</f>
        <v/>
      </c>
      <c r="D129" s="145">
        <f>'Tabulation of Bids'!D130</f>
        <v>0</v>
      </c>
      <c r="E129" s="146"/>
      <c r="F129" s="146">
        <f t="shared" si="4"/>
        <v>0</v>
      </c>
    </row>
    <row r="130" spans="1:6" ht="20.25" customHeight="1" x14ac:dyDescent="0.2">
      <c r="A130" s="145" t="str">
        <f>'Tabulation of Bids'!A131</f>
        <v/>
      </c>
      <c r="B130" s="160" t="str">
        <f>'Tabulation of Bids'!B131</f>
        <v/>
      </c>
      <c r="C130" s="145" t="str">
        <f>'Tabulation of Bids'!C131</f>
        <v/>
      </c>
      <c r="D130" s="145">
        <f>'Tabulation of Bids'!D131</f>
        <v>0</v>
      </c>
      <c r="E130" s="146"/>
      <c r="F130" s="146">
        <f t="shared" si="4"/>
        <v>0</v>
      </c>
    </row>
    <row r="131" spans="1:6" ht="20.25" customHeight="1" x14ac:dyDescent="0.2">
      <c r="A131" s="145" t="str">
        <f>'Tabulation of Bids'!A132</f>
        <v/>
      </c>
      <c r="B131" s="160" t="str">
        <f>'Tabulation of Bids'!B132</f>
        <v/>
      </c>
      <c r="C131" s="145" t="str">
        <f>'Tabulation of Bids'!C132</f>
        <v/>
      </c>
      <c r="D131" s="145">
        <f>'Tabulation of Bids'!D132</f>
        <v>0</v>
      </c>
      <c r="E131" s="146"/>
      <c r="F131" s="146">
        <f t="shared" si="4"/>
        <v>0</v>
      </c>
    </row>
    <row r="132" spans="1:6" ht="20.25" customHeight="1" thickBot="1" x14ac:dyDescent="0.25">
      <c r="A132" s="145" t="str">
        <f>'Tabulation of Bids'!A133</f>
        <v/>
      </c>
      <c r="B132" s="160" t="str">
        <f>'Tabulation of Bids'!B133</f>
        <v/>
      </c>
      <c r="C132" s="145" t="str">
        <f>'Tabulation of Bids'!C133</f>
        <v/>
      </c>
      <c r="D132" s="145">
        <f>'Tabulation of Bids'!D133</f>
        <v>0</v>
      </c>
      <c r="E132" s="146"/>
      <c r="F132" s="146">
        <f t="shared" si="4"/>
        <v>0</v>
      </c>
    </row>
    <row r="133" spans="1:6" ht="9.75" customHeight="1" x14ac:dyDescent="0.2">
      <c r="A133" s="147"/>
      <c r="B133" s="339" t="s">
        <v>99</v>
      </c>
      <c r="C133" s="148" t="str">
        <f>IF(NOT(ISNUMBER(A135)),"Total","Sub")</f>
        <v>Total</v>
      </c>
      <c r="D133" s="240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Bid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3" t="str">
        <f>'Tabulation of Bids'!A136</f>
        <v/>
      </c>
      <c r="B135" s="204" t="str">
        <f>'Tabulation of Bids'!B136</f>
        <v/>
      </c>
      <c r="C135" s="145" t="str">
        <f>'Tabulation of Bids'!C136</f>
        <v/>
      </c>
      <c r="D135" s="203">
        <f>'Tabulation of Bids'!D136</f>
        <v>0</v>
      </c>
      <c r="E135" s="205"/>
      <c r="F135" s="205">
        <f t="shared" ref="F135:F158" si="5">+D135*E135</f>
        <v>0</v>
      </c>
    </row>
    <row r="136" spans="1:6" ht="20.25" customHeight="1" x14ac:dyDescent="0.2">
      <c r="A136" s="145" t="str">
        <f>'Tabulation of Bids'!A137</f>
        <v/>
      </c>
      <c r="B136" s="160" t="str">
        <f>'Tabulation of Bids'!B137</f>
        <v/>
      </c>
      <c r="C136" s="145" t="str">
        <f>'Tabulation of Bids'!C137</f>
        <v/>
      </c>
      <c r="D136" s="145">
        <f>'Tabulation of Bids'!D137</f>
        <v>0</v>
      </c>
      <c r="E136" s="146"/>
      <c r="F136" s="146">
        <f t="shared" si="5"/>
        <v>0</v>
      </c>
    </row>
    <row r="137" spans="1:6" ht="20.25" customHeight="1" x14ac:dyDescent="0.2">
      <c r="A137" s="145" t="str">
        <f>'Tabulation of Bids'!A138</f>
        <v/>
      </c>
      <c r="B137" s="160" t="str">
        <f>'Tabulation of Bids'!B138</f>
        <v/>
      </c>
      <c r="C137" s="145" t="str">
        <f>'Tabulation of Bids'!C138</f>
        <v/>
      </c>
      <c r="D137" s="145">
        <f>'Tabulation of Bids'!D138</f>
        <v>0</v>
      </c>
      <c r="E137" s="146"/>
      <c r="F137" s="146">
        <f t="shared" si="5"/>
        <v>0</v>
      </c>
    </row>
    <row r="138" spans="1:6" ht="20.25" customHeight="1" x14ac:dyDescent="0.2">
      <c r="A138" s="145" t="str">
        <f>'Tabulation of Bids'!A139</f>
        <v/>
      </c>
      <c r="B138" s="160" t="str">
        <f>'Tabulation of Bids'!B139</f>
        <v/>
      </c>
      <c r="C138" s="145" t="str">
        <f>'Tabulation of Bids'!C139</f>
        <v/>
      </c>
      <c r="D138" s="145">
        <f>'Tabulation of Bids'!D139</f>
        <v>0</v>
      </c>
      <c r="E138" s="146"/>
      <c r="F138" s="146">
        <f t="shared" si="5"/>
        <v>0</v>
      </c>
    </row>
    <row r="139" spans="1:6" ht="20.25" customHeight="1" x14ac:dyDescent="0.2">
      <c r="A139" s="145" t="str">
        <f>'Tabulation of Bids'!A140</f>
        <v/>
      </c>
      <c r="B139" s="160" t="str">
        <f>'Tabulation of Bids'!B140</f>
        <v/>
      </c>
      <c r="C139" s="145" t="str">
        <f>'Tabulation of Bids'!C140</f>
        <v/>
      </c>
      <c r="D139" s="145">
        <f>'Tabulation of Bids'!D140</f>
        <v>0</v>
      </c>
      <c r="E139" s="146"/>
      <c r="F139" s="146">
        <f t="shared" si="5"/>
        <v>0</v>
      </c>
    </row>
    <row r="140" spans="1:6" ht="20.25" customHeight="1" x14ac:dyDescent="0.2">
      <c r="A140" s="145" t="str">
        <f>'Tabulation of Bids'!A141</f>
        <v/>
      </c>
      <c r="B140" s="160" t="str">
        <f>'Tabulation of Bids'!B141</f>
        <v/>
      </c>
      <c r="C140" s="145" t="str">
        <f>'Tabulation of Bids'!C141</f>
        <v/>
      </c>
      <c r="D140" s="145">
        <f>'Tabulation of Bids'!D141</f>
        <v>0</v>
      </c>
      <c r="E140" s="146"/>
      <c r="F140" s="146">
        <f t="shared" si="5"/>
        <v>0</v>
      </c>
    </row>
    <row r="141" spans="1:6" ht="20.25" customHeight="1" x14ac:dyDescent="0.2">
      <c r="A141" s="145" t="str">
        <f>'Tabulation of Bids'!A142</f>
        <v/>
      </c>
      <c r="B141" s="160" t="str">
        <f>'Tabulation of Bids'!B142</f>
        <v/>
      </c>
      <c r="C141" s="145" t="str">
        <f>'Tabulation of Bids'!C142</f>
        <v/>
      </c>
      <c r="D141" s="145">
        <f>'Tabulation of Bids'!D142</f>
        <v>0</v>
      </c>
      <c r="E141" s="146"/>
      <c r="F141" s="146">
        <f t="shared" si="5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5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5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5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5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5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5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5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5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5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5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5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5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5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5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5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5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5"/>
        <v>0</v>
      </c>
    </row>
    <row r="159" spans="1:6" ht="9.75" customHeight="1" x14ac:dyDescent="0.2">
      <c r="A159" s="147"/>
      <c r="B159" s="339" t="s">
        <v>100</v>
      </c>
      <c r="C159" s="148" t="str">
        <f>IF(NOT(ISNUMBER(A161)),"Total","Sub")</f>
        <v>Total</v>
      </c>
      <c r="D159" s="240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203" t="str">
        <f>'Tabulation of Bids'!A162</f>
        <v/>
      </c>
      <c r="B161" s="204" t="str">
        <f>'Tabulation of Bids'!B162</f>
        <v/>
      </c>
      <c r="C161" s="145" t="str">
        <f>'Tabulation of Bids'!C162</f>
        <v/>
      </c>
      <c r="D161" s="203">
        <f>'Tabulation of Bids'!D162</f>
        <v>0</v>
      </c>
      <c r="E161" s="205"/>
      <c r="F161" s="205">
        <f t="shared" ref="F161:F184" si="6">+D161*E161</f>
        <v>0</v>
      </c>
    </row>
    <row r="162" spans="1:6" ht="20.25" customHeight="1" x14ac:dyDescent="0.2">
      <c r="A162" s="145" t="str">
        <f>'Tabulation of Bids'!A163</f>
        <v/>
      </c>
      <c r="B162" s="160" t="str">
        <f>'Tabulation of Bids'!B163</f>
        <v/>
      </c>
      <c r="C162" s="145" t="str">
        <f>'Tabulation of Bids'!C163</f>
        <v/>
      </c>
      <c r="D162" s="145">
        <f>'Tabulation of Bids'!D163</f>
        <v>0</v>
      </c>
      <c r="E162" s="146"/>
      <c r="F162" s="146">
        <f t="shared" si="6"/>
        <v>0</v>
      </c>
    </row>
    <row r="163" spans="1:6" ht="20.25" customHeight="1" x14ac:dyDescent="0.2">
      <c r="A163" s="145" t="str">
        <f>'Tabulation of Bids'!A164</f>
        <v/>
      </c>
      <c r="B163" s="160" t="str">
        <f>'Tabulation of Bids'!B164</f>
        <v/>
      </c>
      <c r="C163" s="145" t="str">
        <f>'Tabulation of Bids'!C164</f>
        <v/>
      </c>
      <c r="D163" s="145">
        <f>'Tabulation of Bids'!D164</f>
        <v>0</v>
      </c>
      <c r="E163" s="146"/>
      <c r="F163" s="146">
        <f t="shared" si="6"/>
        <v>0</v>
      </c>
    </row>
    <row r="164" spans="1:6" ht="20.25" customHeight="1" x14ac:dyDescent="0.2">
      <c r="A164" s="145" t="str">
        <f>'Tabulation of Bids'!A165</f>
        <v/>
      </c>
      <c r="B164" s="160" t="str">
        <f>'Tabulation of Bids'!B165</f>
        <v/>
      </c>
      <c r="C164" s="145" t="str">
        <f>'Tabulation of Bids'!C165</f>
        <v/>
      </c>
      <c r="D164" s="145">
        <f>'Tabulation of Bids'!D165</f>
        <v>0</v>
      </c>
      <c r="E164" s="146"/>
      <c r="F164" s="146">
        <f t="shared" si="6"/>
        <v>0</v>
      </c>
    </row>
    <row r="165" spans="1:6" ht="20.25" customHeight="1" x14ac:dyDescent="0.2">
      <c r="A165" s="145" t="str">
        <f>'Tabulation of Bids'!A166</f>
        <v/>
      </c>
      <c r="B165" s="160" t="str">
        <f>'Tabulation of Bids'!B166</f>
        <v/>
      </c>
      <c r="C165" s="145" t="str">
        <f>'Tabulation of Bids'!C166</f>
        <v/>
      </c>
      <c r="D165" s="145">
        <f>'Tabulation of Bids'!D166</f>
        <v>0</v>
      </c>
      <c r="E165" s="146"/>
      <c r="F165" s="146">
        <f t="shared" si="6"/>
        <v>0</v>
      </c>
    </row>
    <row r="166" spans="1:6" ht="20.25" customHeight="1" x14ac:dyDescent="0.2">
      <c r="A166" s="145" t="str">
        <f>'Tabulation of Bids'!A167</f>
        <v/>
      </c>
      <c r="B166" s="160" t="str">
        <f>'Tabulation of Bids'!B167</f>
        <v/>
      </c>
      <c r="C166" s="145" t="str">
        <f>'Tabulation of Bids'!C167</f>
        <v/>
      </c>
      <c r="D166" s="145">
        <f>'Tabulation of Bids'!D167</f>
        <v>0</v>
      </c>
      <c r="E166" s="146"/>
      <c r="F166" s="146">
        <f t="shared" si="6"/>
        <v>0</v>
      </c>
    </row>
    <row r="167" spans="1:6" ht="20.25" customHeight="1" x14ac:dyDescent="0.2">
      <c r="A167" s="145" t="str">
        <f>'Tabulation of Bids'!A168</f>
        <v/>
      </c>
      <c r="B167" s="160" t="str">
        <f>'Tabulation of Bids'!B168</f>
        <v/>
      </c>
      <c r="C167" s="145" t="str">
        <f>'Tabulation of Bids'!C168</f>
        <v/>
      </c>
      <c r="D167" s="145">
        <f>'Tabulation of Bids'!D168</f>
        <v>0</v>
      </c>
      <c r="E167" s="146"/>
      <c r="F167" s="146">
        <f t="shared" si="6"/>
        <v>0</v>
      </c>
    </row>
    <row r="168" spans="1:6" ht="20.25" customHeight="1" x14ac:dyDescent="0.2">
      <c r="A168" s="145" t="str">
        <f>'Tabulation of Bids'!A169</f>
        <v/>
      </c>
      <c r="B168" s="160" t="str">
        <f>'Tabulation of Bids'!B169</f>
        <v/>
      </c>
      <c r="C168" s="145" t="str">
        <f>'Tabulation of Bids'!C169</f>
        <v/>
      </c>
      <c r="D168" s="145">
        <f>'Tabulation of Bids'!D169</f>
        <v>0</v>
      </c>
      <c r="E168" s="146"/>
      <c r="F168" s="146">
        <f t="shared" si="6"/>
        <v>0</v>
      </c>
    </row>
    <row r="169" spans="1:6" ht="20.25" customHeight="1" x14ac:dyDescent="0.2">
      <c r="A169" s="145" t="str">
        <f>'Tabulation of Bids'!A170</f>
        <v/>
      </c>
      <c r="B169" s="160" t="str">
        <f>'Tabulation of Bids'!B170</f>
        <v/>
      </c>
      <c r="C169" s="145" t="str">
        <f>'Tabulation of Bids'!C170</f>
        <v/>
      </c>
      <c r="D169" s="145">
        <f>'Tabulation of Bids'!D170</f>
        <v>0</v>
      </c>
      <c r="E169" s="146"/>
      <c r="F169" s="146">
        <f t="shared" si="6"/>
        <v>0</v>
      </c>
    </row>
    <row r="170" spans="1:6" ht="20.25" customHeight="1" x14ac:dyDescent="0.2">
      <c r="A170" s="145" t="str">
        <f>'Tabulation of Bids'!A171</f>
        <v/>
      </c>
      <c r="B170" s="160" t="str">
        <f>'Tabulation of Bids'!B171</f>
        <v/>
      </c>
      <c r="C170" s="145" t="str">
        <f>'Tabulation of Bids'!C171</f>
        <v/>
      </c>
      <c r="D170" s="145">
        <f>'Tabulation of Bids'!D171</f>
        <v>0</v>
      </c>
      <c r="E170" s="146"/>
      <c r="F170" s="146">
        <f t="shared" si="6"/>
        <v>0</v>
      </c>
    </row>
    <row r="171" spans="1:6" ht="20.25" customHeight="1" x14ac:dyDescent="0.2">
      <c r="A171" s="145" t="str">
        <f>'Tabulation of Bids'!A172</f>
        <v/>
      </c>
      <c r="B171" s="160" t="str">
        <f>'Tabulation of Bids'!B172</f>
        <v/>
      </c>
      <c r="C171" s="145" t="str">
        <f>'Tabulation of Bids'!C172</f>
        <v/>
      </c>
      <c r="D171" s="145">
        <f>'Tabulation of Bids'!D172</f>
        <v>0</v>
      </c>
      <c r="E171" s="146"/>
      <c r="F171" s="146">
        <f t="shared" si="6"/>
        <v>0</v>
      </c>
    </row>
    <row r="172" spans="1:6" ht="20.25" customHeight="1" x14ac:dyDescent="0.2">
      <c r="A172" s="145" t="str">
        <f>'Tabulation of Bids'!A173</f>
        <v/>
      </c>
      <c r="B172" s="160" t="str">
        <f>'Tabulation of Bids'!B173</f>
        <v/>
      </c>
      <c r="C172" s="145" t="str">
        <f>'Tabulation of Bids'!C173</f>
        <v/>
      </c>
      <c r="D172" s="145">
        <f>'Tabulation of Bids'!D173</f>
        <v>0</v>
      </c>
      <c r="E172" s="146"/>
      <c r="F172" s="146">
        <f t="shared" si="6"/>
        <v>0</v>
      </c>
    </row>
    <row r="173" spans="1:6" ht="20.25" customHeight="1" x14ac:dyDescent="0.2">
      <c r="A173" s="145" t="str">
        <f>'Tabulation of Bids'!A174</f>
        <v/>
      </c>
      <c r="B173" s="160" t="str">
        <f>'Tabulation of Bids'!B174</f>
        <v/>
      </c>
      <c r="C173" s="145" t="str">
        <f>'Tabulation of Bids'!C174</f>
        <v/>
      </c>
      <c r="D173" s="145">
        <f>'Tabulation of Bids'!D174</f>
        <v>0</v>
      </c>
      <c r="E173" s="146"/>
      <c r="F173" s="146">
        <f t="shared" si="6"/>
        <v>0</v>
      </c>
    </row>
    <row r="174" spans="1:6" ht="20.25" customHeight="1" x14ac:dyDescent="0.2">
      <c r="A174" s="145" t="str">
        <f>'Tabulation of Bids'!A175</f>
        <v/>
      </c>
      <c r="B174" s="160" t="str">
        <f>'Tabulation of Bids'!B175</f>
        <v/>
      </c>
      <c r="C174" s="145" t="str">
        <f>'Tabulation of Bids'!C175</f>
        <v/>
      </c>
      <c r="D174" s="145">
        <f>'Tabulation of Bids'!D175</f>
        <v>0</v>
      </c>
      <c r="E174" s="146"/>
      <c r="F174" s="146">
        <f t="shared" si="6"/>
        <v>0</v>
      </c>
    </row>
    <row r="175" spans="1:6" ht="20.25" customHeight="1" x14ac:dyDescent="0.2">
      <c r="A175" s="145" t="str">
        <f>'Tabulation of Bids'!A176</f>
        <v/>
      </c>
      <c r="B175" s="160" t="str">
        <f>'Tabulation of Bids'!B176</f>
        <v/>
      </c>
      <c r="C175" s="145" t="str">
        <f>'Tabulation of Bids'!C176</f>
        <v/>
      </c>
      <c r="D175" s="145">
        <f>'Tabulation of Bids'!D176</f>
        <v>0</v>
      </c>
      <c r="E175" s="146"/>
      <c r="F175" s="146">
        <f t="shared" si="6"/>
        <v>0</v>
      </c>
    </row>
    <row r="176" spans="1:6" ht="20.25" customHeight="1" x14ac:dyDescent="0.2">
      <c r="A176" s="145" t="str">
        <f>'Tabulation of Bids'!A177</f>
        <v/>
      </c>
      <c r="B176" s="160" t="str">
        <f>'Tabulation of Bids'!B177</f>
        <v/>
      </c>
      <c r="C176" s="145" t="str">
        <f>'Tabulation of Bids'!C177</f>
        <v/>
      </c>
      <c r="D176" s="145">
        <f>'Tabulation of Bids'!D177</f>
        <v>0</v>
      </c>
      <c r="E176" s="146"/>
      <c r="F176" s="146">
        <f t="shared" si="6"/>
        <v>0</v>
      </c>
    </row>
    <row r="177" spans="1:6" ht="20.25" customHeight="1" x14ac:dyDescent="0.2">
      <c r="A177" s="145" t="str">
        <f>'Tabulation of Bids'!A178</f>
        <v/>
      </c>
      <c r="B177" s="160" t="str">
        <f>'Tabulation of Bids'!B178</f>
        <v/>
      </c>
      <c r="C177" s="145" t="str">
        <f>'Tabulation of Bids'!C178</f>
        <v/>
      </c>
      <c r="D177" s="145">
        <f>'Tabulation of Bids'!D178</f>
        <v>0</v>
      </c>
      <c r="E177" s="146"/>
      <c r="F177" s="146">
        <f t="shared" si="6"/>
        <v>0</v>
      </c>
    </row>
    <row r="178" spans="1:6" ht="20.25" customHeight="1" x14ac:dyDescent="0.2">
      <c r="A178" s="145" t="str">
        <f>'Tabulation of Bids'!A179</f>
        <v/>
      </c>
      <c r="B178" s="160" t="str">
        <f>'Tabulation of Bids'!B179</f>
        <v/>
      </c>
      <c r="C178" s="145" t="str">
        <f>'Tabulation of Bids'!C179</f>
        <v/>
      </c>
      <c r="D178" s="145">
        <f>'Tabulation of Bids'!D179</f>
        <v>0</v>
      </c>
      <c r="E178" s="146"/>
      <c r="F178" s="146">
        <f t="shared" si="6"/>
        <v>0</v>
      </c>
    </row>
    <row r="179" spans="1:6" ht="20.25" customHeight="1" x14ac:dyDescent="0.2">
      <c r="A179" s="145" t="str">
        <f>'Tabulation of Bids'!A180</f>
        <v/>
      </c>
      <c r="B179" s="160" t="str">
        <f>'Tabulation of Bids'!B180</f>
        <v/>
      </c>
      <c r="C179" s="145" t="str">
        <f>'Tabulation of Bids'!C180</f>
        <v/>
      </c>
      <c r="D179" s="145">
        <f>'Tabulation of Bids'!D180</f>
        <v>0</v>
      </c>
      <c r="E179" s="146"/>
      <c r="F179" s="146">
        <f t="shared" si="6"/>
        <v>0</v>
      </c>
    </row>
    <row r="180" spans="1:6" ht="20.25" customHeight="1" x14ac:dyDescent="0.2">
      <c r="A180" s="145" t="str">
        <f>'Tabulation of Bids'!A181</f>
        <v/>
      </c>
      <c r="B180" s="160" t="str">
        <f>'Tabulation of Bids'!B181</f>
        <v/>
      </c>
      <c r="C180" s="145" t="str">
        <f>'Tabulation of Bids'!C181</f>
        <v/>
      </c>
      <c r="D180" s="145">
        <f>'Tabulation of Bids'!D181</f>
        <v>0</v>
      </c>
      <c r="E180" s="146"/>
      <c r="F180" s="146">
        <f t="shared" si="6"/>
        <v>0</v>
      </c>
    </row>
    <row r="181" spans="1:6" ht="20.25" customHeight="1" x14ac:dyDescent="0.2">
      <c r="A181" s="145" t="str">
        <f>'Tabulation of Bids'!A182</f>
        <v/>
      </c>
      <c r="B181" s="160" t="str">
        <f>'Tabulation of Bids'!B182</f>
        <v/>
      </c>
      <c r="C181" s="145" t="str">
        <f>'Tabulation of Bids'!C182</f>
        <v/>
      </c>
      <c r="D181" s="145">
        <f>'Tabulation of Bids'!D182</f>
        <v>0</v>
      </c>
      <c r="E181" s="146"/>
      <c r="F181" s="146">
        <f t="shared" si="6"/>
        <v>0</v>
      </c>
    </row>
    <row r="182" spans="1:6" ht="20.25" customHeight="1" x14ac:dyDescent="0.2">
      <c r="A182" s="145" t="str">
        <f>'Tabulation of Bids'!A183</f>
        <v/>
      </c>
      <c r="B182" s="160" t="str">
        <f>'Tabulation of Bids'!B183</f>
        <v/>
      </c>
      <c r="C182" s="145" t="str">
        <f>'Tabulation of Bids'!C183</f>
        <v/>
      </c>
      <c r="D182" s="145">
        <f>'Tabulation of Bids'!D183</f>
        <v>0</v>
      </c>
      <c r="E182" s="146"/>
      <c r="F182" s="146">
        <f t="shared" si="6"/>
        <v>0</v>
      </c>
    </row>
    <row r="183" spans="1:6" ht="20.25" customHeight="1" x14ac:dyDescent="0.2">
      <c r="A183" s="145" t="str">
        <f>'Tabulation of Bids'!A184</f>
        <v/>
      </c>
      <c r="B183" s="160" t="str">
        <f>'Tabulation of Bids'!B184</f>
        <v/>
      </c>
      <c r="C183" s="145" t="str">
        <f>'Tabulation of Bids'!C184</f>
        <v/>
      </c>
      <c r="D183" s="145">
        <f>'Tabulation of Bids'!D184</f>
        <v>0</v>
      </c>
      <c r="E183" s="146"/>
      <c r="F183" s="146">
        <f t="shared" si="6"/>
        <v>0</v>
      </c>
    </row>
    <row r="184" spans="1:6" ht="20.25" customHeight="1" thickBot="1" x14ac:dyDescent="0.25">
      <c r="A184" s="145" t="str">
        <f>'Tabulation of Bids'!A185</f>
        <v/>
      </c>
      <c r="B184" s="160" t="str">
        <f>'Tabulation of Bids'!B185</f>
        <v/>
      </c>
      <c r="C184" s="145" t="str">
        <f>'Tabulation of Bids'!C185</f>
        <v/>
      </c>
      <c r="D184" s="145">
        <f>'Tabulation of Bids'!D185</f>
        <v>0</v>
      </c>
      <c r="E184" s="146"/>
      <c r="F184" s="146">
        <f t="shared" si="6"/>
        <v>0</v>
      </c>
    </row>
    <row r="185" spans="1:6" ht="9.75" customHeight="1" x14ac:dyDescent="0.2">
      <c r="A185" s="147"/>
      <c r="B185" s="339" t="s">
        <v>103</v>
      </c>
      <c r="C185" s="148" t="str">
        <f>IF(NOT(ISNUMBER(A187)),"Total","Sub")</f>
        <v>Total</v>
      </c>
      <c r="D185" s="240"/>
      <c r="E185" s="149" t="s">
        <v>8</v>
      </c>
      <c r="F185" s="150">
        <f>SUM(F161:F184)+F159</f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Bid</v>
      </c>
      <c r="D186" s="154"/>
      <c r="E186" s="155" t="s">
        <v>9</v>
      </c>
      <c r="F186" s="15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203" t="str">
        <f>'Tabulation of Bids'!A188</f>
        <v/>
      </c>
      <c r="B187" s="204" t="str">
        <f>'Tabulation of Bids'!B188</f>
        <v/>
      </c>
      <c r="C187" s="145" t="str">
        <f>'Tabulation of Bids'!C188</f>
        <v/>
      </c>
      <c r="D187" s="203">
        <f>'Tabulation of Bids'!D188</f>
        <v>0</v>
      </c>
      <c r="E187" s="205"/>
      <c r="F187" s="205">
        <f t="shared" ref="F187:F210" si="7">+D187*E187</f>
        <v>0</v>
      </c>
    </row>
    <row r="188" spans="1:6" ht="20.25" customHeight="1" x14ac:dyDescent="0.2">
      <c r="A188" s="145" t="str">
        <f>'Tabulation of Bids'!A189</f>
        <v/>
      </c>
      <c r="B188" s="160" t="str">
        <f>'Tabulation of Bids'!B189</f>
        <v/>
      </c>
      <c r="C188" s="145" t="str">
        <f>'Tabulation of Bids'!C189</f>
        <v/>
      </c>
      <c r="D188" s="145">
        <f>'Tabulation of Bids'!D189</f>
        <v>0</v>
      </c>
      <c r="E188" s="146"/>
      <c r="F188" s="146">
        <f t="shared" si="7"/>
        <v>0</v>
      </c>
    </row>
    <row r="189" spans="1:6" ht="20.25" customHeight="1" x14ac:dyDescent="0.2">
      <c r="A189" s="145" t="str">
        <f>'Tabulation of Bids'!A190</f>
        <v/>
      </c>
      <c r="B189" s="160" t="str">
        <f>'Tabulation of Bids'!B190</f>
        <v/>
      </c>
      <c r="C189" s="145" t="str">
        <f>'Tabulation of Bids'!C190</f>
        <v/>
      </c>
      <c r="D189" s="145">
        <f>'Tabulation of Bids'!D190</f>
        <v>0</v>
      </c>
      <c r="E189" s="146"/>
      <c r="F189" s="146">
        <f t="shared" si="7"/>
        <v>0</v>
      </c>
    </row>
    <row r="190" spans="1:6" ht="20.25" customHeight="1" x14ac:dyDescent="0.2">
      <c r="A190" s="145" t="str">
        <f>'Tabulation of Bids'!A191</f>
        <v/>
      </c>
      <c r="B190" s="160" t="str">
        <f>'Tabulation of Bids'!B191</f>
        <v/>
      </c>
      <c r="C190" s="145" t="str">
        <f>'Tabulation of Bids'!C191</f>
        <v/>
      </c>
      <c r="D190" s="145">
        <f>'Tabulation of Bids'!D191</f>
        <v>0</v>
      </c>
      <c r="E190" s="146"/>
      <c r="F190" s="146">
        <f t="shared" si="7"/>
        <v>0</v>
      </c>
    </row>
    <row r="191" spans="1:6" ht="20.25" customHeight="1" x14ac:dyDescent="0.2">
      <c r="A191" s="145" t="str">
        <f>'Tabulation of Bids'!A192</f>
        <v/>
      </c>
      <c r="B191" s="160" t="str">
        <f>'Tabulation of Bids'!B192</f>
        <v/>
      </c>
      <c r="C191" s="145" t="str">
        <f>'Tabulation of Bids'!C192</f>
        <v/>
      </c>
      <c r="D191" s="145">
        <f>'Tabulation of Bids'!D192</f>
        <v>0</v>
      </c>
      <c r="E191" s="146"/>
      <c r="F191" s="146">
        <f t="shared" si="7"/>
        <v>0</v>
      </c>
    </row>
    <row r="192" spans="1:6" ht="20.25" customHeight="1" x14ac:dyDescent="0.2">
      <c r="A192" s="145" t="str">
        <f>'Tabulation of Bids'!A193</f>
        <v/>
      </c>
      <c r="B192" s="160" t="str">
        <f>'Tabulation of Bids'!B193</f>
        <v/>
      </c>
      <c r="C192" s="145" t="str">
        <f>'Tabulation of Bids'!C193</f>
        <v/>
      </c>
      <c r="D192" s="145">
        <f>'Tabulation of Bids'!D193</f>
        <v>0</v>
      </c>
      <c r="E192" s="146"/>
      <c r="F192" s="146">
        <f t="shared" si="7"/>
        <v>0</v>
      </c>
    </row>
    <row r="193" spans="1:6" ht="20.25" customHeight="1" x14ac:dyDescent="0.2">
      <c r="A193" s="145" t="str">
        <f>'Tabulation of Bids'!A194</f>
        <v/>
      </c>
      <c r="B193" s="160" t="str">
        <f>'Tabulation of Bids'!B194</f>
        <v/>
      </c>
      <c r="C193" s="145" t="str">
        <f>'Tabulation of Bids'!C194</f>
        <v/>
      </c>
      <c r="D193" s="145">
        <f>'Tabulation of Bids'!D194</f>
        <v>0</v>
      </c>
      <c r="E193" s="146"/>
      <c r="F193" s="146">
        <f t="shared" si="7"/>
        <v>0</v>
      </c>
    </row>
    <row r="194" spans="1:6" ht="20.25" customHeight="1" x14ac:dyDescent="0.2">
      <c r="A194" s="145" t="str">
        <f>'Tabulation of Bids'!A195</f>
        <v/>
      </c>
      <c r="B194" s="160" t="str">
        <f>'Tabulation of Bids'!B195</f>
        <v/>
      </c>
      <c r="C194" s="145" t="str">
        <f>'Tabulation of Bids'!C195</f>
        <v/>
      </c>
      <c r="D194" s="145">
        <f>'Tabulation of Bids'!D195</f>
        <v>0</v>
      </c>
      <c r="E194" s="146"/>
      <c r="F194" s="146">
        <f t="shared" si="7"/>
        <v>0</v>
      </c>
    </row>
    <row r="195" spans="1:6" ht="20.25" customHeight="1" x14ac:dyDescent="0.2">
      <c r="A195" s="145" t="str">
        <f>'Tabulation of Bids'!A196</f>
        <v/>
      </c>
      <c r="B195" s="160" t="str">
        <f>'Tabulation of Bids'!B196</f>
        <v/>
      </c>
      <c r="C195" s="145" t="str">
        <f>'Tabulation of Bids'!C196</f>
        <v/>
      </c>
      <c r="D195" s="145">
        <f>'Tabulation of Bids'!D196</f>
        <v>0</v>
      </c>
      <c r="E195" s="146"/>
      <c r="F195" s="146">
        <f t="shared" si="7"/>
        <v>0</v>
      </c>
    </row>
    <row r="196" spans="1:6" ht="20.25" customHeight="1" x14ac:dyDescent="0.2">
      <c r="A196" s="145" t="str">
        <f>'Tabulation of Bids'!A197</f>
        <v/>
      </c>
      <c r="B196" s="160" t="str">
        <f>'Tabulation of Bids'!B197</f>
        <v/>
      </c>
      <c r="C196" s="145" t="str">
        <f>'Tabulation of Bids'!C197</f>
        <v/>
      </c>
      <c r="D196" s="145">
        <f>'Tabulation of Bids'!D197</f>
        <v>0</v>
      </c>
      <c r="E196" s="146"/>
      <c r="F196" s="146">
        <f t="shared" si="7"/>
        <v>0</v>
      </c>
    </row>
    <row r="197" spans="1:6" ht="20.25" customHeight="1" x14ac:dyDescent="0.2">
      <c r="A197" s="145" t="str">
        <f>'Tabulation of Bids'!A198</f>
        <v/>
      </c>
      <c r="B197" s="160" t="str">
        <f>'Tabulation of Bids'!B198</f>
        <v/>
      </c>
      <c r="C197" s="145" t="str">
        <f>'Tabulation of Bids'!C198</f>
        <v/>
      </c>
      <c r="D197" s="145">
        <f>'Tabulation of Bids'!D198</f>
        <v>0</v>
      </c>
      <c r="E197" s="146"/>
      <c r="F197" s="146">
        <f t="shared" si="7"/>
        <v>0</v>
      </c>
    </row>
    <row r="198" spans="1:6" ht="20.25" customHeight="1" x14ac:dyDescent="0.2">
      <c r="A198" s="145" t="str">
        <f>'Tabulation of Bids'!A199</f>
        <v/>
      </c>
      <c r="B198" s="160" t="str">
        <f>'Tabulation of Bids'!B199</f>
        <v/>
      </c>
      <c r="C198" s="145" t="str">
        <f>'Tabulation of Bids'!C199</f>
        <v/>
      </c>
      <c r="D198" s="145">
        <f>'Tabulation of Bids'!D199</f>
        <v>0</v>
      </c>
      <c r="E198" s="146"/>
      <c r="F198" s="146">
        <f t="shared" si="7"/>
        <v>0</v>
      </c>
    </row>
    <row r="199" spans="1:6" ht="20.25" customHeight="1" x14ac:dyDescent="0.2">
      <c r="A199" s="145" t="str">
        <f>'Tabulation of Bids'!A200</f>
        <v/>
      </c>
      <c r="B199" s="160" t="str">
        <f>'Tabulation of Bids'!B200</f>
        <v/>
      </c>
      <c r="C199" s="145" t="str">
        <f>'Tabulation of Bids'!C200</f>
        <v/>
      </c>
      <c r="D199" s="145">
        <f>'Tabulation of Bids'!D200</f>
        <v>0</v>
      </c>
      <c r="E199" s="146"/>
      <c r="F199" s="146">
        <f t="shared" si="7"/>
        <v>0</v>
      </c>
    </row>
    <row r="200" spans="1:6" ht="20.25" customHeight="1" x14ac:dyDescent="0.2">
      <c r="A200" s="145" t="str">
        <f>'Tabulation of Bids'!A201</f>
        <v/>
      </c>
      <c r="B200" s="160" t="str">
        <f>'Tabulation of Bids'!B201</f>
        <v/>
      </c>
      <c r="C200" s="145" t="str">
        <f>'Tabulation of Bids'!C201</f>
        <v/>
      </c>
      <c r="D200" s="145">
        <f>'Tabulation of Bids'!D201</f>
        <v>0</v>
      </c>
      <c r="E200" s="146"/>
      <c r="F200" s="146">
        <f t="shared" si="7"/>
        <v>0</v>
      </c>
    </row>
    <row r="201" spans="1:6" ht="20.25" customHeight="1" x14ac:dyDescent="0.2">
      <c r="A201" s="145" t="str">
        <f>'Tabulation of Bids'!A202</f>
        <v/>
      </c>
      <c r="B201" s="160" t="str">
        <f>'Tabulation of Bids'!B202</f>
        <v/>
      </c>
      <c r="C201" s="145" t="str">
        <f>'Tabulation of Bids'!C202</f>
        <v/>
      </c>
      <c r="D201" s="145">
        <f>'Tabulation of Bids'!D202</f>
        <v>0</v>
      </c>
      <c r="E201" s="146"/>
      <c r="F201" s="146">
        <f t="shared" si="7"/>
        <v>0</v>
      </c>
    </row>
    <row r="202" spans="1:6" ht="20.25" customHeight="1" x14ac:dyDescent="0.2">
      <c r="A202" s="145" t="str">
        <f>'Tabulation of Bids'!A203</f>
        <v/>
      </c>
      <c r="B202" s="160" t="str">
        <f>'Tabulation of Bids'!B203</f>
        <v/>
      </c>
      <c r="C202" s="145" t="str">
        <f>'Tabulation of Bids'!C203</f>
        <v/>
      </c>
      <c r="D202" s="145">
        <f>'Tabulation of Bids'!D203</f>
        <v>0</v>
      </c>
      <c r="E202" s="146"/>
      <c r="F202" s="146">
        <f t="shared" si="7"/>
        <v>0</v>
      </c>
    </row>
    <row r="203" spans="1:6" ht="20.25" customHeight="1" x14ac:dyDescent="0.2">
      <c r="A203" s="145" t="str">
        <f>'Tabulation of Bids'!A204</f>
        <v/>
      </c>
      <c r="B203" s="160" t="str">
        <f>'Tabulation of Bids'!B204</f>
        <v/>
      </c>
      <c r="C203" s="145" t="str">
        <f>'Tabulation of Bids'!C204</f>
        <v/>
      </c>
      <c r="D203" s="145">
        <f>'Tabulation of Bids'!D204</f>
        <v>0</v>
      </c>
      <c r="E203" s="146"/>
      <c r="F203" s="146">
        <f t="shared" si="7"/>
        <v>0</v>
      </c>
    </row>
    <row r="204" spans="1:6" ht="20.25" customHeight="1" x14ac:dyDescent="0.2">
      <c r="A204" s="145" t="str">
        <f>'Tabulation of Bids'!A205</f>
        <v/>
      </c>
      <c r="B204" s="160" t="str">
        <f>'Tabulation of Bids'!B205</f>
        <v/>
      </c>
      <c r="C204" s="145" t="str">
        <f>'Tabulation of Bids'!C205</f>
        <v/>
      </c>
      <c r="D204" s="145">
        <f>'Tabulation of Bids'!D205</f>
        <v>0</v>
      </c>
      <c r="E204" s="146"/>
      <c r="F204" s="146">
        <f t="shared" si="7"/>
        <v>0</v>
      </c>
    </row>
    <row r="205" spans="1:6" ht="20.25" customHeight="1" x14ac:dyDescent="0.2">
      <c r="A205" s="145" t="str">
        <f>'Tabulation of Bids'!A206</f>
        <v/>
      </c>
      <c r="B205" s="160" t="str">
        <f>'Tabulation of Bids'!B206</f>
        <v/>
      </c>
      <c r="C205" s="145" t="str">
        <f>'Tabulation of Bids'!C206</f>
        <v/>
      </c>
      <c r="D205" s="145">
        <f>'Tabulation of Bids'!D206</f>
        <v>0</v>
      </c>
      <c r="E205" s="146"/>
      <c r="F205" s="146">
        <f t="shared" si="7"/>
        <v>0</v>
      </c>
    </row>
    <row r="206" spans="1:6" ht="20.25" customHeight="1" x14ac:dyDescent="0.2">
      <c r="A206" s="145" t="str">
        <f>'Tabulation of Bids'!A207</f>
        <v/>
      </c>
      <c r="B206" s="160" t="str">
        <f>'Tabulation of Bids'!B207</f>
        <v/>
      </c>
      <c r="C206" s="145" t="str">
        <f>'Tabulation of Bids'!C207</f>
        <v/>
      </c>
      <c r="D206" s="145">
        <f>'Tabulation of Bids'!D207</f>
        <v>0</v>
      </c>
      <c r="E206" s="146"/>
      <c r="F206" s="146">
        <f t="shared" si="7"/>
        <v>0</v>
      </c>
    </row>
    <row r="207" spans="1:6" ht="20.25" customHeight="1" x14ac:dyDescent="0.2">
      <c r="A207" s="145" t="str">
        <f>'Tabulation of Bids'!A208</f>
        <v/>
      </c>
      <c r="B207" s="160" t="str">
        <f>'Tabulation of Bids'!B208</f>
        <v/>
      </c>
      <c r="C207" s="145" t="str">
        <f>'Tabulation of Bids'!C208</f>
        <v/>
      </c>
      <c r="D207" s="145">
        <f>'Tabulation of Bids'!D208</f>
        <v>0</v>
      </c>
      <c r="E207" s="146"/>
      <c r="F207" s="146">
        <f t="shared" si="7"/>
        <v>0</v>
      </c>
    </row>
    <row r="208" spans="1:6" ht="20.25" customHeight="1" x14ac:dyDescent="0.2">
      <c r="A208" s="145" t="str">
        <f>'Tabulation of Bids'!A209</f>
        <v/>
      </c>
      <c r="B208" s="160" t="str">
        <f>'Tabulation of Bids'!B209</f>
        <v/>
      </c>
      <c r="C208" s="145" t="str">
        <f>'Tabulation of Bids'!C209</f>
        <v/>
      </c>
      <c r="D208" s="145">
        <f>'Tabulation of Bids'!D209</f>
        <v>0</v>
      </c>
      <c r="E208" s="146"/>
      <c r="F208" s="146">
        <f t="shared" si="7"/>
        <v>0</v>
      </c>
    </row>
    <row r="209" spans="1:6" ht="20.25" customHeight="1" x14ac:dyDescent="0.2">
      <c r="A209" s="145" t="str">
        <f>'Tabulation of Bids'!A210</f>
        <v/>
      </c>
      <c r="B209" s="160" t="str">
        <f>'Tabulation of Bids'!B210</f>
        <v/>
      </c>
      <c r="C209" s="145" t="str">
        <f>'Tabulation of Bids'!C210</f>
        <v/>
      </c>
      <c r="D209" s="145">
        <f>'Tabulation of Bids'!D210</f>
        <v>0</v>
      </c>
      <c r="E209" s="146"/>
      <c r="F209" s="146">
        <f t="shared" si="7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7"/>
        <v>0</v>
      </c>
    </row>
    <row r="211" spans="1:6" ht="9.75" customHeight="1" x14ac:dyDescent="0.2">
      <c r="A211" s="147"/>
      <c r="B211" s="339" t="s">
        <v>104</v>
      </c>
      <c r="C211" s="148" t="str">
        <f>IF(NOT(ISNUMBER(A213)),"Total","Sub")</f>
        <v>Total</v>
      </c>
      <c r="D211" s="240"/>
      <c r="E211" s="149" t="s">
        <v>8</v>
      </c>
      <c r="F211" s="150">
        <f>SUM(F187:F210)+F185</f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55" t="s">
        <v>9</v>
      </c>
      <c r="F212" s="15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203" t="str">
        <f>'Tabulation of Bids'!A214</f>
        <v/>
      </c>
      <c r="B213" s="204" t="str">
        <f>'Tabulation of Bids'!B214</f>
        <v/>
      </c>
      <c r="C213" s="145" t="str">
        <f>'Tabulation of Bids'!C214</f>
        <v/>
      </c>
      <c r="D213" s="203">
        <f>'Tabulation of Bids'!D214</f>
        <v>0</v>
      </c>
      <c r="E213" s="205"/>
      <c r="F213" s="205">
        <f t="shared" ref="F213:F236" si="8">+D213*E213</f>
        <v>0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146"/>
      <c r="F214" s="146">
        <f t="shared" si="8"/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8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8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8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8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8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8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8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8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8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8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8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8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8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8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8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8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8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8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8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8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8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8"/>
        <v>0</v>
      </c>
    </row>
    <row r="237" spans="1:6" ht="9.75" customHeight="1" x14ac:dyDescent="0.2">
      <c r="A237" s="147"/>
      <c r="B237" s="339" t="s">
        <v>105</v>
      </c>
      <c r="C237" s="148" t="str">
        <f>IF(NOT(ISNUMBER(A239)),"Total","Sub")</f>
        <v>Total</v>
      </c>
      <c r="D237" s="240"/>
      <c r="E237" s="149" t="s">
        <v>8</v>
      </c>
      <c r="F237" s="150">
        <f>SUM(F213:F236)+F211</f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55" t="s">
        <v>9</v>
      </c>
      <c r="F238" s="15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203" t="str">
        <f>'Tabulation of Bids'!A240</f>
        <v/>
      </c>
      <c r="B239" s="204" t="str">
        <f>'Tabulation of Bids'!B240</f>
        <v/>
      </c>
      <c r="C239" s="145" t="str">
        <f>'Tabulation of Bids'!C240</f>
        <v/>
      </c>
      <c r="D239" s="203">
        <f>'Tabulation of Bids'!D240</f>
        <v>0</v>
      </c>
      <c r="E239" s="205"/>
      <c r="F239" s="205">
        <f t="shared" ref="F239:F262" si="9">+D239*E239</f>
        <v>0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146"/>
      <c r="F240" s="146">
        <f t="shared" si="9"/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9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9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9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9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9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9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9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9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9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9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9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9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9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9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9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9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9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9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9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9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9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9"/>
        <v>0</v>
      </c>
    </row>
    <row r="263" spans="1:6" ht="9.75" customHeight="1" x14ac:dyDescent="0.2">
      <c r="A263" s="147"/>
      <c r="B263" s="339" t="s">
        <v>106</v>
      </c>
      <c r="C263" s="148" t="str">
        <f>IF(NOT(ISNUMBER(A265)),"Total","Sub")</f>
        <v>Total</v>
      </c>
      <c r="D263" s="240"/>
      <c r="E263" s="149" t="s">
        <v>8</v>
      </c>
      <c r="F263" s="150">
        <f>SUM(F239:F262)+F237</f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55" t="s">
        <v>9</v>
      </c>
      <c r="F264" s="15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203" t="str">
        <f>'Tabulation of Bids'!A266</f>
        <v/>
      </c>
      <c r="B265" s="204" t="str">
        <f>'Tabulation of Bids'!B266</f>
        <v/>
      </c>
      <c r="C265" s="145" t="str">
        <f>'Tabulation of Bids'!C266</f>
        <v/>
      </c>
      <c r="D265" s="203">
        <f>'Tabulation of Bids'!D266</f>
        <v>0</v>
      </c>
      <c r="E265" s="205"/>
      <c r="F265" s="205">
        <f t="shared" ref="F265:F288" si="10">+D265*E265</f>
        <v>0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146"/>
      <c r="F266" s="146">
        <f t="shared" si="10"/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0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0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0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0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0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0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0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0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0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0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0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0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0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0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0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0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0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0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0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0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0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0"/>
        <v>0</v>
      </c>
    </row>
    <row r="289" spans="1:6" ht="9.75" customHeight="1" x14ac:dyDescent="0.2">
      <c r="A289" s="147"/>
      <c r="B289" s="339" t="s">
        <v>107</v>
      </c>
      <c r="C289" s="148" t="str">
        <f>IF(NOT(ISNUMBER(A291)),"Total","Sub")</f>
        <v>Total</v>
      </c>
      <c r="D289" s="240"/>
      <c r="E289" s="149" t="s">
        <v>8</v>
      </c>
      <c r="F289" s="150">
        <f>SUM(F265:F288)+F263</f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55" t="s">
        <v>9</v>
      </c>
      <c r="F290" s="15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203" t="str">
        <f>'Tabulation of Bids'!A292</f>
        <v/>
      </c>
      <c r="B291" s="204" t="str">
        <f>'Tabulation of Bids'!B292</f>
        <v/>
      </c>
      <c r="C291" s="145" t="str">
        <f>'Tabulation of Bids'!C292</f>
        <v/>
      </c>
      <c r="D291" s="203">
        <f>'Tabulation of Bids'!D292</f>
        <v>0</v>
      </c>
      <c r="E291" s="205"/>
      <c r="F291" s="205">
        <f t="shared" ref="F291:F314" si="11">+D291*E291</f>
        <v>0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146"/>
      <c r="F292" s="146">
        <f t="shared" si="11"/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1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1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1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1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1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1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1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1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1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1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1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1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1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1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1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1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1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1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1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1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1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1"/>
        <v>0</v>
      </c>
    </row>
    <row r="315" spans="1:6" ht="9.75" customHeight="1" x14ac:dyDescent="0.2">
      <c r="A315" s="147"/>
      <c r="B315" s="339" t="s">
        <v>108</v>
      </c>
      <c r="C315" s="148" t="str">
        <f>IF(NOT(ISNUMBER(A317)),"Total","Sub")</f>
        <v>Total</v>
      </c>
      <c r="D315" s="240"/>
      <c r="E315" s="149" t="s">
        <v>8</v>
      </c>
      <c r="F315" s="150">
        <f>SUM(F291:F314)+F289</f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55" t="s">
        <v>9</v>
      </c>
      <c r="F316" s="15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203" t="str">
        <f>'Tabulation of Bids'!A318</f>
        <v/>
      </c>
      <c r="B317" s="204" t="str">
        <f>'Tabulation of Bids'!B318</f>
        <v/>
      </c>
      <c r="C317" s="145" t="str">
        <f>'Tabulation of Bids'!C318</f>
        <v/>
      </c>
      <c r="D317" s="203">
        <f>'Tabulation of Bids'!D318</f>
        <v>0</v>
      </c>
      <c r="E317" s="205"/>
      <c r="F317" s="205">
        <f t="shared" ref="F317:F340" si="12">+D317*E317</f>
        <v>0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146"/>
      <c r="F318" s="146">
        <f t="shared" si="12"/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2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2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2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2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2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2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2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2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2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2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2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2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2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2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2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2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2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2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2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2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2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2"/>
        <v>0</v>
      </c>
    </row>
    <row r="341" spans="1:6" ht="9.75" customHeight="1" x14ac:dyDescent="0.2">
      <c r="A341" s="147"/>
      <c r="B341" s="339" t="s">
        <v>109</v>
      </c>
      <c r="C341" s="148" t="str">
        <f>IF(NOT(ISNUMBER(A343)),"Total","Sub")</f>
        <v>Total</v>
      </c>
      <c r="D341" s="240"/>
      <c r="E341" s="149" t="s">
        <v>8</v>
      </c>
      <c r="F341" s="150">
        <f>SUM(F317:F340)+F315</f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55" t="s">
        <v>9</v>
      </c>
      <c r="F342" s="15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40"/>
  <sheetViews>
    <sheetView showGridLines="0" showZeros="0" zoomScaleNormal="100" workbookViewId="0">
      <selection activeCell="I21" sqref="I21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37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2"/>
    </row>
    <row r="2" spans="1:6" s="98" customFormat="1" ht="15.75" customHeight="1" x14ac:dyDescent="0.2">
      <c r="A2" s="123"/>
      <c r="B2" s="124"/>
      <c r="C2" s="125" t="s">
        <v>13</v>
      </c>
      <c r="D2" s="116"/>
      <c r="E2" s="372"/>
      <c r="F2" s="373"/>
    </row>
    <row r="3" spans="1:6" s="98" customFormat="1" ht="15.75" customHeight="1" x14ac:dyDescent="0.2">
      <c r="A3" s="123"/>
      <c r="B3" s="126"/>
      <c r="C3" s="125" t="s">
        <v>14</v>
      </c>
      <c r="D3" s="374" t="s">
        <v>15</v>
      </c>
      <c r="E3" s="374"/>
      <c r="F3" s="375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0" t="str">
        <f>'Tabulation of Bids'!$A$3</f>
        <v>CDBG Sidewalk Repairs 2025</v>
      </c>
      <c r="E4" s="370"/>
      <c r="F4" s="371"/>
    </row>
    <row r="5" spans="1:6" s="101" customFormat="1" ht="12" customHeight="1" x14ac:dyDescent="0.2">
      <c r="A5" s="323" t="s">
        <v>18</v>
      </c>
      <c r="B5" s="323"/>
      <c r="C5" s="323"/>
      <c r="D5" s="323"/>
      <c r="E5" s="323"/>
      <c r="F5" s="324"/>
    </row>
    <row r="6" spans="1:6" s="101" customFormat="1" ht="12" customHeight="1" x14ac:dyDescent="0.2">
      <c r="A6" s="171"/>
      <c r="B6" s="108"/>
      <c r="C6" s="108"/>
      <c r="D6" s="108"/>
      <c r="E6" s="108"/>
      <c r="F6" s="325"/>
    </row>
    <row r="7" spans="1:6" s="101" customFormat="1" ht="12" customHeight="1" x14ac:dyDescent="0.2">
      <c r="A7" s="171"/>
      <c r="B7" s="108"/>
      <c r="C7" s="108"/>
      <c r="D7" s="108"/>
      <c r="E7" s="108"/>
      <c r="F7" s="325"/>
    </row>
    <row r="8" spans="1:6" s="101" customFormat="1" ht="12" customHeight="1" x14ac:dyDescent="0.2">
      <c r="A8" s="171"/>
      <c r="B8" s="108"/>
      <c r="C8" s="108"/>
      <c r="D8" s="108"/>
      <c r="E8" s="108"/>
      <c r="F8" s="325"/>
    </row>
    <row r="9" spans="1:6" s="101" customFormat="1" ht="12" customHeight="1" x14ac:dyDescent="0.2">
      <c r="A9" s="171"/>
      <c r="B9" s="108"/>
      <c r="C9" s="108"/>
      <c r="D9" s="108"/>
      <c r="E9" s="108"/>
      <c r="F9" s="325"/>
    </row>
    <row r="10" spans="1:6" s="101" customFormat="1" ht="12" customHeight="1" x14ac:dyDescent="0.2">
      <c r="A10" s="326" t="s">
        <v>19</v>
      </c>
      <c r="B10" s="323"/>
      <c r="C10" s="323"/>
      <c r="D10" s="323"/>
      <c r="E10" s="323"/>
      <c r="F10" s="324"/>
    </row>
    <row r="11" spans="1:6" s="101" customFormat="1" ht="12" customHeight="1" x14ac:dyDescent="0.2">
      <c r="A11" s="326" t="s">
        <v>20</v>
      </c>
      <c r="B11" s="323"/>
      <c r="C11" s="323"/>
      <c r="D11" s="323"/>
      <c r="E11" s="323"/>
      <c r="F11" s="324"/>
    </row>
    <row r="12" spans="1:6" s="101" customFormat="1" ht="12" customHeight="1" x14ac:dyDescent="0.2">
      <c r="A12" s="326" t="s">
        <v>21</v>
      </c>
      <c r="B12" s="323"/>
      <c r="C12" s="323"/>
      <c r="D12" s="323"/>
      <c r="E12" s="323"/>
      <c r="F12" s="324"/>
    </row>
    <row r="13" spans="1:6" s="101" customFormat="1" ht="12" customHeight="1" x14ac:dyDescent="0.2">
      <c r="A13" s="326" t="s">
        <v>22</v>
      </c>
      <c r="B13" s="323"/>
      <c r="C13" s="323"/>
      <c r="D13" s="323"/>
      <c r="E13" s="323"/>
      <c r="F13" s="324"/>
    </row>
    <row r="14" spans="1:6" s="101" customFormat="1" ht="12" customHeight="1" thickBot="1" x14ac:dyDescent="0.25">
      <c r="A14" s="326" t="s">
        <v>23</v>
      </c>
      <c r="B14" s="323"/>
      <c r="C14" s="323"/>
      <c r="D14" s="323"/>
      <c r="E14" s="323"/>
      <c r="F14" s="324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SIDEWALK REMOVAL</v>
      </c>
      <c r="C16" s="96" t="str">
        <f>'Tabulation of Bids'!$C6</f>
        <v>SF</v>
      </c>
      <c r="D16" s="211">
        <f>'Tabulation of Bids'!$D6</f>
        <v>55076</v>
      </c>
      <c r="E16" s="246">
        <f>'Tabulation of Bids'!$E6</f>
        <v>3</v>
      </c>
      <c r="F16" s="327">
        <f>D16*E16</f>
        <v>165228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PORTLAND CEMENT CONCRETE SIDEWALK, 4”</v>
      </c>
      <c r="C17" s="96" t="str">
        <f>'Tabulation of Bids'!$C7</f>
        <v>SF</v>
      </c>
      <c r="D17" s="97">
        <f>'Tabulation of Bids'!$D7</f>
        <v>54886</v>
      </c>
      <c r="E17" s="241">
        <f>'Tabulation of Bids'!$E7</f>
        <v>8</v>
      </c>
      <c r="F17" s="328">
        <f t="shared" ref="F17:F32" si="0">D17*E17</f>
        <v>439088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PORTLAND CEMENT CONCRETE DRIVEWAY APPROACH REMOVAL</v>
      </c>
      <c r="C18" s="96" t="str">
        <f>'Tabulation of Bids'!$C8</f>
        <v>SY</v>
      </c>
      <c r="D18" s="97">
        <f>'Tabulation of Bids'!$D8</f>
        <v>376</v>
      </c>
      <c r="E18" s="241">
        <f>'Tabulation of Bids'!$E8</f>
        <v>100</v>
      </c>
      <c r="F18" s="328">
        <f t="shared" si="0"/>
        <v>37600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P.C.C. APPROACH PAVEMENT, 6”</v>
      </c>
      <c r="C19" s="96" t="str">
        <f>'Tabulation of Bids'!$C9</f>
        <v>SY</v>
      </c>
      <c r="D19" s="97">
        <f>'Tabulation of Bids'!$D9</f>
        <v>376</v>
      </c>
      <c r="E19" s="241">
        <f>'Tabulation of Bids'!$E9</f>
        <v>150</v>
      </c>
      <c r="F19" s="328">
        <f t="shared" si="0"/>
        <v>56400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COMBINATION CURB AND GUTTER REMOVAL</v>
      </c>
      <c r="C20" s="96" t="str">
        <f>'Tabulation of Bids'!$C10</f>
        <v>LF</v>
      </c>
      <c r="D20" s="97">
        <f>'Tabulation of Bids'!$D10</f>
        <v>217</v>
      </c>
      <c r="E20" s="241">
        <f>'Tabulation of Bids'!$E10</f>
        <v>25</v>
      </c>
      <c r="F20" s="328">
        <f t="shared" si="0"/>
        <v>5425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COMBINATION CONCRETE CURB AND GUTTER, TYPE M-6.18 (MODIFIED)</v>
      </c>
      <c r="C21" s="96" t="str">
        <f>'Tabulation of Bids'!$C11</f>
        <v>LF</v>
      </c>
      <c r="D21" s="97">
        <f>'Tabulation of Bids'!$D11</f>
        <v>217</v>
      </c>
      <c r="E21" s="241">
        <f>'Tabulation of Bids'!$E11</f>
        <v>45</v>
      </c>
      <c r="F21" s="328">
        <f t="shared" si="0"/>
        <v>9765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DETECTABLE WARNINGS</v>
      </c>
      <c r="C22" s="96" t="str">
        <f>'Tabulation of Bids'!$C12</f>
        <v>SF</v>
      </c>
      <c r="D22" s="97">
        <f>'Tabulation of Bids'!$D12</f>
        <v>500</v>
      </c>
      <c r="E22" s="241">
        <f>'Tabulation of Bids'!$E12</f>
        <v>25</v>
      </c>
      <c r="F22" s="328">
        <f t="shared" si="0"/>
        <v>12500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PARKWAY RESTORATION</v>
      </c>
      <c r="C23" s="96" t="str">
        <f>'Tabulation of Bids'!$C13</f>
        <v>LS</v>
      </c>
      <c r="D23" s="97">
        <f>'Tabulation of Bids'!$D13</f>
        <v>1</v>
      </c>
      <c r="E23" s="241">
        <f>'Tabulation of Bids'!$E13</f>
        <v>500</v>
      </c>
      <c r="F23" s="328">
        <f t="shared" si="0"/>
        <v>500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SELECTIVE ROOT PRUNING AND REMOVAL &gt;3”</v>
      </c>
      <c r="C24" s="96" t="str">
        <f>'Tabulation of Bids'!$C14</f>
        <v>IN DIA</v>
      </c>
      <c r="D24" s="97">
        <f>'Tabulation of Bids'!$D14</f>
        <v>1731</v>
      </c>
      <c r="E24" s="241">
        <f>'Tabulation of Bids'!$E14</f>
        <v>7.5</v>
      </c>
      <c r="F24" s="328">
        <f t="shared" si="0"/>
        <v>12982.5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TRAFFIC CONTROL AND PROTECTION, SPECIAL</v>
      </c>
      <c r="C25" s="96" t="str">
        <f>'Tabulation of Bids'!$C15</f>
        <v>LS</v>
      </c>
      <c r="D25" s="97">
        <f>'Tabulation of Bids'!$D15</f>
        <v>1</v>
      </c>
      <c r="E25" s="241">
        <f>'Tabulation of Bids'!$E15</f>
        <v>1000</v>
      </c>
      <c r="F25" s="328">
        <f t="shared" si="0"/>
        <v>1000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 xml:space="preserve">ASPHALT REMOVAL </v>
      </c>
      <c r="C26" s="96" t="str">
        <f>'Tabulation of Bids'!$C16</f>
        <v>SY</v>
      </c>
      <c r="D26" s="97">
        <f>'Tabulation of Bids'!$D16</f>
        <v>5</v>
      </c>
      <c r="E26" s="241">
        <f>'Tabulation of Bids'!$E16</f>
        <v>20</v>
      </c>
      <c r="F26" s="328">
        <f t="shared" si="0"/>
        <v>100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HOT MIX ASPHALT</v>
      </c>
      <c r="C27" s="96" t="str">
        <f>'Tabulation of Bids'!$C17</f>
        <v>SY</v>
      </c>
      <c r="D27" s="97">
        <f>'Tabulation of Bids'!$D17</f>
        <v>5</v>
      </c>
      <c r="E27" s="241">
        <f>'Tabulation of Bids'!$E17</f>
        <v>50</v>
      </c>
      <c r="F27" s="328">
        <f t="shared" si="0"/>
        <v>250</v>
      </c>
    </row>
    <row r="28" spans="1:6" s="102" customFormat="1" ht="20.45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41">
        <f>'Tabulation of Bids'!$E18</f>
        <v>0</v>
      </c>
      <c r="F28" s="328">
        <f t="shared" si="0"/>
        <v>0</v>
      </c>
    </row>
    <row r="29" spans="1:6" s="102" customFormat="1" ht="20.45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1">
        <f>'Tabulation of Bids'!$E19</f>
        <v>0</v>
      </c>
      <c r="F29" s="328">
        <f t="shared" si="0"/>
        <v>0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1">
        <f>'Tabulation of Bids'!$E20</f>
        <v>0</v>
      </c>
      <c r="F30" s="328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28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28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28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28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28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28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28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28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29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0">
        <f>SUM(F16:F39)</f>
        <v>740838.5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1"/>
    </row>
    <row r="42" spans="1:19" s="98" customFormat="1" ht="12.75" customHeight="1" x14ac:dyDescent="0.2">
      <c r="A42" s="115" t="s">
        <v>89</v>
      </c>
      <c r="B42" s="116"/>
      <c r="C42" s="116"/>
      <c r="D42" s="115" t="s">
        <v>25</v>
      </c>
      <c r="E42" s="116"/>
      <c r="F42" s="332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2"/>
    </row>
    <row r="45" spans="1:19" s="98" customFormat="1" ht="15" customHeight="1" x14ac:dyDescent="0.2">
      <c r="A45" s="333" t="s">
        <v>90</v>
      </c>
      <c r="B45" s="117"/>
      <c r="C45" s="117"/>
      <c r="D45" s="117"/>
      <c r="E45" s="117"/>
      <c r="F45" s="334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2"/>
    </row>
    <row r="47" spans="1:19" ht="15.75" customHeight="1" x14ac:dyDescent="0.2">
      <c r="A47" s="123"/>
      <c r="B47" s="124"/>
      <c r="C47" s="125" t="s">
        <v>13</v>
      </c>
      <c r="D47" s="116"/>
      <c r="E47" s="368">
        <f>E2</f>
        <v>0</v>
      </c>
      <c r="F47" s="369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5"/>
    </row>
    <row r="49" spans="1:6" ht="15.75" customHeight="1" x14ac:dyDescent="0.2">
      <c r="A49" s="127"/>
      <c r="B49" s="128" t="s">
        <v>16</v>
      </c>
      <c r="C49" s="125" t="s">
        <v>17</v>
      </c>
      <c r="D49" s="370" t="str">
        <f>D4</f>
        <v>CDBG Sidewalk Repairs 2025</v>
      </c>
      <c r="E49" s="370"/>
      <c r="F49" s="371"/>
    </row>
    <row r="50" spans="1:6" ht="12" customHeight="1" x14ac:dyDescent="0.2">
      <c r="A50" s="323" t="str">
        <f>A5</f>
        <v>Location (Sta. and land description of beginning; Sta. only for end for county and road district; street limits for municipality.)</v>
      </c>
      <c r="B50" s="323"/>
      <c r="C50" s="323"/>
      <c r="D50" s="323"/>
      <c r="E50" s="323"/>
      <c r="F50" s="324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25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25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25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25"/>
    </row>
    <row r="55" spans="1:6" ht="12" customHeight="1" x14ac:dyDescent="0.2">
      <c r="A55" s="336" t="str">
        <f t="shared" si="2"/>
        <v>a total distance of _________feet, of which ___________ feet (____________ miles) are to be improved</v>
      </c>
      <c r="B55" s="323"/>
      <c r="C55" s="323"/>
      <c r="D55" s="323"/>
      <c r="E55" s="323"/>
      <c r="F55" s="324"/>
    </row>
    <row r="56" spans="1:6" ht="12" customHeight="1" x14ac:dyDescent="0.2">
      <c r="A56" s="336" t="str">
        <f t="shared" si="2"/>
        <v xml:space="preserve">   Station ______________ is approximately ________________ miles by road from the ______________</v>
      </c>
      <c r="B56" s="323"/>
      <c r="C56" s="323"/>
      <c r="D56" s="323"/>
      <c r="E56" s="323"/>
      <c r="F56" s="324"/>
    </row>
    <row r="57" spans="1:6" ht="12" customHeight="1" x14ac:dyDescent="0.2">
      <c r="A57" s="336" t="str">
        <f t="shared" si="2"/>
        <v>railroad siding at ______________________________________</v>
      </c>
      <c r="B57" s="323"/>
      <c r="C57" s="323"/>
      <c r="D57" s="323"/>
      <c r="E57" s="323"/>
      <c r="F57" s="324"/>
    </row>
    <row r="58" spans="1:6" ht="12" customHeight="1" x14ac:dyDescent="0.2">
      <c r="A58" s="336" t="str">
        <f t="shared" si="2"/>
        <v>Type ______________________ Width ____________ Thickness ___________ Shoulders ___________</v>
      </c>
      <c r="B58" s="323"/>
      <c r="C58" s="323"/>
      <c r="D58" s="323"/>
      <c r="E58" s="323"/>
      <c r="F58" s="324"/>
    </row>
    <row r="59" spans="1:6" ht="12" customHeight="1" thickBot="1" x14ac:dyDescent="0.25">
      <c r="A59" s="336" t="str">
        <f t="shared" si="2"/>
        <v>Average Length of Haul _________________________________</v>
      </c>
      <c r="B59" s="323"/>
      <c r="C59" s="323"/>
      <c r="D59" s="323"/>
      <c r="E59" s="323"/>
      <c r="F59" s="324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27">
        <f>D61*E61</f>
        <v>0</v>
      </c>
    </row>
    <row r="62" spans="1:6" ht="20.25" customHeight="1" x14ac:dyDescent="0.2">
      <c r="A62" s="95" t="e">
        <f>'Tabulation of Bids'!$A33</f>
        <v>#VALUE!</v>
      </c>
      <c r="B62" s="106" t="str">
        <f>'Tabulation of Bids'!$B33</f>
        <v>AS READ</v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28">
        <f t="shared" ref="F62:F84" si="3">D62*E62</f>
        <v>0</v>
      </c>
    </row>
    <row r="63" spans="1:6" ht="20.25" customHeight="1" x14ac:dyDescent="0.2">
      <c r="A63" s="95" t="e">
        <f>'Tabulation of Bids'!$A34</f>
        <v>#VALUE!</v>
      </c>
      <c r="B63" s="106" t="str">
        <f>'Tabulation of Bids'!$B34</f>
        <v>AS CORRECTED</v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28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28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28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28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28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28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28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28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28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28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28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28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28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28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28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28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28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28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28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28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28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29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0">
        <f>SUM(F61:F84)+F40</f>
        <v>740838.5</v>
      </c>
    </row>
    <row r="86" spans="1:6" ht="12.75" customHeight="1" x14ac:dyDescent="0.2">
      <c r="A86" s="111"/>
      <c r="B86" s="112"/>
      <c r="C86" s="111"/>
      <c r="D86" s="113"/>
      <c r="E86" s="114"/>
      <c r="F86" s="331"/>
    </row>
    <row r="87" spans="1:6" s="100" customFormat="1" ht="12.75" customHeight="1" x14ac:dyDescent="0.2">
      <c r="A87" s="115" t="s">
        <v>89</v>
      </c>
      <c r="B87" s="116"/>
      <c r="C87" s="116"/>
      <c r="D87" s="115" t="s">
        <v>25</v>
      </c>
      <c r="E87" s="116"/>
      <c r="F87" s="332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2"/>
    </row>
    <row r="90" spans="1:6" ht="15" customHeight="1" x14ac:dyDescent="0.2">
      <c r="A90" s="333" t="s">
        <v>10</v>
      </c>
      <c r="B90" s="117"/>
      <c r="C90" s="117"/>
      <c r="D90" s="117"/>
      <c r="E90" s="117"/>
      <c r="F90" s="334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2"/>
    </row>
    <row r="92" spans="1:6" ht="15.75" customHeight="1" x14ac:dyDescent="0.2">
      <c r="A92" s="123"/>
      <c r="B92" s="124"/>
      <c r="C92" s="125" t="s">
        <v>13</v>
      </c>
      <c r="D92" s="116"/>
      <c r="E92" s="368">
        <f>E47</f>
        <v>0</v>
      </c>
      <c r="F92" s="369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5"/>
    </row>
    <row r="94" spans="1:6" ht="15.75" customHeight="1" x14ac:dyDescent="0.2">
      <c r="A94" s="127"/>
      <c r="B94" s="128" t="s">
        <v>16</v>
      </c>
      <c r="C94" s="125" t="s">
        <v>17</v>
      </c>
      <c r="D94" s="370" t="str">
        <f>D49</f>
        <v>CDBG Sidewalk Repairs 2025</v>
      </c>
      <c r="E94" s="370"/>
      <c r="F94" s="371"/>
    </row>
    <row r="95" spans="1:6" x14ac:dyDescent="0.2">
      <c r="A95" s="323" t="str">
        <f>A50</f>
        <v>Location (Sta. and land description of beginning; Sta. only for end for county and road district; street limits for municipality.)</v>
      </c>
      <c r="B95" s="323"/>
      <c r="C95" s="323"/>
      <c r="D95" s="323"/>
      <c r="E95" s="323"/>
      <c r="F95" s="324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25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25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25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25"/>
    </row>
    <row r="100" spans="1:6" ht="12" customHeight="1" x14ac:dyDescent="0.2">
      <c r="A100" s="336" t="str">
        <f t="shared" si="4"/>
        <v>a total distance of _________feet, of which ___________ feet (____________ miles) are to be improved</v>
      </c>
      <c r="B100" s="323"/>
      <c r="C100" s="323"/>
      <c r="D100" s="323"/>
      <c r="E100" s="323"/>
      <c r="F100" s="324"/>
    </row>
    <row r="101" spans="1:6" ht="12" customHeight="1" x14ac:dyDescent="0.2">
      <c r="A101" s="336" t="str">
        <f t="shared" si="4"/>
        <v xml:space="preserve">   Station ______________ is approximately ________________ miles by road from the ______________</v>
      </c>
      <c r="B101" s="323"/>
      <c r="C101" s="323"/>
      <c r="D101" s="323"/>
      <c r="E101" s="323"/>
      <c r="F101" s="324"/>
    </row>
    <row r="102" spans="1:6" ht="12" customHeight="1" x14ac:dyDescent="0.2">
      <c r="A102" s="336" t="str">
        <f t="shared" si="4"/>
        <v>railroad siding at ______________________________________</v>
      </c>
      <c r="B102" s="323"/>
      <c r="C102" s="323"/>
      <c r="D102" s="323"/>
      <c r="E102" s="323"/>
      <c r="F102" s="324"/>
    </row>
    <row r="103" spans="1:6" ht="12" customHeight="1" x14ac:dyDescent="0.2">
      <c r="A103" s="336" t="str">
        <f t="shared" si="4"/>
        <v>Type ______________________ Width ____________ Thickness ___________ Shoulders ___________</v>
      </c>
      <c r="B103" s="323"/>
      <c r="C103" s="323"/>
      <c r="D103" s="323"/>
      <c r="E103" s="323"/>
      <c r="F103" s="324"/>
    </row>
    <row r="104" spans="1:6" ht="12" customHeight="1" thickBot="1" x14ac:dyDescent="0.25">
      <c r="A104" s="336" t="str">
        <f t="shared" si="4"/>
        <v>Average Length of Haul _________________________________</v>
      </c>
      <c r="B104" s="323"/>
      <c r="C104" s="323"/>
      <c r="D104" s="323"/>
      <c r="E104" s="323"/>
      <c r="F104" s="324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27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28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28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28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28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28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28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28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28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28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28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28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28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28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28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28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28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28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28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28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28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28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28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29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0">
        <f>SUM(F106:F129)+F85</f>
        <v>740838.5</v>
      </c>
    </row>
    <row r="131" spans="1:6" ht="12.75" customHeight="1" x14ac:dyDescent="0.2">
      <c r="A131" s="111"/>
      <c r="B131" s="112"/>
      <c r="C131" s="111"/>
      <c r="D131" s="113"/>
      <c r="E131" s="114"/>
      <c r="F131" s="331"/>
    </row>
    <row r="132" spans="1:6" ht="12.75" customHeight="1" x14ac:dyDescent="0.2">
      <c r="A132" s="115" t="s">
        <v>89</v>
      </c>
      <c r="B132" s="116"/>
      <c r="C132" s="116"/>
      <c r="D132" s="115" t="s">
        <v>25</v>
      </c>
      <c r="E132" s="116"/>
      <c r="F132" s="332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2"/>
    </row>
    <row r="135" spans="1:6" ht="15" customHeight="1" x14ac:dyDescent="0.2">
      <c r="A135" s="333" t="s">
        <v>82</v>
      </c>
      <c r="B135" s="117"/>
      <c r="C135" s="117"/>
      <c r="D135" s="117"/>
      <c r="E135" s="117"/>
      <c r="F135" s="334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2"/>
    </row>
    <row r="137" spans="1:6" ht="15.75" customHeight="1" x14ac:dyDescent="0.2">
      <c r="A137" s="123"/>
      <c r="B137" s="124"/>
      <c r="C137" s="125" t="s">
        <v>13</v>
      </c>
      <c r="D137" s="116"/>
      <c r="E137" s="368">
        <f>E92</f>
        <v>0</v>
      </c>
      <c r="F137" s="369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5"/>
    </row>
    <row r="139" spans="1:6" ht="15.75" customHeight="1" x14ac:dyDescent="0.2">
      <c r="A139" s="127"/>
      <c r="B139" s="128" t="s">
        <v>16</v>
      </c>
      <c r="C139" s="125" t="s">
        <v>17</v>
      </c>
      <c r="D139" s="370" t="str">
        <f>D94</f>
        <v>CDBG Sidewalk Repairs 2025</v>
      </c>
      <c r="E139" s="370"/>
      <c r="F139" s="371"/>
    </row>
    <row r="140" spans="1:6" x14ac:dyDescent="0.2">
      <c r="A140" s="323" t="str">
        <f>A95</f>
        <v>Location (Sta. and land description of beginning; Sta. only for end for county and road district; street limits for municipality.)</v>
      </c>
      <c r="B140" s="323"/>
      <c r="C140" s="323"/>
      <c r="D140" s="323"/>
      <c r="E140" s="323"/>
      <c r="F140" s="324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25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25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25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25"/>
    </row>
    <row r="145" spans="1:6" ht="12" customHeight="1" x14ac:dyDescent="0.2">
      <c r="A145" s="336" t="str">
        <f t="shared" si="6"/>
        <v>a total distance of _________feet, of which ___________ feet (____________ miles) are to be improved</v>
      </c>
      <c r="B145" s="323"/>
      <c r="C145" s="323"/>
      <c r="D145" s="323"/>
      <c r="E145" s="323"/>
      <c r="F145" s="324"/>
    </row>
    <row r="146" spans="1:6" ht="12" customHeight="1" x14ac:dyDescent="0.2">
      <c r="A146" s="336" t="str">
        <f t="shared" si="6"/>
        <v xml:space="preserve">   Station ______________ is approximately ________________ miles by road from the ______________</v>
      </c>
      <c r="B146" s="323"/>
      <c r="C146" s="323"/>
      <c r="D146" s="323"/>
      <c r="E146" s="323"/>
      <c r="F146" s="324"/>
    </row>
    <row r="147" spans="1:6" ht="12" customHeight="1" x14ac:dyDescent="0.2">
      <c r="A147" s="336" t="str">
        <f t="shared" si="6"/>
        <v>railroad siding at ______________________________________</v>
      </c>
      <c r="B147" s="323"/>
      <c r="C147" s="323"/>
      <c r="D147" s="323"/>
      <c r="E147" s="323"/>
      <c r="F147" s="324"/>
    </row>
    <row r="148" spans="1:6" ht="12" customHeight="1" x14ac:dyDescent="0.2">
      <c r="A148" s="336" t="str">
        <f t="shared" si="6"/>
        <v>Type ______________________ Width ____________ Thickness ___________ Shoulders ___________</v>
      </c>
      <c r="B148" s="323"/>
      <c r="C148" s="323"/>
      <c r="D148" s="323"/>
      <c r="E148" s="323"/>
      <c r="F148" s="324"/>
    </row>
    <row r="149" spans="1:6" ht="12" customHeight="1" thickBot="1" x14ac:dyDescent="0.25">
      <c r="A149" s="336" t="str">
        <f t="shared" si="6"/>
        <v>Average Length of Haul _________________________________</v>
      </c>
      <c r="B149" s="323"/>
      <c r="C149" s="323"/>
      <c r="D149" s="323"/>
      <c r="E149" s="323"/>
      <c r="F149" s="324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27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27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27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27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27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27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27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27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27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27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27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27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27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27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27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27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27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27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27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27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27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27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27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27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0">
        <f>SUM(F151:F174)+F130</f>
        <v>740838.5</v>
      </c>
    </row>
    <row r="176" spans="1:6" ht="12.75" customHeight="1" x14ac:dyDescent="0.2">
      <c r="A176" s="111"/>
      <c r="B176" s="112"/>
      <c r="C176" s="111"/>
      <c r="D176" s="113"/>
      <c r="E176" s="114"/>
      <c r="F176" s="331"/>
    </row>
    <row r="177" spans="1:6" ht="12.75" customHeight="1" x14ac:dyDescent="0.2">
      <c r="A177" s="115" t="s">
        <v>89</v>
      </c>
      <c r="B177" s="116"/>
      <c r="C177" s="116"/>
      <c r="D177" s="115" t="s">
        <v>25</v>
      </c>
      <c r="E177" s="116"/>
      <c r="F177" s="332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2"/>
    </row>
    <row r="180" spans="1:6" s="98" customFormat="1" ht="15" customHeight="1" x14ac:dyDescent="0.2">
      <c r="A180" s="333" t="s">
        <v>83</v>
      </c>
      <c r="B180" s="117"/>
      <c r="C180" s="117"/>
      <c r="D180" s="117"/>
      <c r="E180" s="117"/>
      <c r="F180" s="334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2"/>
    </row>
    <row r="182" spans="1:6" x14ac:dyDescent="0.2">
      <c r="A182" s="123"/>
      <c r="B182" s="124"/>
      <c r="C182" s="125" t="s">
        <v>13</v>
      </c>
      <c r="D182" s="116"/>
      <c r="E182" s="368">
        <f>E137</f>
        <v>0</v>
      </c>
      <c r="F182" s="369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5"/>
    </row>
    <row r="184" spans="1:6" x14ac:dyDescent="0.2">
      <c r="A184" s="127"/>
      <c r="B184" s="128" t="s">
        <v>16</v>
      </c>
      <c r="C184" s="125" t="s">
        <v>17</v>
      </c>
      <c r="D184" s="370" t="str">
        <f>D139</f>
        <v>CDBG Sidewalk Repairs 2025</v>
      </c>
      <c r="E184" s="370"/>
      <c r="F184" s="371"/>
    </row>
    <row r="185" spans="1:6" x14ac:dyDescent="0.2">
      <c r="A185" s="323" t="str">
        <f>A140</f>
        <v>Location (Sta. and land description of beginning; Sta. only for end for county and road district; street limits for municipality.)</v>
      </c>
      <c r="B185" s="323"/>
      <c r="C185" s="323"/>
      <c r="D185" s="323"/>
      <c r="E185" s="323"/>
      <c r="F185" s="324"/>
    </row>
    <row r="186" spans="1:6" x14ac:dyDescent="0.2">
      <c r="A186" s="262">
        <f t="shared" ref="A186:A194" si="8">A141</f>
        <v>0</v>
      </c>
      <c r="B186" s="108"/>
      <c r="C186" s="108"/>
      <c r="D186" s="108"/>
      <c r="E186" s="108"/>
      <c r="F186" s="325"/>
    </row>
    <row r="187" spans="1:6" x14ac:dyDescent="0.2">
      <c r="A187" s="262">
        <f t="shared" si="8"/>
        <v>0</v>
      </c>
      <c r="B187" s="108"/>
      <c r="C187" s="108"/>
      <c r="D187" s="108"/>
      <c r="E187" s="108"/>
      <c r="F187" s="325"/>
    </row>
    <row r="188" spans="1:6" x14ac:dyDescent="0.2">
      <c r="A188" s="262">
        <f t="shared" si="8"/>
        <v>0</v>
      </c>
      <c r="B188" s="108"/>
      <c r="C188" s="108"/>
      <c r="D188" s="108"/>
      <c r="E188" s="108"/>
      <c r="F188" s="325"/>
    </row>
    <row r="189" spans="1:6" x14ac:dyDescent="0.2">
      <c r="A189" s="262">
        <f t="shared" si="8"/>
        <v>0</v>
      </c>
      <c r="B189" s="108"/>
      <c r="C189" s="108"/>
      <c r="D189" s="108"/>
      <c r="E189" s="108"/>
      <c r="F189" s="325"/>
    </row>
    <row r="190" spans="1:6" x14ac:dyDescent="0.2">
      <c r="A190" s="336" t="str">
        <f t="shared" si="8"/>
        <v>a total distance of _________feet, of which ___________ feet (____________ miles) are to be improved</v>
      </c>
      <c r="B190" s="323"/>
      <c r="C190" s="323"/>
      <c r="D190" s="323"/>
      <c r="E190" s="323"/>
      <c r="F190" s="324"/>
    </row>
    <row r="191" spans="1:6" x14ac:dyDescent="0.2">
      <c r="A191" s="336" t="str">
        <f t="shared" si="8"/>
        <v xml:space="preserve">   Station ______________ is approximately ________________ miles by road from the ______________</v>
      </c>
      <c r="B191" s="323"/>
      <c r="C191" s="323"/>
      <c r="D191" s="323"/>
      <c r="E191" s="323"/>
      <c r="F191" s="324"/>
    </row>
    <row r="192" spans="1:6" x14ac:dyDescent="0.2">
      <c r="A192" s="336" t="str">
        <f t="shared" si="8"/>
        <v>railroad siding at ______________________________________</v>
      </c>
      <c r="B192" s="323"/>
      <c r="C192" s="323"/>
      <c r="D192" s="323"/>
      <c r="E192" s="323"/>
      <c r="F192" s="324"/>
    </row>
    <row r="193" spans="1:6" x14ac:dyDescent="0.2">
      <c r="A193" s="336" t="str">
        <f t="shared" si="8"/>
        <v>Type ______________________ Width ____________ Thickness ___________ Shoulders ___________</v>
      </c>
      <c r="B193" s="323"/>
      <c r="C193" s="323"/>
      <c r="D193" s="323"/>
      <c r="E193" s="323"/>
      <c r="F193" s="324"/>
    </row>
    <row r="194" spans="1:6" ht="13.5" thickBot="1" x14ac:dyDescent="0.25">
      <c r="A194" s="336" t="str">
        <f t="shared" si="8"/>
        <v>Average Length of Haul _________________________________</v>
      </c>
      <c r="B194" s="323"/>
      <c r="C194" s="323"/>
      <c r="D194" s="323"/>
      <c r="E194" s="323"/>
      <c r="F194" s="324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 t="str">
        <f>'Tabulation of Bids'!$A110</f>
        <v/>
      </c>
      <c r="B196" s="210" t="str">
        <f>'Tabulation of Bids'!$B110</f>
        <v/>
      </c>
      <c r="C196" s="223" t="str">
        <f>'Tabulation of Bids'!$C110</f>
        <v/>
      </c>
      <c r="D196" s="211">
        <f>'Tabulation of Bids'!$D110</f>
        <v>0</v>
      </c>
      <c r="E196" s="246">
        <f>'Tabulation of Bids'!$E110</f>
        <v>0</v>
      </c>
      <c r="F196" s="327">
        <f>D196*E196</f>
        <v>0</v>
      </c>
    </row>
    <row r="197" spans="1:6" ht="20.25" customHeight="1" x14ac:dyDescent="0.2">
      <c r="A197" s="209" t="str">
        <f>'Tabulation of Bids'!$A111</f>
        <v/>
      </c>
      <c r="B197" s="210" t="str">
        <f>'Tabulation of Bids'!$B111</f>
        <v/>
      </c>
      <c r="C197" s="223" t="str">
        <f>'Tabulation of Bids'!$C111</f>
        <v/>
      </c>
      <c r="D197" s="211">
        <f>'Tabulation of Bids'!$D111</f>
        <v>0</v>
      </c>
      <c r="E197" s="246">
        <f>'Tabulation of Bids'!$E111</f>
        <v>0</v>
      </c>
      <c r="F197" s="327">
        <f t="shared" ref="F197:F219" si="9">D197*E197</f>
        <v>0</v>
      </c>
    </row>
    <row r="198" spans="1:6" ht="20.25" customHeight="1" x14ac:dyDescent="0.2">
      <c r="A198" s="209" t="str">
        <f>'Tabulation of Bids'!$A112</f>
        <v/>
      </c>
      <c r="B198" s="210" t="str">
        <f>'Tabulation of Bids'!$B112</f>
        <v/>
      </c>
      <c r="C198" s="223" t="str">
        <f>'Tabulation of Bids'!$C112</f>
        <v/>
      </c>
      <c r="D198" s="211">
        <f>'Tabulation of Bids'!$D112</f>
        <v>0</v>
      </c>
      <c r="E198" s="246">
        <f>'Tabulation of Bids'!$E112</f>
        <v>0</v>
      </c>
      <c r="F198" s="327">
        <f t="shared" si="9"/>
        <v>0</v>
      </c>
    </row>
    <row r="199" spans="1:6" ht="20.25" customHeight="1" x14ac:dyDescent="0.2">
      <c r="A199" s="209" t="str">
        <f>'Tabulation of Bids'!$A113</f>
        <v/>
      </c>
      <c r="B199" s="210" t="str">
        <f>'Tabulation of Bids'!$B113</f>
        <v/>
      </c>
      <c r="C199" s="223" t="str">
        <f>'Tabulation of Bids'!$C113</f>
        <v/>
      </c>
      <c r="D199" s="211">
        <f>'Tabulation of Bids'!$D113</f>
        <v>0</v>
      </c>
      <c r="E199" s="246">
        <f>'Tabulation of Bids'!$E113</f>
        <v>0</v>
      </c>
      <c r="F199" s="327">
        <f t="shared" si="9"/>
        <v>0</v>
      </c>
    </row>
    <row r="200" spans="1:6" ht="20.25" customHeight="1" x14ac:dyDescent="0.2">
      <c r="A200" s="209" t="str">
        <f>'Tabulation of Bids'!$A114</f>
        <v/>
      </c>
      <c r="B200" s="210" t="str">
        <f>'Tabulation of Bids'!$B114</f>
        <v/>
      </c>
      <c r="C200" s="223" t="str">
        <f>'Tabulation of Bids'!$C114</f>
        <v/>
      </c>
      <c r="D200" s="211">
        <f>'Tabulation of Bids'!$D114</f>
        <v>0</v>
      </c>
      <c r="E200" s="246">
        <f>'Tabulation of Bids'!$E114</f>
        <v>0</v>
      </c>
      <c r="F200" s="327">
        <f t="shared" si="9"/>
        <v>0</v>
      </c>
    </row>
    <row r="201" spans="1:6" ht="20.25" customHeight="1" x14ac:dyDescent="0.2">
      <c r="A201" s="209" t="str">
        <f>'Tabulation of Bids'!$A115</f>
        <v/>
      </c>
      <c r="B201" s="210" t="str">
        <f>'Tabulation of Bids'!$B115</f>
        <v/>
      </c>
      <c r="C201" s="223" t="str">
        <f>'Tabulation of Bids'!$C115</f>
        <v/>
      </c>
      <c r="D201" s="211">
        <f>'Tabulation of Bids'!$D115</f>
        <v>0</v>
      </c>
      <c r="E201" s="246">
        <f>'Tabulation of Bids'!$E115</f>
        <v>0</v>
      </c>
      <c r="F201" s="327">
        <f t="shared" si="9"/>
        <v>0</v>
      </c>
    </row>
    <row r="202" spans="1:6" ht="20.25" customHeight="1" x14ac:dyDescent="0.2">
      <c r="A202" s="209" t="str">
        <f>'Tabulation of Bids'!$A116</f>
        <v/>
      </c>
      <c r="B202" s="210" t="str">
        <f>'Tabulation of Bids'!$B116</f>
        <v/>
      </c>
      <c r="C202" s="223" t="str">
        <f>'Tabulation of Bids'!$C116</f>
        <v/>
      </c>
      <c r="D202" s="211">
        <f>'Tabulation of Bids'!$D116</f>
        <v>0</v>
      </c>
      <c r="E202" s="246">
        <f>'Tabulation of Bids'!$E116</f>
        <v>0</v>
      </c>
      <c r="F202" s="327">
        <f t="shared" si="9"/>
        <v>0</v>
      </c>
    </row>
    <row r="203" spans="1:6" ht="20.25" customHeight="1" x14ac:dyDescent="0.2">
      <c r="A203" s="209" t="str">
        <f>'Tabulation of Bids'!$A117</f>
        <v/>
      </c>
      <c r="B203" s="210" t="str">
        <f>'Tabulation of Bids'!$B117</f>
        <v/>
      </c>
      <c r="C203" s="223" t="str">
        <f>'Tabulation of Bids'!$C117</f>
        <v/>
      </c>
      <c r="D203" s="211">
        <f>'Tabulation of Bids'!$D117</f>
        <v>0</v>
      </c>
      <c r="E203" s="246">
        <f>'Tabulation of Bids'!$E117</f>
        <v>0</v>
      </c>
      <c r="F203" s="327">
        <f t="shared" si="9"/>
        <v>0</v>
      </c>
    </row>
    <row r="204" spans="1:6" ht="20.25" customHeight="1" x14ac:dyDescent="0.2">
      <c r="A204" s="209" t="str">
        <f>'Tabulation of Bids'!$A118</f>
        <v/>
      </c>
      <c r="B204" s="210" t="str">
        <f>'Tabulation of Bids'!$B118</f>
        <v/>
      </c>
      <c r="C204" s="223" t="str">
        <f>'Tabulation of Bids'!$C118</f>
        <v/>
      </c>
      <c r="D204" s="211">
        <f>'Tabulation of Bids'!$D118</f>
        <v>0</v>
      </c>
      <c r="E204" s="246">
        <f>'Tabulation of Bids'!$E118</f>
        <v>0</v>
      </c>
      <c r="F204" s="327">
        <f t="shared" si="9"/>
        <v>0</v>
      </c>
    </row>
    <row r="205" spans="1:6" ht="20.25" customHeight="1" x14ac:dyDescent="0.2">
      <c r="A205" s="209" t="str">
        <f>'Tabulation of Bids'!$A119</f>
        <v/>
      </c>
      <c r="B205" s="210" t="str">
        <f>'Tabulation of Bids'!$B119</f>
        <v/>
      </c>
      <c r="C205" s="223" t="str">
        <f>'Tabulation of Bids'!$C119</f>
        <v/>
      </c>
      <c r="D205" s="211">
        <f>'Tabulation of Bids'!$D119</f>
        <v>0</v>
      </c>
      <c r="E205" s="246">
        <f>'Tabulation of Bids'!$E119</f>
        <v>0</v>
      </c>
      <c r="F205" s="327">
        <f t="shared" si="9"/>
        <v>0</v>
      </c>
    </row>
    <row r="206" spans="1:6" ht="20.25" customHeight="1" x14ac:dyDescent="0.2">
      <c r="A206" s="209" t="str">
        <f>'Tabulation of Bids'!$A120</f>
        <v/>
      </c>
      <c r="B206" s="210" t="str">
        <f>'Tabulation of Bids'!$B120</f>
        <v/>
      </c>
      <c r="C206" s="223" t="str">
        <f>'Tabulation of Bids'!$C120</f>
        <v/>
      </c>
      <c r="D206" s="211">
        <f>'Tabulation of Bids'!$D120</f>
        <v>0</v>
      </c>
      <c r="E206" s="246">
        <f>'Tabulation of Bids'!$E120</f>
        <v>0</v>
      </c>
      <c r="F206" s="327">
        <f t="shared" si="9"/>
        <v>0</v>
      </c>
    </row>
    <row r="207" spans="1:6" ht="20.25" customHeight="1" x14ac:dyDescent="0.2">
      <c r="A207" s="209" t="str">
        <f>'Tabulation of Bids'!$A121</f>
        <v/>
      </c>
      <c r="B207" s="210" t="str">
        <f>'Tabulation of Bids'!$B121</f>
        <v/>
      </c>
      <c r="C207" s="223" t="str">
        <f>'Tabulation of Bids'!$C121</f>
        <v/>
      </c>
      <c r="D207" s="211">
        <f>'Tabulation of Bids'!$D121</f>
        <v>0</v>
      </c>
      <c r="E207" s="246">
        <f>'Tabulation of Bids'!$E121</f>
        <v>0</v>
      </c>
      <c r="F207" s="327">
        <f t="shared" si="9"/>
        <v>0</v>
      </c>
    </row>
    <row r="208" spans="1:6" ht="20.25" customHeight="1" x14ac:dyDescent="0.2">
      <c r="A208" s="209" t="str">
        <f>'Tabulation of Bids'!$A122</f>
        <v/>
      </c>
      <c r="B208" s="210" t="str">
        <f>'Tabulation of Bids'!$B122</f>
        <v/>
      </c>
      <c r="C208" s="223" t="str">
        <f>'Tabulation of Bids'!$C122</f>
        <v/>
      </c>
      <c r="D208" s="211">
        <f>'Tabulation of Bids'!$D122</f>
        <v>0</v>
      </c>
      <c r="E208" s="246">
        <f>'Tabulation of Bids'!$E122</f>
        <v>0</v>
      </c>
      <c r="F208" s="327">
        <f t="shared" si="9"/>
        <v>0</v>
      </c>
    </row>
    <row r="209" spans="1:6" ht="20.25" customHeight="1" x14ac:dyDescent="0.2">
      <c r="A209" s="209" t="str">
        <f>'Tabulation of Bids'!$A123</f>
        <v/>
      </c>
      <c r="B209" s="210" t="str">
        <f>'Tabulation of Bids'!$B123</f>
        <v/>
      </c>
      <c r="C209" s="223" t="str">
        <f>'Tabulation of Bids'!$C123</f>
        <v/>
      </c>
      <c r="D209" s="211">
        <f>'Tabulation of Bids'!$D123</f>
        <v>0</v>
      </c>
      <c r="E209" s="246">
        <f>'Tabulation of Bids'!$E123</f>
        <v>0</v>
      </c>
      <c r="F209" s="327">
        <f t="shared" si="9"/>
        <v>0</v>
      </c>
    </row>
    <row r="210" spans="1:6" ht="20.25" customHeight="1" x14ac:dyDescent="0.2">
      <c r="A210" s="209" t="str">
        <f>'Tabulation of Bids'!$A124</f>
        <v/>
      </c>
      <c r="B210" s="210" t="str">
        <f>'Tabulation of Bids'!$B124</f>
        <v/>
      </c>
      <c r="C210" s="223" t="str">
        <f>'Tabulation of Bids'!$C124</f>
        <v/>
      </c>
      <c r="D210" s="211">
        <f>'Tabulation of Bids'!$D124</f>
        <v>0</v>
      </c>
      <c r="E210" s="246">
        <f>'Tabulation of Bids'!$E124</f>
        <v>0</v>
      </c>
      <c r="F210" s="327">
        <f t="shared" si="9"/>
        <v>0</v>
      </c>
    </row>
    <row r="211" spans="1:6" ht="20.25" customHeight="1" x14ac:dyDescent="0.2">
      <c r="A211" s="209" t="str">
        <f>'Tabulation of Bids'!$A125</f>
        <v/>
      </c>
      <c r="B211" s="210" t="str">
        <f>'Tabulation of Bids'!$B125</f>
        <v/>
      </c>
      <c r="C211" s="223" t="str">
        <f>'Tabulation of Bids'!$C125</f>
        <v/>
      </c>
      <c r="D211" s="211">
        <f>'Tabulation of Bids'!$D125</f>
        <v>0</v>
      </c>
      <c r="E211" s="246">
        <f>'Tabulation of Bids'!$E125</f>
        <v>0</v>
      </c>
      <c r="F211" s="327">
        <f t="shared" si="9"/>
        <v>0</v>
      </c>
    </row>
    <row r="212" spans="1:6" ht="20.25" customHeight="1" x14ac:dyDescent="0.2">
      <c r="A212" s="209" t="str">
        <f>'Tabulation of Bids'!$A126</f>
        <v/>
      </c>
      <c r="B212" s="210" t="str">
        <f>'Tabulation of Bids'!$B126</f>
        <v/>
      </c>
      <c r="C212" s="223" t="str">
        <f>'Tabulation of Bids'!$C126</f>
        <v/>
      </c>
      <c r="D212" s="211">
        <f>'Tabulation of Bids'!$D126</f>
        <v>0</v>
      </c>
      <c r="E212" s="246">
        <f>'Tabulation of Bids'!$E126</f>
        <v>0</v>
      </c>
      <c r="F212" s="327">
        <f t="shared" si="9"/>
        <v>0</v>
      </c>
    </row>
    <row r="213" spans="1:6" ht="20.25" customHeight="1" x14ac:dyDescent="0.2">
      <c r="A213" s="209" t="str">
        <f>'Tabulation of Bids'!$A127</f>
        <v/>
      </c>
      <c r="B213" s="210" t="str">
        <f>'Tabulation of Bids'!$B127</f>
        <v/>
      </c>
      <c r="C213" s="223" t="str">
        <f>'Tabulation of Bids'!$C127</f>
        <v/>
      </c>
      <c r="D213" s="211">
        <f>'Tabulation of Bids'!$D127</f>
        <v>0</v>
      </c>
      <c r="E213" s="246">
        <f>'Tabulation of Bids'!$E127</f>
        <v>0</v>
      </c>
      <c r="F213" s="327">
        <f t="shared" si="9"/>
        <v>0</v>
      </c>
    </row>
    <row r="214" spans="1:6" ht="20.25" customHeight="1" x14ac:dyDescent="0.2">
      <c r="A214" s="209" t="str">
        <f>'Tabulation of Bids'!$A128</f>
        <v/>
      </c>
      <c r="B214" s="210" t="str">
        <f>'Tabulation of Bids'!$B128</f>
        <v/>
      </c>
      <c r="C214" s="223" t="str">
        <f>'Tabulation of Bids'!$C128</f>
        <v/>
      </c>
      <c r="D214" s="211">
        <f>'Tabulation of Bids'!$D128</f>
        <v>0</v>
      </c>
      <c r="E214" s="246">
        <f>'Tabulation of Bids'!$E128</f>
        <v>0</v>
      </c>
      <c r="F214" s="327">
        <f t="shared" si="9"/>
        <v>0</v>
      </c>
    </row>
    <row r="215" spans="1:6" ht="20.25" customHeight="1" x14ac:dyDescent="0.2">
      <c r="A215" s="209" t="str">
        <f>'Tabulation of Bids'!$A129</f>
        <v/>
      </c>
      <c r="B215" s="210" t="str">
        <f>'Tabulation of Bids'!$B129</f>
        <v/>
      </c>
      <c r="C215" s="223" t="str">
        <f>'Tabulation of Bids'!$C129</f>
        <v/>
      </c>
      <c r="D215" s="211">
        <f>'Tabulation of Bids'!$D129</f>
        <v>0</v>
      </c>
      <c r="E215" s="246">
        <f>'Tabulation of Bids'!$E129</f>
        <v>0</v>
      </c>
      <c r="F215" s="327">
        <f t="shared" si="9"/>
        <v>0</v>
      </c>
    </row>
    <row r="216" spans="1:6" ht="20.25" customHeight="1" x14ac:dyDescent="0.2">
      <c r="A216" s="209" t="str">
        <f>'Tabulation of Bids'!$A130</f>
        <v/>
      </c>
      <c r="B216" s="210" t="str">
        <f>'Tabulation of Bids'!$B130</f>
        <v/>
      </c>
      <c r="C216" s="223" t="str">
        <f>'Tabulation of Bids'!$C130</f>
        <v/>
      </c>
      <c r="D216" s="211">
        <f>'Tabulation of Bids'!$D130</f>
        <v>0</v>
      </c>
      <c r="E216" s="246">
        <f>'Tabulation of Bids'!$E130</f>
        <v>0</v>
      </c>
      <c r="F216" s="327">
        <f t="shared" si="9"/>
        <v>0</v>
      </c>
    </row>
    <row r="217" spans="1:6" ht="20.25" customHeight="1" x14ac:dyDescent="0.2">
      <c r="A217" s="209" t="str">
        <f>'Tabulation of Bids'!$A131</f>
        <v/>
      </c>
      <c r="B217" s="210" t="str">
        <f>'Tabulation of Bids'!$B131</f>
        <v/>
      </c>
      <c r="C217" s="223" t="str">
        <f>'Tabulation of Bids'!$C131</f>
        <v/>
      </c>
      <c r="D217" s="211">
        <f>'Tabulation of Bids'!$D131</f>
        <v>0</v>
      </c>
      <c r="E217" s="246">
        <f>'Tabulation of Bids'!$E131</f>
        <v>0</v>
      </c>
      <c r="F217" s="327">
        <f t="shared" si="9"/>
        <v>0</v>
      </c>
    </row>
    <row r="218" spans="1:6" ht="20.25" customHeight="1" x14ac:dyDescent="0.2">
      <c r="A218" s="209" t="str">
        <f>'Tabulation of Bids'!$A132</f>
        <v/>
      </c>
      <c r="B218" s="210" t="str">
        <f>'Tabulation of Bids'!$B132</f>
        <v/>
      </c>
      <c r="C218" s="223" t="str">
        <f>'Tabulation of Bids'!$C132</f>
        <v/>
      </c>
      <c r="D218" s="211">
        <f>'Tabulation of Bids'!$D132</f>
        <v>0</v>
      </c>
      <c r="E218" s="246">
        <f>'Tabulation of Bids'!$E132</f>
        <v>0</v>
      </c>
      <c r="F218" s="327">
        <f t="shared" si="9"/>
        <v>0</v>
      </c>
    </row>
    <row r="219" spans="1:6" ht="20.25" customHeight="1" x14ac:dyDescent="0.2">
      <c r="A219" s="209" t="str">
        <f>'Tabulation of Bids'!$A133</f>
        <v/>
      </c>
      <c r="B219" s="210" t="str">
        <f>'Tabulation of Bids'!$B133</f>
        <v/>
      </c>
      <c r="C219" s="223" t="str">
        <f>'Tabulation of Bids'!$C133</f>
        <v/>
      </c>
      <c r="D219" s="211">
        <f>'Tabulation of Bids'!$D133</f>
        <v>0</v>
      </c>
      <c r="E219" s="246">
        <f>'Tabulation of Bids'!$E133</f>
        <v>0</v>
      </c>
      <c r="F219" s="327">
        <f t="shared" si="9"/>
        <v>0</v>
      </c>
    </row>
    <row r="220" spans="1:6" ht="13.5" thickBot="1" x14ac:dyDescent="0.25">
      <c r="A220" s="248"/>
      <c r="B220" s="249"/>
      <c r="C220" s="250"/>
      <c r="D220" s="251"/>
      <c r="E220" s="252" t="s">
        <v>7</v>
      </c>
      <c r="F220" s="330">
        <f>SUM(F196:F219)+F175</f>
        <v>740838.5</v>
      </c>
    </row>
    <row r="221" spans="1:6" x14ac:dyDescent="0.2">
      <c r="A221" s="111"/>
      <c r="B221" s="112"/>
      <c r="C221" s="111"/>
      <c r="D221" s="113"/>
      <c r="E221" s="114"/>
      <c r="F221" s="331"/>
    </row>
    <row r="222" spans="1:6" x14ac:dyDescent="0.2">
      <c r="A222" s="115" t="s">
        <v>89</v>
      </c>
      <c r="B222" s="116"/>
      <c r="C222" s="116"/>
      <c r="D222" s="115" t="s">
        <v>25</v>
      </c>
      <c r="E222" s="116"/>
      <c r="F222" s="332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2"/>
    </row>
    <row r="225" spans="1:6" x14ac:dyDescent="0.2">
      <c r="A225" s="333" t="s">
        <v>99</v>
      </c>
      <c r="B225" s="117"/>
      <c r="C225" s="117"/>
      <c r="D225" s="117"/>
      <c r="E225" s="117"/>
      <c r="F225" s="334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2"/>
    </row>
    <row r="227" spans="1:6" x14ac:dyDescent="0.2">
      <c r="A227" s="123"/>
      <c r="B227" s="124"/>
      <c r="C227" s="125" t="s">
        <v>13</v>
      </c>
      <c r="D227" s="116"/>
      <c r="E227" s="368">
        <f>E182</f>
        <v>0</v>
      </c>
      <c r="F227" s="369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5"/>
    </row>
    <row r="229" spans="1:6" x14ac:dyDescent="0.2">
      <c r="A229" s="127"/>
      <c r="B229" s="128" t="s">
        <v>16</v>
      </c>
      <c r="C229" s="125" t="s">
        <v>17</v>
      </c>
      <c r="D229" s="370" t="str">
        <f>D184</f>
        <v>CDBG Sidewalk Repairs 2025</v>
      </c>
      <c r="E229" s="370"/>
      <c r="F229" s="371"/>
    </row>
    <row r="230" spans="1:6" x14ac:dyDescent="0.2">
      <c r="A230" s="323" t="str">
        <f>A185</f>
        <v>Location (Sta. and land description of beginning; Sta. only for end for county and road district; street limits for municipality.)</v>
      </c>
      <c r="B230" s="323"/>
      <c r="C230" s="323"/>
      <c r="D230" s="323"/>
      <c r="E230" s="323"/>
      <c r="F230" s="324"/>
    </row>
    <row r="231" spans="1:6" x14ac:dyDescent="0.2">
      <c r="A231" s="262">
        <f t="shared" ref="A231:A239" si="10">A186</f>
        <v>0</v>
      </c>
      <c r="B231" s="108"/>
      <c r="C231" s="108"/>
      <c r="D231" s="108"/>
      <c r="E231" s="108"/>
      <c r="F231" s="325"/>
    </row>
    <row r="232" spans="1:6" x14ac:dyDescent="0.2">
      <c r="A232" s="262">
        <f t="shared" si="10"/>
        <v>0</v>
      </c>
      <c r="B232" s="108"/>
      <c r="C232" s="108"/>
      <c r="D232" s="108"/>
      <c r="E232" s="108"/>
      <c r="F232" s="325"/>
    </row>
    <row r="233" spans="1:6" x14ac:dyDescent="0.2">
      <c r="A233" s="262">
        <f t="shared" si="10"/>
        <v>0</v>
      </c>
      <c r="B233" s="108"/>
      <c r="C233" s="108"/>
      <c r="D233" s="108"/>
      <c r="E233" s="108"/>
      <c r="F233" s="325"/>
    </row>
    <row r="234" spans="1:6" x14ac:dyDescent="0.2">
      <c r="A234" s="262">
        <f t="shared" si="10"/>
        <v>0</v>
      </c>
      <c r="B234" s="108"/>
      <c r="C234" s="108"/>
      <c r="D234" s="108"/>
      <c r="E234" s="108"/>
      <c r="F234" s="325"/>
    </row>
    <row r="235" spans="1:6" x14ac:dyDescent="0.2">
      <c r="A235" s="336" t="str">
        <f t="shared" si="10"/>
        <v>a total distance of _________feet, of which ___________ feet (____________ miles) are to be improved</v>
      </c>
      <c r="B235" s="323"/>
      <c r="C235" s="323"/>
      <c r="D235" s="323"/>
      <c r="E235" s="323"/>
      <c r="F235" s="324"/>
    </row>
    <row r="236" spans="1:6" x14ac:dyDescent="0.2">
      <c r="A236" s="336" t="str">
        <f t="shared" si="10"/>
        <v xml:space="preserve">   Station ______________ is approximately ________________ miles by road from the ______________</v>
      </c>
      <c r="B236" s="323"/>
      <c r="C236" s="323"/>
      <c r="D236" s="323"/>
      <c r="E236" s="323"/>
      <c r="F236" s="324"/>
    </row>
    <row r="237" spans="1:6" x14ac:dyDescent="0.2">
      <c r="A237" s="336" t="str">
        <f t="shared" si="10"/>
        <v>railroad siding at ______________________________________</v>
      </c>
      <c r="B237" s="323"/>
      <c r="C237" s="323"/>
      <c r="D237" s="323"/>
      <c r="E237" s="323"/>
      <c r="F237" s="324"/>
    </row>
    <row r="238" spans="1:6" x14ac:dyDescent="0.2">
      <c r="A238" s="336" t="str">
        <f t="shared" si="10"/>
        <v>Type ______________________ Width ____________ Thickness ___________ Shoulders ___________</v>
      </c>
      <c r="B238" s="323"/>
      <c r="C238" s="323"/>
      <c r="D238" s="323"/>
      <c r="E238" s="323"/>
      <c r="F238" s="324"/>
    </row>
    <row r="239" spans="1:6" ht="13.5" thickBot="1" x14ac:dyDescent="0.25">
      <c r="A239" s="336" t="str">
        <f t="shared" si="10"/>
        <v>Average Length of Haul _________________________________</v>
      </c>
      <c r="B239" s="323"/>
      <c r="C239" s="323"/>
      <c r="D239" s="323"/>
      <c r="E239" s="323"/>
      <c r="F239" s="324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 t="str">
        <f>'Tabulation of Bids'!$A136</f>
        <v/>
      </c>
      <c r="B241" s="210" t="str">
        <f>'Tabulation of Bids'!$B136</f>
        <v/>
      </c>
      <c r="C241" s="223" t="str">
        <f>'Tabulation of Bids'!$C136</f>
        <v/>
      </c>
      <c r="D241" s="211">
        <f>'Tabulation of Bids'!$D136</f>
        <v>0</v>
      </c>
      <c r="E241" s="246">
        <f>'Tabulation of Bids'!$E136</f>
        <v>0</v>
      </c>
      <c r="F241" s="327">
        <f>D241*E241</f>
        <v>0</v>
      </c>
    </row>
    <row r="242" spans="1:6" ht="20.25" customHeight="1" x14ac:dyDescent="0.2">
      <c r="A242" s="209" t="str">
        <f>'Tabulation of Bids'!$A137</f>
        <v/>
      </c>
      <c r="B242" s="210" t="str">
        <f>'Tabulation of Bids'!$B137</f>
        <v/>
      </c>
      <c r="C242" s="223" t="str">
        <f>'Tabulation of Bids'!$C137</f>
        <v/>
      </c>
      <c r="D242" s="211">
        <f>'Tabulation of Bids'!$D137</f>
        <v>0</v>
      </c>
      <c r="E242" s="246">
        <f>'Tabulation of Bids'!$E137</f>
        <v>0</v>
      </c>
      <c r="F242" s="327">
        <f t="shared" ref="F242:F264" si="11">D242*E242</f>
        <v>0</v>
      </c>
    </row>
    <row r="243" spans="1:6" ht="20.25" customHeight="1" x14ac:dyDescent="0.2">
      <c r="A243" s="209" t="str">
        <f>'Tabulation of Bids'!$A138</f>
        <v/>
      </c>
      <c r="B243" s="210" t="str">
        <f>'Tabulation of Bids'!$B138</f>
        <v/>
      </c>
      <c r="C243" s="223" t="str">
        <f>'Tabulation of Bids'!$C138</f>
        <v/>
      </c>
      <c r="D243" s="211">
        <f>'Tabulation of Bids'!$D138</f>
        <v>0</v>
      </c>
      <c r="E243" s="246">
        <f>'Tabulation of Bids'!$E138</f>
        <v>0</v>
      </c>
      <c r="F243" s="327">
        <f t="shared" si="11"/>
        <v>0</v>
      </c>
    </row>
    <row r="244" spans="1:6" ht="20.25" customHeight="1" x14ac:dyDescent="0.2">
      <c r="A244" s="209" t="str">
        <f>'Tabulation of Bids'!$A139</f>
        <v/>
      </c>
      <c r="B244" s="210" t="str">
        <f>'Tabulation of Bids'!$B139</f>
        <v/>
      </c>
      <c r="C244" s="223" t="str">
        <f>'Tabulation of Bids'!$C139</f>
        <v/>
      </c>
      <c r="D244" s="211">
        <f>'Tabulation of Bids'!$D139</f>
        <v>0</v>
      </c>
      <c r="E244" s="246">
        <f>'Tabulation of Bids'!$E139</f>
        <v>0</v>
      </c>
      <c r="F244" s="327">
        <f t="shared" si="11"/>
        <v>0</v>
      </c>
    </row>
    <row r="245" spans="1:6" ht="20.25" customHeight="1" x14ac:dyDescent="0.2">
      <c r="A245" s="209" t="str">
        <f>'Tabulation of Bids'!$A140</f>
        <v/>
      </c>
      <c r="B245" s="210" t="str">
        <f>'Tabulation of Bids'!$B140</f>
        <v/>
      </c>
      <c r="C245" s="223" t="str">
        <f>'Tabulation of Bids'!$C140</f>
        <v/>
      </c>
      <c r="D245" s="211">
        <f>'Tabulation of Bids'!$D140</f>
        <v>0</v>
      </c>
      <c r="E245" s="246">
        <f>'Tabulation of Bids'!$E140</f>
        <v>0</v>
      </c>
      <c r="F245" s="327">
        <f t="shared" si="11"/>
        <v>0</v>
      </c>
    </row>
    <row r="246" spans="1:6" ht="20.25" customHeight="1" x14ac:dyDescent="0.2">
      <c r="A246" s="209" t="str">
        <f>'Tabulation of Bids'!$A141</f>
        <v/>
      </c>
      <c r="B246" s="210" t="str">
        <f>'Tabulation of Bids'!$B141</f>
        <v/>
      </c>
      <c r="C246" s="223" t="str">
        <f>'Tabulation of Bids'!$C141</f>
        <v/>
      </c>
      <c r="D246" s="211">
        <f>'Tabulation of Bids'!$D141</f>
        <v>0</v>
      </c>
      <c r="E246" s="246">
        <f>'Tabulation of Bids'!$E141</f>
        <v>0</v>
      </c>
      <c r="F246" s="327">
        <f t="shared" si="11"/>
        <v>0</v>
      </c>
    </row>
    <row r="247" spans="1:6" ht="20.25" customHeight="1" x14ac:dyDescent="0.2">
      <c r="A247" s="209" t="str">
        <f>'Tabulation of Bids'!$A142</f>
        <v/>
      </c>
      <c r="B247" s="210" t="str">
        <f>'Tabulation of Bids'!$B142</f>
        <v/>
      </c>
      <c r="C247" s="223" t="str">
        <f>'Tabulation of Bids'!$C142</f>
        <v/>
      </c>
      <c r="D247" s="211">
        <f>'Tabulation of Bids'!$D142</f>
        <v>0</v>
      </c>
      <c r="E247" s="246">
        <f>'Tabulation of Bids'!$E142</f>
        <v>0</v>
      </c>
      <c r="F247" s="327">
        <f t="shared" si="11"/>
        <v>0</v>
      </c>
    </row>
    <row r="248" spans="1:6" ht="20.25" customHeight="1" x14ac:dyDescent="0.2">
      <c r="A248" s="209" t="str">
        <f>'Tabulation of Bids'!$A143</f>
        <v/>
      </c>
      <c r="B248" s="210" t="str">
        <f>'Tabulation of Bids'!$B143</f>
        <v/>
      </c>
      <c r="C248" s="223" t="str">
        <f>'Tabulation of Bids'!$C143</f>
        <v/>
      </c>
      <c r="D248" s="211">
        <f>'Tabulation of Bids'!$D143</f>
        <v>0</v>
      </c>
      <c r="E248" s="246">
        <f>'Tabulation of Bids'!$E143</f>
        <v>0</v>
      </c>
      <c r="F248" s="327">
        <f t="shared" si="11"/>
        <v>0</v>
      </c>
    </row>
    <row r="249" spans="1:6" ht="20.25" customHeight="1" x14ac:dyDescent="0.2">
      <c r="A249" s="209" t="str">
        <f>'Tabulation of Bids'!$A144</f>
        <v/>
      </c>
      <c r="B249" s="210" t="str">
        <f>'Tabulation of Bids'!$B144</f>
        <v/>
      </c>
      <c r="C249" s="223" t="str">
        <f>'Tabulation of Bids'!$C144</f>
        <v/>
      </c>
      <c r="D249" s="211">
        <f>'Tabulation of Bids'!$D144</f>
        <v>0</v>
      </c>
      <c r="E249" s="246">
        <f>'Tabulation of Bids'!$E144</f>
        <v>0</v>
      </c>
      <c r="F249" s="327">
        <f t="shared" si="11"/>
        <v>0</v>
      </c>
    </row>
    <row r="250" spans="1:6" ht="20.25" customHeight="1" x14ac:dyDescent="0.2">
      <c r="A250" s="209" t="str">
        <f>'Tabulation of Bids'!$A145</f>
        <v/>
      </c>
      <c r="B250" s="210" t="str">
        <f>'Tabulation of Bids'!$B145</f>
        <v/>
      </c>
      <c r="C250" s="223" t="str">
        <f>'Tabulation of Bids'!$C145</f>
        <v/>
      </c>
      <c r="D250" s="211">
        <f>'Tabulation of Bids'!$D145</f>
        <v>0</v>
      </c>
      <c r="E250" s="246">
        <f>'Tabulation of Bids'!$E145</f>
        <v>0</v>
      </c>
      <c r="F250" s="327">
        <f t="shared" si="11"/>
        <v>0</v>
      </c>
    </row>
    <row r="251" spans="1:6" ht="20.25" customHeight="1" x14ac:dyDescent="0.2">
      <c r="A251" s="209" t="str">
        <f>'Tabulation of Bids'!$A146</f>
        <v/>
      </c>
      <c r="B251" s="210" t="str">
        <f>'Tabulation of Bids'!$B146</f>
        <v/>
      </c>
      <c r="C251" s="223" t="str">
        <f>'Tabulation of Bids'!$C146</f>
        <v/>
      </c>
      <c r="D251" s="211">
        <f>'Tabulation of Bids'!$D146</f>
        <v>0</v>
      </c>
      <c r="E251" s="246">
        <f>'Tabulation of Bids'!$E146</f>
        <v>0</v>
      </c>
      <c r="F251" s="327">
        <f t="shared" si="11"/>
        <v>0</v>
      </c>
    </row>
    <row r="252" spans="1:6" ht="20.25" customHeight="1" x14ac:dyDescent="0.2">
      <c r="A252" s="209" t="str">
        <f>'Tabulation of Bids'!$A147</f>
        <v/>
      </c>
      <c r="B252" s="210" t="str">
        <f>'Tabulation of Bids'!$B147</f>
        <v/>
      </c>
      <c r="C252" s="223" t="str">
        <f>'Tabulation of Bids'!$C147</f>
        <v/>
      </c>
      <c r="D252" s="211">
        <f>'Tabulation of Bids'!$D147</f>
        <v>0</v>
      </c>
      <c r="E252" s="246">
        <f>'Tabulation of Bids'!$E147</f>
        <v>0</v>
      </c>
      <c r="F252" s="327">
        <f t="shared" si="11"/>
        <v>0</v>
      </c>
    </row>
    <row r="253" spans="1:6" ht="20.25" customHeight="1" x14ac:dyDescent="0.2">
      <c r="A253" s="209" t="str">
        <f>'Tabulation of Bids'!$A148</f>
        <v/>
      </c>
      <c r="B253" s="210" t="str">
        <f>'Tabulation of Bids'!$B148</f>
        <v/>
      </c>
      <c r="C253" s="223" t="str">
        <f>'Tabulation of Bids'!$C148</f>
        <v/>
      </c>
      <c r="D253" s="211">
        <f>'Tabulation of Bids'!$D148</f>
        <v>0</v>
      </c>
      <c r="E253" s="246">
        <f>'Tabulation of Bids'!$E148</f>
        <v>0</v>
      </c>
      <c r="F253" s="327">
        <f t="shared" si="11"/>
        <v>0</v>
      </c>
    </row>
    <row r="254" spans="1:6" ht="20.25" customHeight="1" x14ac:dyDescent="0.2">
      <c r="A254" s="209" t="str">
        <f>'Tabulation of Bids'!$A149</f>
        <v/>
      </c>
      <c r="B254" s="210" t="str">
        <f>'Tabulation of Bids'!$B149</f>
        <v/>
      </c>
      <c r="C254" s="223" t="str">
        <f>'Tabulation of Bids'!$C149</f>
        <v/>
      </c>
      <c r="D254" s="211">
        <f>'Tabulation of Bids'!$D149</f>
        <v>0</v>
      </c>
      <c r="E254" s="246">
        <f>'Tabulation of Bids'!$E149</f>
        <v>0</v>
      </c>
      <c r="F254" s="327">
        <f t="shared" si="11"/>
        <v>0</v>
      </c>
    </row>
    <row r="255" spans="1:6" ht="20.25" customHeight="1" x14ac:dyDescent="0.2">
      <c r="A255" s="209" t="str">
        <f>'Tabulation of Bids'!$A150</f>
        <v/>
      </c>
      <c r="B255" s="210" t="str">
        <f>'Tabulation of Bids'!$B150</f>
        <v/>
      </c>
      <c r="C255" s="223" t="str">
        <f>'Tabulation of Bids'!$C150</f>
        <v/>
      </c>
      <c r="D255" s="211">
        <f>'Tabulation of Bids'!$D150</f>
        <v>0</v>
      </c>
      <c r="E255" s="246">
        <f>'Tabulation of Bids'!$E150</f>
        <v>0</v>
      </c>
      <c r="F255" s="327">
        <f t="shared" si="11"/>
        <v>0</v>
      </c>
    </row>
    <row r="256" spans="1:6" ht="20.25" customHeight="1" x14ac:dyDescent="0.2">
      <c r="A256" s="209" t="str">
        <f>'Tabulation of Bids'!$A151</f>
        <v/>
      </c>
      <c r="B256" s="210" t="str">
        <f>'Tabulation of Bids'!$B151</f>
        <v/>
      </c>
      <c r="C256" s="223" t="str">
        <f>'Tabulation of Bids'!$C151</f>
        <v/>
      </c>
      <c r="D256" s="211">
        <f>'Tabulation of Bids'!$D151</f>
        <v>0</v>
      </c>
      <c r="E256" s="246">
        <f>'Tabulation of Bids'!$E151</f>
        <v>0</v>
      </c>
      <c r="F256" s="327">
        <f t="shared" si="11"/>
        <v>0</v>
      </c>
    </row>
    <row r="257" spans="1:6" ht="20.25" customHeight="1" x14ac:dyDescent="0.2">
      <c r="A257" s="209" t="str">
        <f>'Tabulation of Bids'!$A152</f>
        <v/>
      </c>
      <c r="B257" s="210" t="str">
        <f>'Tabulation of Bids'!$B152</f>
        <v/>
      </c>
      <c r="C257" s="223" t="str">
        <f>'Tabulation of Bids'!$C152</f>
        <v/>
      </c>
      <c r="D257" s="211">
        <f>'Tabulation of Bids'!$D152</f>
        <v>0</v>
      </c>
      <c r="E257" s="246">
        <f>'Tabulation of Bids'!$E152</f>
        <v>0</v>
      </c>
      <c r="F257" s="327">
        <f t="shared" si="11"/>
        <v>0</v>
      </c>
    </row>
    <row r="258" spans="1:6" ht="20.25" customHeight="1" x14ac:dyDescent="0.2">
      <c r="A258" s="209" t="str">
        <f>'Tabulation of Bids'!$A153</f>
        <v/>
      </c>
      <c r="B258" s="210" t="str">
        <f>'Tabulation of Bids'!$B153</f>
        <v/>
      </c>
      <c r="C258" s="223" t="str">
        <f>'Tabulation of Bids'!$C153</f>
        <v/>
      </c>
      <c r="D258" s="211">
        <f>'Tabulation of Bids'!$D153</f>
        <v>0</v>
      </c>
      <c r="E258" s="246">
        <f>'Tabulation of Bids'!$E153</f>
        <v>0</v>
      </c>
      <c r="F258" s="327">
        <f t="shared" si="11"/>
        <v>0</v>
      </c>
    </row>
    <row r="259" spans="1:6" ht="20.25" customHeight="1" x14ac:dyDescent="0.2">
      <c r="A259" s="209" t="str">
        <f>'Tabulation of Bids'!$A154</f>
        <v/>
      </c>
      <c r="B259" s="210" t="str">
        <f>'Tabulation of Bids'!$B154</f>
        <v/>
      </c>
      <c r="C259" s="223" t="str">
        <f>'Tabulation of Bids'!$C154</f>
        <v/>
      </c>
      <c r="D259" s="211">
        <f>'Tabulation of Bids'!$D154</f>
        <v>0</v>
      </c>
      <c r="E259" s="246">
        <f>'Tabulation of Bids'!$E154</f>
        <v>0</v>
      </c>
      <c r="F259" s="327">
        <f t="shared" si="11"/>
        <v>0</v>
      </c>
    </row>
    <row r="260" spans="1:6" ht="20.25" customHeight="1" x14ac:dyDescent="0.2">
      <c r="A260" s="209" t="str">
        <f>'Tabulation of Bids'!$A155</f>
        <v/>
      </c>
      <c r="B260" s="210" t="str">
        <f>'Tabulation of Bids'!$B155</f>
        <v/>
      </c>
      <c r="C260" s="223" t="str">
        <f>'Tabulation of Bids'!$C155</f>
        <v/>
      </c>
      <c r="D260" s="211">
        <f>'Tabulation of Bids'!$D155</f>
        <v>0</v>
      </c>
      <c r="E260" s="246">
        <f>'Tabulation of Bids'!$E155</f>
        <v>0</v>
      </c>
      <c r="F260" s="327">
        <f t="shared" si="11"/>
        <v>0</v>
      </c>
    </row>
    <row r="261" spans="1:6" ht="20.25" customHeight="1" x14ac:dyDescent="0.2">
      <c r="A261" s="209" t="str">
        <f>'Tabulation of Bids'!$A156</f>
        <v/>
      </c>
      <c r="B261" s="210" t="str">
        <f>'Tabulation of Bids'!$B156</f>
        <v/>
      </c>
      <c r="C261" s="223" t="str">
        <f>'Tabulation of Bids'!$C156</f>
        <v/>
      </c>
      <c r="D261" s="211">
        <f>'Tabulation of Bids'!$D156</f>
        <v>0</v>
      </c>
      <c r="E261" s="246">
        <f>'Tabulation of Bids'!$E156</f>
        <v>0</v>
      </c>
      <c r="F261" s="327">
        <f t="shared" si="11"/>
        <v>0</v>
      </c>
    </row>
    <row r="262" spans="1:6" ht="20.25" customHeight="1" x14ac:dyDescent="0.2">
      <c r="A262" s="209" t="str">
        <f>'Tabulation of Bids'!$A157</f>
        <v/>
      </c>
      <c r="B262" s="210" t="str">
        <f>'Tabulation of Bids'!$B157</f>
        <v/>
      </c>
      <c r="C262" s="223" t="str">
        <f>'Tabulation of Bids'!$C157</f>
        <v/>
      </c>
      <c r="D262" s="211">
        <f>'Tabulation of Bids'!$D157</f>
        <v>0</v>
      </c>
      <c r="E262" s="246">
        <f>'Tabulation of Bids'!$E157</f>
        <v>0</v>
      </c>
      <c r="F262" s="327">
        <f t="shared" si="11"/>
        <v>0</v>
      </c>
    </row>
    <row r="263" spans="1:6" ht="20.25" customHeight="1" x14ac:dyDescent="0.2">
      <c r="A263" s="209" t="str">
        <f>'Tabulation of Bids'!$A158</f>
        <v/>
      </c>
      <c r="B263" s="210" t="str">
        <f>'Tabulation of Bids'!$B158</f>
        <v/>
      </c>
      <c r="C263" s="223" t="str">
        <f>'Tabulation of Bids'!$C158</f>
        <v/>
      </c>
      <c r="D263" s="211">
        <f>'Tabulation of Bids'!$D158</f>
        <v>0</v>
      </c>
      <c r="E263" s="246">
        <f>'Tabulation of Bids'!$E158</f>
        <v>0</v>
      </c>
      <c r="F263" s="327">
        <f t="shared" si="11"/>
        <v>0</v>
      </c>
    </row>
    <row r="264" spans="1:6" ht="20.25" customHeight="1" x14ac:dyDescent="0.2">
      <c r="A264" s="209" t="str">
        <f>'Tabulation of Bids'!$A159</f>
        <v/>
      </c>
      <c r="B264" s="210" t="str">
        <f>'Tabulation of Bids'!$B159</f>
        <v/>
      </c>
      <c r="C264" s="223" t="str">
        <f>'Tabulation of Bids'!$C159</f>
        <v/>
      </c>
      <c r="D264" s="211">
        <f>'Tabulation of Bids'!$D159</f>
        <v>0</v>
      </c>
      <c r="E264" s="246">
        <f>'Tabulation of Bids'!$E159</f>
        <v>0</v>
      </c>
      <c r="F264" s="327">
        <f t="shared" si="11"/>
        <v>0</v>
      </c>
    </row>
    <row r="265" spans="1:6" ht="13.5" thickBot="1" x14ac:dyDescent="0.25">
      <c r="A265" s="248"/>
      <c r="B265" s="249"/>
      <c r="C265" s="250"/>
      <c r="D265" s="251"/>
      <c r="E265" s="252" t="s">
        <v>7</v>
      </c>
      <c r="F265" s="330">
        <f>SUM(F241:F264)+F220</f>
        <v>740838.5</v>
      </c>
    </row>
    <row r="266" spans="1:6" x14ac:dyDescent="0.2">
      <c r="A266" s="111"/>
      <c r="B266" s="112"/>
      <c r="C266" s="111"/>
      <c r="D266" s="113"/>
      <c r="E266" s="114"/>
      <c r="F266" s="331"/>
    </row>
    <row r="267" spans="1:6" x14ac:dyDescent="0.2">
      <c r="A267" s="347" t="s">
        <v>110</v>
      </c>
      <c r="B267" s="116"/>
      <c r="C267" s="116"/>
      <c r="D267" s="347" t="s">
        <v>25</v>
      </c>
      <c r="E267" s="116"/>
      <c r="F267" s="332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2"/>
    </row>
    <row r="270" spans="1:6" x14ac:dyDescent="0.2">
      <c r="A270" s="333" t="s">
        <v>100</v>
      </c>
      <c r="B270" s="117"/>
      <c r="C270" s="117"/>
      <c r="D270" s="117"/>
      <c r="E270" s="117"/>
      <c r="F270" s="334" t="s">
        <v>27</v>
      </c>
    </row>
    <row r="271" spans="1:6" x14ac:dyDescent="0.2">
      <c r="A271" s="118"/>
      <c r="B271" s="119"/>
      <c r="C271" s="120" t="s">
        <v>11</v>
      </c>
      <c r="D271" s="121"/>
      <c r="E271" s="122" t="s">
        <v>12</v>
      </c>
      <c r="F271" s="322"/>
    </row>
    <row r="272" spans="1:6" x14ac:dyDescent="0.2">
      <c r="A272" s="123"/>
      <c r="B272" s="124"/>
      <c r="C272" s="125" t="s">
        <v>13</v>
      </c>
      <c r="D272" s="116"/>
      <c r="E272" s="368">
        <f>E227</f>
        <v>0</v>
      </c>
      <c r="F272" s="369"/>
    </row>
    <row r="273" spans="1:6" x14ac:dyDescent="0.2">
      <c r="A273" s="123"/>
      <c r="B273" s="126"/>
      <c r="C273" s="125" t="s">
        <v>14</v>
      </c>
      <c r="D273" s="116"/>
      <c r="E273" s="70" t="s">
        <v>15</v>
      </c>
      <c r="F273" s="335"/>
    </row>
    <row r="274" spans="1:6" x14ac:dyDescent="0.2">
      <c r="A274" s="127"/>
      <c r="B274" s="128" t="s">
        <v>16</v>
      </c>
      <c r="C274" s="125" t="s">
        <v>17</v>
      </c>
      <c r="D274" s="370" t="str">
        <f>D229</f>
        <v>CDBG Sidewalk Repairs 2025</v>
      </c>
      <c r="E274" s="370"/>
      <c r="F274" s="371"/>
    </row>
    <row r="275" spans="1:6" x14ac:dyDescent="0.2">
      <c r="A275" s="323" t="str">
        <f>A230</f>
        <v>Location (Sta. and land description of beginning; Sta. only for end for county and road district; street limits for municipality.)</v>
      </c>
      <c r="B275" s="323"/>
      <c r="C275" s="323"/>
      <c r="D275" s="323"/>
      <c r="E275" s="323"/>
      <c r="F275" s="324"/>
    </row>
    <row r="276" spans="1:6" x14ac:dyDescent="0.2">
      <c r="A276" s="262">
        <f t="shared" ref="A276:A284" si="12">A231</f>
        <v>0</v>
      </c>
      <c r="B276" s="108"/>
      <c r="C276" s="108"/>
      <c r="D276" s="108"/>
      <c r="E276" s="108"/>
      <c r="F276" s="325"/>
    </row>
    <row r="277" spans="1:6" x14ac:dyDescent="0.2">
      <c r="A277" s="262">
        <f t="shared" si="12"/>
        <v>0</v>
      </c>
      <c r="B277" s="108"/>
      <c r="C277" s="108"/>
      <c r="D277" s="108"/>
      <c r="E277" s="108"/>
      <c r="F277" s="325"/>
    </row>
    <row r="278" spans="1:6" x14ac:dyDescent="0.2">
      <c r="A278" s="262">
        <f t="shared" si="12"/>
        <v>0</v>
      </c>
      <c r="B278" s="108"/>
      <c r="C278" s="108"/>
      <c r="D278" s="108"/>
      <c r="E278" s="108"/>
      <c r="F278" s="325"/>
    </row>
    <row r="279" spans="1:6" x14ac:dyDescent="0.2">
      <c r="A279" s="262">
        <f t="shared" si="12"/>
        <v>0</v>
      </c>
      <c r="B279" s="108"/>
      <c r="C279" s="108"/>
      <c r="D279" s="108"/>
      <c r="E279" s="108"/>
      <c r="F279" s="325"/>
    </row>
    <row r="280" spans="1:6" x14ac:dyDescent="0.2">
      <c r="A280" s="336" t="str">
        <f t="shared" si="12"/>
        <v>a total distance of _________feet, of which ___________ feet (____________ miles) are to be improved</v>
      </c>
      <c r="B280" s="323"/>
      <c r="C280" s="323"/>
      <c r="D280" s="323"/>
      <c r="E280" s="323"/>
      <c r="F280" s="324"/>
    </row>
    <row r="281" spans="1:6" x14ac:dyDescent="0.2">
      <c r="A281" s="336" t="str">
        <f t="shared" si="12"/>
        <v xml:space="preserve">   Station ______________ is approximately ________________ miles by road from the ______________</v>
      </c>
      <c r="B281" s="323"/>
      <c r="C281" s="323"/>
      <c r="D281" s="323"/>
      <c r="E281" s="323"/>
      <c r="F281" s="324"/>
    </row>
    <row r="282" spans="1:6" x14ac:dyDescent="0.2">
      <c r="A282" s="336" t="str">
        <f t="shared" si="12"/>
        <v>railroad siding at ______________________________________</v>
      </c>
      <c r="B282" s="323"/>
      <c r="C282" s="323"/>
      <c r="D282" s="323"/>
      <c r="E282" s="323"/>
      <c r="F282" s="324"/>
    </row>
    <row r="283" spans="1:6" x14ac:dyDescent="0.2">
      <c r="A283" s="336" t="str">
        <f t="shared" si="12"/>
        <v>Type ______________________ Width ____________ Thickness ___________ Shoulders ___________</v>
      </c>
      <c r="B283" s="323"/>
      <c r="C283" s="323"/>
      <c r="D283" s="323"/>
      <c r="E283" s="323"/>
      <c r="F283" s="324"/>
    </row>
    <row r="284" spans="1:6" ht="13.5" thickBot="1" x14ac:dyDescent="0.25">
      <c r="A284" s="336" t="str">
        <f t="shared" si="12"/>
        <v>Average Length of Haul _________________________________</v>
      </c>
      <c r="B284" s="323"/>
      <c r="C284" s="323"/>
      <c r="D284" s="323"/>
      <c r="E284" s="323"/>
      <c r="F284" s="324"/>
    </row>
    <row r="285" spans="1:6" ht="26.25" thickBot="1" x14ac:dyDescent="0.25">
      <c r="A285" s="212" t="s">
        <v>2</v>
      </c>
      <c r="B285" s="213" t="s">
        <v>3</v>
      </c>
      <c r="C285" s="213" t="s">
        <v>24</v>
      </c>
      <c r="D285" s="214" t="s">
        <v>5</v>
      </c>
      <c r="E285" s="215" t="s">
        <v>6</v>
      </c>
      <c r="F285" s="215" t="s">
        <v>7</v>
      </c>
    </row>
    <row r="286" spans="1:6" ht="20.25" customHeight="1" x14ac:dyDescent="0.2">
      <c r="A286" s="209" t="str">
        <f>'Tabulation of Bids'!$A181</f>
        <v/>
      </c>
      <c r="B286" s="210" t="str">
        <f>'Tabulation of Bids'!$B181</f>
        <v/>
      </c>
      <c r="C286" s="223" t="str">
        <f>'Tabulation of Bids'!$C181</f>
        <v/>
      </c>
      <c r="D286" s="211">
        <f>'Tabulation of Bids'!$D181</f>
        <v>0</v>
      </c>
      <c r="E286" s="246">
        <f>'Tabulation of Bids'!$E181</f>
        <v>0</v>
      </c>
      <c r="F286" s="327">
        <f>D286*E286</f>
        <v>0</v>
      </c>
    </row>
    <row r="287" spans="1:6" ht="20.25" customHeight="1" x14ac:dyDescent="0.2">
      <c r="A287" s="209" t="str">
        <f>'Tabulation of Bids'!$A182</f>
        <v/>
      </c>
      <c r="B287" s="210" t="str">
        <f>'Tabulation of Bids'!$B182</f>
        <v/>
      </c>
      <c r="C287" s="223" t="str">
        <f>'Tabulation of Bids'!$C182</f>
        <v/>
      </c>
      <c r="D287" s="211">
        <f>'Tabulation of Bids'!$D182</f>
        <v>0</v>
      </c>
      <c r="E287" s="246">
        <f>'Tabulation of Bids'!$E182</f>
        <v>0</v>
      </c>
      <c r="F287" s="327">
        <f t="shared" ref="F287:F309" si="13">D287*E287</f>
        <v>0</v>
      </c>
    </row>
    <row r="288" spans="1:6" ht="20.25" customHeight="1" x14ac:dyDescent="0.2">
      <c r="A288" s="209" t="str">
        <f>'Tabulation of Bids'!$A183</f>
        <v/>
      </c>
      <c r="B288" s="210" t="str">
        <f>'Tabulation of Bids'!$B183</f>
        <v/>
      </c>
      <c r="C288" s="223" t="str">
        <f>'Tabulation of Bids'!$C183</f>
        <v/>
      </c>
      <c r="D288" s="211">
        <f>'Tabulation of Bids'!$D183</f>
        <v>0</v>
      </c>
      <c r="E288" s="246">
        <f>'Tabulation of Bids'!$E183</f>
        <v>0</v>
      </c>
      <c r="F288" s="327">
        <f t="shared" si="13"/>
        <v>0</v>
      </c>
    </row>
    <row r="289" spans="1:6" ht="20.25" customHeight="1" x14ac:dyDescent="0.2">
      <c r="A289" s="209" t="str">
        <f>'Tabulation of Bids'!$A184</f>
        <v/>
      </c>
      <c r="B289" s="210" t="str">
        <f>'Tabulation of Bids'!$B184</f>
        <v/>
      </c>
      <c r="C289" s="223" t="str">
        <f>'Tabulation of Bids'!$C184</f>
        <v/>
      </c>
      <c r="D289" s="211">
        <f>'Tabulation of Bids'!$D184</f>
        <v>0</v>
      </c>
      <c r="E289" s="246">
        <f>'Tabulation of Bids'!$E184</f>
        <v>0</v>
      </c>
      <c r="F289" s="327">
        <f t="shared" si="13"/>
        <v>0</v>
      </c>
    </row>
    <row r="290" spans="1:6" ht="20.25" customHeight="1" x14ac:dyDescent="0.2">
      <c r="A290" s="209" t="str">
        <f>'Tabulation of Bids'!$A185</f>
        <v/>
      </c>
      <c r="B290" s="210" t="str">
        <f>'Tabulation of Bids'!$B185</f>
        <v/>
      </c>
      <c r="C290" s="223" t="str">
        <f>'Tabulation of Bids'!$C185</f>
        <v/>
      </c>
      <c r="D290" s="211">
        <f>'Tabulation of Bids'!$D185</f>
        <v>0</v>
      </c>
      <c r="E290" s="246">
        <f>'Tabulation of Bids'!$E185</f>
        <v>0</v>
      </c>
      <c r="F290" s="327">
        <f t="shared" si="13"/>
        <v>0</v>
      </c>
    </row>
    <row r="291" spans="1:6" ht="20.25" customHeight="1" x14ac:dyDescent="0.2">
      <c r="A291" s="209" t="str">
        <f>'Tabulation of Bids'!$A188</f>
        <v/>
      </c>
      <c r="B291" s="210" t="str">
        <f>'Tabulation of Bids'!$B188</f>
        <v/>
      </c>
      <c r="C291" s="223" t="str">
        <f>'Tabulation of Bids'!$C188</f>
        <v/>
      </c>
      <c r="D291" s="211">
        <f>'Tabulation of Bids'!$D188</f>
        <v>0</v>
      </c>
      <c r="E291" s="246">
        <f>'Tabulation of Bids'!$E188</f>
        <v>0</v>
      </c>
      <c r="F291" s="327">
        <f t="shared" si="13"/>
        <v>0</v>
      </c>
    </row>
    <row r="292" spans="1:6" ht="20.25" customHeight="1" x14ac:dyDescent="0.2">
      <c r="A292" s="209" t="str">
        <f>'Tabulation of Bids'!$A189</f>
        <v/>
      </c>
      <c r="B292" s="210" t="str">
        <f>'Tabulation of Bids'!$B189</f>
        <v/>
      </c>
      <c r="C292" s="223" t="str">
        <f>'Tabulation of Bids'!$C189</f>
        <v/>
      </c>
      <c r="D292" s="211">
        <f>'Tabulation of Bids'!$D189</f>
        <v>0</v>
      </c>
      <c r="E292" s="246">
        <f>'Tabulation of Bids'!$E189</f>
        <v>0</v>
      </c>
      <c r="F292" s="327">
        <f t="shared" si="13"/>
        <v>0</v>
      </c>
    </row>
    <row r="293" spans="1:6" ht="20.25" customHeight="1" x14ac:dyDescent="0.2">
      <c r="A293" s="209" t="str">
        <f>'Tabulation of Bids'!$A190</f>
        <v/>
      </c>
      <c r="B293" s="210" t="str">
        <f>'Tabulation of Bids'!$B190</f>
        <v/>
      </c>
      <c r="C293" s="223" t="str">
        <f>'Tabulation of Bids'!$C190</f>
        <v/>
      </c>
      <c r="D293" s="211">
        <f>'Tabulation of Bids'!$D190</f>
        <v>0</v>
      </c>
      <c r="E293" s="246">
        <f>'Tabulation of Bids'!$E190</f>
        <v>0</v>
      </c>
      <c r="F293" s="327">
        <f t="shared" si="13"/>
        <v>0</v>
      </c>
    </row>
    <row r="294" spans="1:6" ht="20.25" customHeight="1" x14ac:dyDescent="0.2">
      <c r="A294" s="209" t="str">
        <f>'Tabulation of Bids'!$A191</f>
        <v/>
      </c>
      <c r="B294" s="210" t="str">
        <f>'Tabulation of Bids'!$B191</f>
        <v/>
      </c>
      <c r="C294" s="223" t="str">
        <f>'Tabulation of Bids'!$C191</f>
        <v/>
      </c>
      <c r="D294" s="211">
        <f>'Tabulation of Bids'!$D191</f>
        <v>0</v>
      </c>
      <c r="E294" s="246">
        <f>'Tabulation of Bids'!$E191</f>
        <v>0</v>
      </c>
      <c r="F294" s="327">
        <f t="shared" si="13"/>
        <v>0</v>
      </c>
    </row>
    <row r="295" spans="1:6" ht="20.25" customHeight="1" x14ac:dyDescent="0.2">
      <c r="A295" s="209" t="str">
        <f>'Tabulation of Bids'!$A192</f>
        <v/>
      </c>
      <c r="B295" s="210" t="str">
        <f>'Tabulation of Bids'!$B192</f>
        <v/>
      </c>
      <c r="C295" s="223" t="str">
        <f>'Tabulation of Bids'!$C192</f>
        <v/>
      </c>
      <c r="D295" s="211">
        <f>'Tabulation of Bids'!$D192</f>
        <v>0</v>
      </c>
      <c r="E295" s="246">
        <f>'Tabulation of Bids'!$E192</f>
        <v>0</v>
      </c>
      <c r="F295" s="327">
        <f t="shared" si="13"/>
        <v>0</v>
      </c>
    </row>
    <row r="296" spans="1:6" ht="20.25" customHeight="1" x14ac:dyDescent="0.2">
      <c r="A296" s="209" t="str">
        <f>'Tabulation of Bids'!$A193</f>
        <v/>
      </c>
      <c r="B296" s="210" t="str">
        <f>'Tabulation of Bids'!$B193</f>
        <v/>
      </c>
      <c r="C296" s="223" t="str">
        <f>'Tabulation of Bids'!$C193</f>
        <v/>
      </c>
      <c r="D296" s="211">
        <f>'Tabulation of Bids'!$D193</f>
        <v>0</v>
      </c>
      <c r="E296" s="246">
        <f>'Tabulation of Bids'!$E193</f>
        <v>0</v>
      </c>
      <c r="F296" s="327">
        <f t="shared" si="13"/>
        <v>0</v>
      </c>
    </row>
    <row r="297" spans="1:6" ht="20.25" customHeight="1" x14ac:dyDescent="0.2">
      <c r="A297" s="209" t="str">
        <f>'Tabulation of Bids'!$A194</f>
        <v/>
      </c>
      <c r="B297" s="210" t="str">
        <f>'Tabulation of Bids'!$B194</f>
        <v/>
      </c>
      <c r="C297" s="223" t="str">
        <f>'Tabulation of Bids'!$C194</f>
        <v/>
      </c>
      <c r="D297" s="211">
        <f>'Tabulation of Bids'!$D194</f>
        <v>0</v>
      </c>
      <c r="E297" s="246">
        <f>'Tabulation of Bids'!$E194</f>
        <v>0</v>
      </c>
      <c r="F297" s="327">
        <f t="shared" si="13"/>
        <v>0</v>
      </c>
    </row>
    <row r="298" spans="1:6" ht="20.25" customHeight="1" x14ac:dyDescent="0.2">
      <c r="A298" s="209" t="str">
        <f>'Tabulation of Bids'!$A195</f>
        <v/>
      </c>
      <c r="B298" s="210" t="str">
        <f>'Tabulation of Bids'!$B195</f>
        <v/>
      </c>
      <c r="C298" s="223" t="str">
        <f>'Tabulation of Bids'!$C195</f>
        <v/>
      </c>
      <c r="D298" s="211">
        <f>'Tabulation of Bids'!$D195</f>
        <v>0</v>
      </c>
      <c r="E298" s="246">
        <f>'Tabulation of Bids'!$E195</f>
        <v>0</v>
      </c>
      <c r="F298" s="327">
        <f t="shared" si="13"/>
        <v>0</v>
      </c>
    </row>
    <row r="299" spans="1:6" ht="20.25" customHeight="1" x14ac:dyDescent="0.2">
      <c r="A299" s="209" t="str">
        <f>'Tabulation of Bids'!$A196</f>
        <v/>
      </c>
      <c r="B299" s="210" t="str">
        <f>'Tabulation of Bids'!$B196</f>
        <v/>
      </c>
      <c r="C299" s="223" t="str">
        <f>'Tabulation of Bids'!$C196</f>
        <v/>
      </c>
      <c r="D299" s="211">
        <f>'Tabulation of Bids'!$D196</f>
        <v>0</v>
      </c>
      <c r="E299" s="246">
        <f>'Tabulation of Bids'!$E196</f>
        <v>0</v>
      </c>
      <c r="F299" s="327">
        <f t="shared" si="13"/>
        <v>0</v>
      </c>
    </row>
    <row r="300" spans="1:6" ht="20.25" customHeight="1" x14ac:dyDescent="0.2">
      <c r="A300" s="209" t="str">
        <f>'Tabulation of Bids'!$A197</f>
        <v/>
      </c>
      <c r="B300" s="210" t="str">
        <f>'Tabulation of Bids'!$B197</f>
        <v/>
      </c>
      <c r="C300" s="223" t="str">
        <f>'Tabulation of Bids'!$C197</f>
        <v/>
      </c>
      <c r="D300" s="211">
        <f>'Tabulation of Bids'!$D197</f>
        <v>0</v>
      </c>
      <c r="E300" s="246">
        <f>'Tabulation of Bids'!$E197</f>
        <v>0</v>
      </c>
      <c r="F300" s="327">
        <f t="shared" si="13"/>
        <v>0</v>
      </c>
    </row>
    <row r="301" spans="1:6" ht="20.25" customHeight="1" x14ac:dyDescent="0.2">
      <c r="A301" s="209" t="str">
        <f>'Tabulation of Bids'!$A198</f>
        <v/>
      </c>
      <c r="B301" s="210" t="str">
        <f>'Tabulation of Bids'!$B198</f>
        <v/>
      </c>
      <c r="C301" s="223" t="str">
        <f>'Tabulation of Bids'!$C198</f>
        <v/>
      </c>
      <c r="D301" s="211">
        <f>'Tabulation of Bids'!$D198</f>
        <v>0</v>
      </c>
      <c r="E301" s="246">
        <f>'Tabulation of Bids'!$E198</f>
        <v>0</v>
      </c>
      <c r="F301" s="327">
        <f t="shared" si="13"/>
        <v>0</v>
      </c>
    </row>
    <row r="302" spans="1:6" ht="20.25" customHeight="1" x14ac:dyDescent="0.2">
      <c r="A302" s="209" t="str">
        <f>'Tabulation of Bids'!$A199</f>
        <v/>
      </c>
      <c r="B302" s="210" t="str">
        <f>'Tabulation of Bids'!$B199</f>
        <v/>
      </c>
      <c r="C302" s="223" t="str">
        <f>'Tabulation of Bids'!$C199</f>
        <v/>
      </c>
      <c r="D302" s="211">
        <f>'Tabulation of Bids'!$D199</f>
        <v>0</v>
      </c>
      <c r="E302" s="246">
        <f>'Tabulation of Bids'!$E199</f>
        <v>0</v>
      </c>
      <c r="F302" s="327">
        <f t="shared" si="13"/>
        <v>0</v>
      </c>
    </row>
    <row r="303" spans="1:6" ht="20.25" customHeight="1" x14ac:dyDescent="0.2">
      <c r="A303" s="209" t="str">
        <f>'Tabulation of Bids'!$A200</f>
        <v/>
      </c>
      <c r="B303" s="210" t="str">
        <f>'Tabulation of Bids'!$B200</f>
        <v/>
      </c>
      <c r="C303" s="223" t="str">
        <f>'Tabulation of Bids'!$C200</f>
        <v/>
      </c>
      <c r="D303" s="211">
        <f>'Tabulation of Bids'!$D200</f>
        <v>0</v>
      </c>
      <c r="E303" s="246">
        <f>'Tabulation of Bids'!$E200</f>
        <v>0</v>
      </c>
      <c r="F303" s="327">
        <f t="shared" si="13"/>
        <v>0</v>
      </c>
    </row>
    <row r="304" spans="1:6" ht="20.25" customHeight="1" x14ac:dyDescent="0.2">
      <c r="A304" s="209" t="str">
        <f>'Tabulation of Bids'!$A201</f>
        <v/>
      </c>
      <c r="B304" s="210" t="str">
        <f>'Tabulation of Bids'!$B201</f>
        <v/>
      </c>
      <c r="C304" s="223" t="str">
        <f>'Tabulation of Bids'!$C201</f>
        <v/>
      </c>
      <c r="D304" s="211">
        <f>'Tabulation of Bids'!$D201</f>
        <v>0</v>
      </c>
      <c r="E304" s="246">
        <f>'Tabulation of Bids'!$E201</f>
        <v>0</v>
      </c>
      <c r="F304" s="327">
        <f t="shared" si="13"/>
        <v>0</v>
      </c>
    </row>
    <row r="305" spans="1:6" ht="20.25" customHeight="1" x14ac:dyDescent="0.2">
      <c r="A305" s="209" t="str">
        <f>'Tabulation of Bids'!$A202</f>
        <v/>
      </c>
      <c r="B305" s="210" t="str">
        <f>'Tabulation of Bids'!$B202</f>
        <v/>
      </c>
      <c r="C305" s="223" t="str">
        <f>'Tabulation of Bids'!$C202</f>
        <v/>
      </c>
      <c r="D305" s="211">
        <f>'Tabulation of Bids'!$D202</f>
        <v>0</v>
      </c>
      <c r="E305" s="246">
        <f>'Tabulation of Bids'!$E202</f>
        <v>0</v>
      </c>
      <c r="F305" s="327">
        <f t="shared" si="13"/>
        <v>0</v>
      </c>
    </row>
    <row r="306" spans="1:6" ht="20.25" customHeight="1" x14ac:dyDescent="0.2">
      <c r="A306" s="209" t="str">
        <f>'Tabulation of Bids'!$A203</f>
        <v/>
      </c>
      <c r="B306" s="210" t="str">
        <f>'Tabulation of Bids'!$B203</f>
        <v/>
      </c>
      <c r="C306" s="223" t="str">
        <f>'Tabulation of Bids'!$C203</f>
        <v/>
      </c>
      <c r="D306" s="211">
        <f>'Tabulation of Bids'!$D203</f>
        <v>0</v>
      </c>
      <c r="E306" s="246">
        <f>'Tabulation of Bids'!$E203</f>
        <v>0</v>
      </c>
      <c r="F306" s="327">
        <f t="shared" si="13"/>
        <v>0</v>
      </c>
    </row>
    <row r="307" spans="1:6" ht="20.25" customHeight="1" x14ac:dyDescent="0.2">
      <c r="A307" s="209" t="str">
        <f>'Tabulation of Bids'!$A204</f>
        <v/>
      </c>
      <c r="B307" s="210" t="str">
        <f>'Tabulation of Bids'!$B204</f>
        <v/>
      </c>
      <c r="C307" s="223" t="str">
        <f>'Tabulation of Bids'!$C204</f>
        <v/>
      </c>
      <c r="D307" s="211">
        <f>'Tabulation of Bids'!$D204</f>
        <v>0</v>
      </c>
      <c r="E307" s="246">
        <f>'Tabulation of Bids'!$E204</f>
        <v>0</v>
      </c>
      <c r="F307" s="327">
        <f t="shared" si="13"/>
        <v>0</v>
      </c>
    </row>
    <row r="308" spans="1:6" ht="20.25" customHeight="1" x14ac:dyDescent="0.2">
      <c r="A308" s="209" t="str">
        <f>'Tabulation of Bids'!$A205</f>
        <v/>
      </c>
      <c r="B308" s="210" t="str">
        <f>'Tabulation of Bids'!$B205</f>
        <v/>
      </c>
      <c r="C308" s="223" t="str">
        <f>'Tabulation of Bids'!$C205</f>
        <v/>
      </c>
      <c r="D308" s="211">
        <f>'Tabulation of Bids'!$D205</f>
        <v>0</v>
      </c>
      <c r="E308" s="246">
        <f>'Tabulation of Bids'!$E205</f>
        <v>0</v>
      </c>
      <c r="F308" s="327">
        <f t="shared" si="13"/>
        <v>0</v>
      </c>
    </row>
    <row r="309" spans="1:6" ht="20.25" customHeight="1" x14ac:dyDescent="0.2">
      <c r="A309" s="209" t="str">
        <f>'Tabulation of Bids'!$A206</f>
        <v/>
      </c>
      <c r="B309" s="210" t="str">
        <f>'Tabulation of Bids'!$B206</f>
        <v/>
      </c>
      <c r="C309" s="223" t="str">
        <f>'Tabulation of Bids'!$C206</f>
        <v/>
      </c>
      <c r="D309" s="211">
        <f>'Tabulation of Bids'!$D206</f>
        <v>0</v>
      </c>
      <c r="E309" s="246">
        <f>'Tabulation of Bids'!$E206</f>
        <v>0</v>
      </c>
      <c r="F309" s="327">
        <f t="shared" si="13"/>
        <v>0</v>
      </c>
    </row>
    <row r="310" spans="1:6" ht="13.5" thickBot="1" x14ac:dyDescent="0.25">
      <c r="A310" s="248"/>
      <c r="B310" s="249"/>
      <c r="C310" s="250"/>
      <c r="D310" s="251"/>
      <c r="E310" s="252" t="s">
        <v>7</v>
      </c>
      <c r="F310" s="330">
        <f>SUM(F286:F309)+F265</f>
        <v>740838.5</v>
      </c>
    </row>
    <row r="311" spans="1:6" x14ac:dyDescent="0.2">
      <c r="A311" s="111"/>
      <c r="B311" s="112"/>
      <c r="C311" s="111"/>
      <c r="D311" s="113"/>
      <c r="E311" s="114"/>
      <c r="F311" s="331"/>
    </row>
    <row r="312" spans="1:6" x14ac:dyDescent="0.2">
      <c r="A312" s="347" t="s">
        <v>110</v>
      </c>
      <c r="B312" s="116"/>
      <c r="C312" s="116"/>
      <c r="D312" s="347" t="s">
        <v>25</v>
      </c>
      <c r="E312" s="116"/>
      <c r="F312" s="332"/>
    </row>
    <row r="313" spans="1:6" x14ac:dyDescent="0.2">
      <c r="A313" s="117"/>
      <c r="B313" s="117"/>
      <c r="C313" s="117"/>
      <c r="D313" s="117"/>
      <c r="E313" s="117"/>
      <c r="F313" s="126"/>
    </row>
    <row r="314" spans="1:6" x14ac:dyDescent="0.2">
      <c r="A314" s="115" t="s">
        <v>26</v>
      </c>
      <c r="B314" s="116"/>
      <c r="C314" s="116"/>
      <c r="D314" s="115" t="s">
        <v>25</v>
      </c>
      <c r="E314" s="116"/>
      <c r="F314" s="332"/>
    </row>
    <row r="315" spans="1:6" x14ac:dyDescent="0.2">
      <c r="A315" s="333" t="s">
        <v>103</v>
      </c>
      <c r="B315" s="117"/>
      <c r="C315" s="117"/>
      <c r="D315" s="117"/>
      <c r="E315" s="117"/>
      <c r="F315" s="334" t="s">
        <v>27</v>
      </c>
    </row>
    <row r="316" spans="1:6" x14ac:dyDescent="0.2">
      <c r="A316" s="118"/>
      <c r="B316" s="119"/>
      <c r="C316" s="120" t="s">
        <v>11</v>
      </c>
      <c r="D316" s="121"/>
      <c r="E316" s="122" t="s">
        <v>12</v>
      </c>
      <c r="F316" s="322"/>
    </row>
    <row r="317" spans="1:6" x14ac:dyDescent="0.2">
      <c r="A317" s="123"/>
      <c r="B317" s="124"/>
      <c r="C317" s="125" t="s">
        <v>13</v>
      </c>
      <c r="D317" s="116"/>
      <c r="E317" s="368">
        <f>E272</f>
        <v>0</v>
      </c>
      <c r="F317" s="369"/>
    </row>
    <row r="318" spans="1:6" x14ac:dyDescent="0.2">
      <c r="A318" s="123"/>
      <c r="B318" s="126"/>
      <c r="C318" s="125" t="s">
        <v>14</v>
      </c>
      <c r="D318" s="116"/>
      <c r="E318" s="70" t="s">
        <v>15</v>
      </c>
      <c r="F318" s="335"/>
    </row>
    <row r="319" spans="1:6" x14ac:dyDescent="0.2">
      <c r="A319" s="127"/>
      <c r="B319" s="128" t="s">
        <v>16</v>
      </c>
      <c r="C319" s="125" t="s">
        <v>17</v>
      </c>
      <c r="D319" s="370" t="str">
        <f>D274</f>
        <v>CDBG Sidewalk Repairs 2025</v>
      </c>
      <c r="E319" s="370"/>
      <c r="F319" s="371"/>
    </row>
    <row r="320" spans="1:6" x14ac:dyDescent="0.2">
      <c r="A320" s="323" t="str">
        <f>A275</f>
        <v>Location (Sta. and land description of beginning; Sta. only for end for county and road district; street limits for municipality.)</v>
      </c>
      <c r="B320" s="323"/>
      <c r="C320" s="323"/>
      <c r="D320" s="323"/>
      <c r="E320" s="323"/>
      <c r="F320" s="324"/>
    </row>
    <row r="321" spans="1:6" x14ac:dyDescent="0.2">
      <c r="A321" s="262">
        <f t="shared" ref="A321:A329" si="14">A276</f>
        <v>0</v>
      </c>
      <c r="B321" s="108"/>
      <c r="C321" s="108"/>
      <c r="D321" s="108"/>
      <c r="E321" s="108"/>
      <c r="F321" s="325"/>
    </row>
    <row r="322" spans="1:6" x14ac:dyDescent="0.2">
      <c r="A322" s="262">
        <f t="shared" si="14"/>
        <v>0</v>
      </c>
      <c r="B322" s="108"/>
      <c r="C322" s="108"/>
      <c r="D322" s="108"/>
      <c r="E322" s="108"/>
      <c r="F322" s="325"/>
    </row>
    <row r="323" spans="1:6" x14ac:dyDescent="0.2">
      <c r="A323" s="262">
        <f t="shared" si="14"/>
        <v>0</v>
      </c>
      <c r="B323" s="108"/>
      <c r="C323" s="108"/>
      <c r="D323" s="108"/>
      <c r="E323" s="108"/>
      <c r="F323" s="325"/>
    </row>
    <row r="324" spans="1:6" x14ac:dyDescent="0.2">
      <c r="A324" s="262">
        <f t="shared" si="14"/>
        <v>0</v>
      </c>
      <c r="B324" s="108"/>
      <c r="C324" s="108"/>
      <c r="D324" s="108"/>
      <c r="E324" s="108"/>
      <c r="F324" s="325"/>
    </row>
    <row r="325" spans="1:6" x14ac:dyDescent="0.2">
      <c r="A325" s="336" t="str">
        <f t="shared" si="14"/>
        <v>a total distance of _________feet, of which ___________ feet (____________ miles) are to be improved</v>
      </c>
      <c r="B325" s="323"/>
      <c r="C325" s="323"/>
      <c r="D325" s="323"/>
      <c r="E325" s="323"/>
      <c r="F325" s="324"/>
    </row>
    <row r="326" spans="1:6" x14ac:dyDescent="0.2">
      <c r="A326" s="336" t="str">
        <f t="shared" si="14"/>
        <v xml:space="preserve">   Station ______________ is approximately ________________ miles by road from the ______________</v>
      </c>
      <c r="B326" s="323"/>
      <c r="C326" s="323"/>
      <c r="D326" s="323"/>
      <c r="E326" s="323"/>
      <c r="F326" s="324"/>
    </row>
    <row r="327" spans="1:6" x14ac:dyDescent="0.2">
      <c r="A327" s="336" t="str">
        <f t="shared" si="14"/>
        <v>railroad siding at ______________________________________</v>
      </c>
      <c r="B327" s="323"/>
      <c r="C327" s="323"/>
      <c r="D327" s="323"/>
      <c r="E327" s="323"/>
      <c r="F327" s="324"/>
    </row>
    <row r="328" spans="1:6" x14ac:dyDescent="0.2">
      <c r="A328" s="336" t="str">
        <f t="shared" si="14"/>
        <v>Type ______________________ Width ____________ Thickness ___________ Shoulders ___________</v>
      </c>
      <c r="B328" s="323"/>
      <c r="C328" s="323"/>
      <c r="D328" s="323"/>
      <c r="E328" s="323"/>
      <c r="F328" s="324"/>
    </row>
    <row r="329" spans="1:6" ht="13.5" thickBot="1" x14ac:dyDescent="0.25">
      <c r="A329" s="336" t="str">
        <f t="shared" si="14"/>
        <v>Average Length of Haul _________________________________</v>
      </c>
      <c r="B329" s="323"/>
      <c r="C329" s="323"/>
      <c r="D329" s="323"/>
      <c r="E329" s="323"/>
      <c r="F329" s="324"/>
    </row>
    <row r="330" spans="1:6" ht="26.25" thickBot="1" x14ac:dyDescent="0.25">
      <c r="A330" s="212" t="s">
        <v>2</v>
      </c>
      <c r="B330" s="213" t="s">
        <v>3</v>
      </c>
      <c r="C330" s="213" t="s">
        <v>24</v>
      </c>
      <c r="D330" s="214" t="s">
        <v>5</v>
      </c>
      <c r="E330" s="215" t="s">
        <v>6</v>
      </c>
      <c r="F330" s="215" t="s">
        <v>7</v>
      </c>
    </row>
    <row r="331" spans="1:6" ht="20.25" customHeight="1" x14ac:dyDescent="0.2">
      <c r="A331" s="209" t="str">
        <f>'Tabulation of Bids'!$A207</f>
        <v/>
      </c>
      <c r="B331" s="210" t="str">
        <f>'Tabulation of Bids'!$B207</f>
        <v/>
      </c>
      <c r="C331" s="223" t="str">
        <f>'Tabulation of Bids'!$C207</f>
        <v/>
      </c>
      <c r="D331" s="211">
        <f>'Tabulation of Bids'!$D207</f>
        <v>0</v>
      </c>
      <c r="E331" s="246">
        <f>'Tabulation of Bids'!$E207</f>
        <v>0</v>
      </c>
      <c r="F331" s="327">
        <f>D331*E331</f>
        <v>0</v>
      </c>
    </row>
    <row r="332" spans="1:6" ht="20.25" customHeight="1" x14ac:dyDescent="0.2">
      <c r="A332" s="209" t="str">
        <f>'Tabulation of Bids'!$A208</f>
        <v/>
      </c>
      <c r="B332" s="210" t="str">
        <f>'Tabulation of Bids'!$B208</f>
        <v/>
      </c>
      <c r="C332" s="223" t="str">
        <f>'Tabulation of Bids'!$C208</f>
        <v/>
      </c>
      <c r="D332" s="211">
        <f>'Tabulation of Bids'!$D208</f>
        <v>0</v>
      </c>
      <c r="E332" s="246">
        <f>'Tabulation of Bids'!$E208</f>
        <v>0</v>
      </c>
      <c r="F332" s="327">
        <f t="shared" ref="F332:F354" si="15">D332*E332</f>
        <v>0</v>
      </c>
    </row>
    <row r="333" spans="1:6" ht="20.25" customHeight="1" x14ac:dyDescent="0.2">
      <c r="A333" s="209" t="str">
        <f>'Tabulation of Bids'!$A209</f>
        <v/>
      </c>
      <c r="B333" s="210" t="str">
        <f>'Tabulation of Bids'!$B209</f>
        <v/>
      </c>
      <c r="C333" s="223" t="str">
        <f>'Tabulation of Bids'!$C209</f>
        <v/>
      </c>
      <c r="D333" s="211">
        <f>'Tabulation of Bids'!$D209</f>
        <v>0</v>
      </c>
      <c r="E333" s="246">
        <f>'Tabulation of Bids'!$E209</f>
        <v>0</v>
      </c>
      <c r="F333" s="327">
        <f t="shared" si="15"/>
        <v>0</v>
      </c>
    </row>
    <row r="334" spans="1:6" ht="20.25" customHeight="1" x14ac:dyDescent="0.2">
      <c r="A334" s="209" t="str">
        <f>'Tabulation of Bids'!$A210</f>
        <v/>
      </c>
      <c r="B334" s="210" t="str">
        <f>'Tabulation of Bids'!$B210</f>
        <v/>
      </c>
      <c r="C334" s="223" t="str">
        <f>'Tabulation of Bids'!$C210</f>
        <v/>
      </c>
      <c r="D334" s="211">
        <f>'Tabulation of Bids'!$D210</f>
        <v>0</v>
      </c>
      <c r="E334" s="246">
        <f>'Tabulation of Bids'!$E210</f>
        <v>0</v>
      </c>
      <c r="F334" s="327">
        <f t="shared" si="15"/>
        <v>0</v>
      </c>
    </row>
    <row r="335" spans="1:6" ht="20.25" customHeight="1" x14ac:dyDescent="0.2">
      <c r="A335" s="209" t="str">
        <f>'Tabulation of Bids'!$A214</f>
        <v/>
      </c>
      <c r="B335" s="210" t="str">
        <f>'Tabulation of Bids'!$B214</f>
        <v/>
      </c>
      <c r="C335" s="223" t="str">
        <f>'Tabulation of Bids'!$C214</f>
        <v/>
      </c>
      <c r="D335" s="211">
        <f>'Tabulation of Bids'!$D214</f>
        <v>0</v>
      </c>
      <c r="E335" s="246">
        <f>'Tabulation of Bids'!$E214</f>
        <v>0</v>
      </c>
      <c r="F335" s="327">
        <f t="shared" si="15"/>
        <v>0</v>
      </c>
    </row>
    <row r="336" spans="1:6" ht="20.25" customHeight="1" x14ac:dyDescent="0.2">
      <c r="A336" s="209" t="str">
        <f>'Tabulation of Bids'!$A215</f>
        <v/>
      </c>
      <c r="B336" s="210" t="str">
        <f>'Tabulation of Bids'!$B215</f>
        <v/>
      </c>
      <c r="C336" s="223" t="str">
        <f>'Tabulation of Bids'!$C215</f>
        <v/>
      </c>
      <c r="D336" s="211">
        <f>'Tabulation of Bids'!$D215</f>
        <v>0</v>
      </c>
      <c r="E336" s="246">
        <f>'Tabulation of Bids'!$E215</f>
        <v>0</v>
      </c>
      <c r="F336" s="327">
        <f t="shared" si="15"/>
        <v>0</v>
      </c>
    </row>
    <row r="337" spans="1:6" ht="20.25" customHeight="1" x14ac:dyDescent="0.2">
      <c r="A337" s="209" t="str">
        <f>'Tabulation of Bids'!$A216</f>
        <v/>
      </c>
      <c r="B337" s="210" t="str">
        <f>'Tabulation of Bids'!$B216</f>
        <v/>
      </c>
      <c r="C337" s="223" t="str">
        <f>'Tabulation of Bids'!$C216</f>
        <v/>
      </c>
      <c r="D337" s="211">
        <f>'Tabulation of Bids'!$D216</f>
        <v>0</v>
      </c>
      <c r="E337" s="246">
        <f>'Tabulation of Bids'!$E216</f>
        <v>0</v>
      </c>
      <c r="F337" s="327">
        <f t="shared" si="15"/>
        <v>0</v>
      </c>
    </row>
    <row r="338" spans="1:6" ht="20.25" customHeight="1" x14ac:dyDescent="0.2">
      <c r="A338" s="209" t="str">
        <f>'Tabulation of Bids'!$A217</f>
        <v/>
      </c>
      <c r="B338" s="210" t="str">
        <f>'Tabulation of Bids'!$B217</f>
        <v/>
      </c>
      <c r="C338" s="223" t="str">
        <f>'Tabulation of Bids'!$C217</f>
        <v/>
      </c>
      <c r="D338" s="211">
        <f>'Tabulation of Bids'!$D217</f>
        <v>0</v>
      </c>
      <c r="E338" s="246">
        <f>'Tabulation of Bids'!$E217</f>
        <v>0</v>
      </c>
      <c r="F338" s="327">
        <f t="shared" si="15"/>
        <v>0</v>
      </c>
    </row>
    <row r="339" spans="1:6" ht="20.25" customHeight="1" x14ac:dyDescent="0.2">
      <c r="A339" s="209" t="str">
        <f>'Tabulation of Bids'!$A218</f>
        <v/>
      </c>
      <c r="B339" s="210" t="str">
        <f>'Tabulation of Bids'!$B218</f>
        <v/>
      </c>
      <c r="C339" s="223" t="str">
        <f>'Tabulation of Bids'!$C218</f>
        <v/>
      </c>
      <c r="D339" s="211">
        <f>'Tabulation of Bids'!$D218</f>
        <v>0</v>
      </c>
      <c r="E339" s="246">
        <f>'Tabulation of Bids'!$E218</f>
        <v>0</v>
      </c>
      <c r="F339" s="327">
        <f t="shared" si="15"/>
        <v>0</v>
      </c>
    </row>
    <row r="340" spans="1:6" ht="20.25" customHeight="1" x14ac:dyDescent="0.2">
      <c r="A340" s="209" t="str">
        <f>'Tabulation of Bids'!$A219</f>
        <v/>
      </c>
      <c r="B340" s="210" t="str">
        <f>'Tabulation of Bids'!$B219</f>
        <v/>
      </c>
      <c r="C340" s="223" t="str">
        <f>'Tabulation of Bids'!$C219</f>
        <v/>
      </c>
      <c r="D340" s="211">
        <f>'Tabulation of Bids'!$D219</f>
        <v>0</v>
      </c>
      <c r="E340" s="246">
        <f>'Tabulation of Bids'!$E219</f>
        <v>0</v>
      </c>
      <c r="F340" s="327">
        <f t="shared" si="15"/>
        <v>0</v>
      </c>
    </row>
    <row r="341" spans="1:6" ht="20.25" customHeight="1" x14ac:dyDescent="0.2">
      <c r="A341" s="209" t="str">
        <f>'Tabulation of Bids'!$A220</f>
        <v/>
      </c>
      <c r="B341" s="210" t="str">
        <f>'Tabulation of Bids'!$B220</f>
        <v/>
      </c>
      <c r="C341" s="223" t="str">
        <f>'Tabulation of Bids'!$C220</f>
        <v/>
      </c>
      <c r="D341" s="211">
        <f>'Tabulation of Bids'!$D220</f>
        <v>0</v>
      </c>
      <c r="E341" s="246">
        <f>'Tabulation of Bids'!$E220</f>
        <v>0</v>
      </c>
      <c r="F341" s="327">
        <f t="shared" si="15"/>
        <v>0</v>
      </c>
    </row>
    <row r="342" spans="1:6" ht="20.25" customHeight="1" x14ac:dyDescent="0.2">
      <c r="A342" s="209" t="str">
        <f>'Tabulation of Bids'!$A221</f>
        <v/>
      </c>
      <c r="B342" s="210" t="str">
        <f>'Tabulation of Bids'!$B221</f>
        <v/>
      </c>
      <c r="C342" s="223" t="str">
        <f>'Tabulation of Bids'!$C221</f>
        <v/>
      </c>
      <c r="D342" s="211">
        <f>'Tabulation of Bids'!$D221</f>
        <v>0</v>
      </c>
      <c r="E342" s="246">
        <f>'Tabulation of Bids'!$E221</f>
        <v>0</v>
      </c>
      <c r="F342" s="327">
        <f t="shared" si="15"/>
        <v>0</v>
      </c>
    </row>
    <row r="343" spans="1:6" ht="20.25" customHeight="1" x14ac:dyDescent="0.2">
      <c r="A343" s="209" t="str">
        <f>'Tabulation of Bids'!$A222</f>
        <v/>
      </c>
      <c r="B343" s="210" t="str">
        <f>'Tabulation of Bids'!$B222</f>
        <v/>
      </c>
      <c r="C343" s="223" t="str">
        <f>'Tabulation of Bids'!$C222</f>
        <v/>
      </c>
      <c r="D343" s="211">
        <f>'Tabulation of Bids'!$D222</f>
        <v>0</v>
      </c>
      <c r="E343" s="246">
        <f>'Tabulation of Bids'!$E222</f>
        <v>0</v>
      </c>
      <c r="F343" s="327">
        <f t="shared" si="15"/>
        <v>0</v>
      </c>
    </row>
    <row r="344" spans="1:6" ht="20.25" customHeight="1" x14ac:dyDescent="0.2">
      <c r="A344" s="209" t="str">
        <f>'Tabulation of Bids'!$A223</f>
        <v/>
      </c>
      <c r="B344" s="210" t="str">
        <f>'Tabulation of Bids'!$B223</f>
        <v/>
      </c>
      <c r="C344" s="223" t="str">
        <f>'Tabulation of Bids'!$C223</f>
        <v/>
      </c>
      <c r="D344" s="211">
        <f>'Tabulation of Bids'!$D223</f>
        <v>0</v>
      </c>
      <c r="E344" s="246">
        <f>'Tabulation of Bids'!$E223</f>
        <v>0</v>
      </c>
      <c r="F344" s="327">
        <f t="shared" si="15"/>
        <v>0</v>
      </c>
    </row>
    <row r="345" spans="1:6" ht="20.25" customHeight="1" x14ac:dyDescent="0.2">
      <c r="A345" s="209" t="str">
        <f>'Tabulation of Bids'!$A224</f>
        <v/>
      </c>
      <c r="B345" s="210" t="str">
        <f>'Tabulation of Bids'!$B224</f>
        <v/>
      </c>
      <c r="C345" s="223" t="str">
        <f>'Tabulation of Bids'!$C224</f>
        <v/>
      </c>
      <c r="D345" s="211">
        <f>'Tabulation of Bids'!$D224</f>
        <v>0</v>
      </c>
      <c r="E345" s="246">
        <f>'Tabulation of Bids'!$E224</f>
        <v>0</v>
      </c>
      <c r="F345" s="327">
        <f t="shared" si="15"/>
        <v>0</v>
      </c>
    </row>
    <row r="346" spans="1:6" ht="20.25" customHeight="1" x14ac:dyDescent="0.2">
      <c r="A346" s="209" t="str">
        <f>'Tabulation of Bids'!$A225</f>
        <v/>
      </c>
      <c r="B346" s="210" t="str">
        <f>'Tabulation of Bids'!$B225</f>
        <v/>
      </c>
      <c r="C346" s="223" t="str">
        <f>'Tabulation of Bids'!$C225</f>
        <v/>
      </c>
      <c r="D346" s="211">
        <f>'Tabulation of Bids'!$D225</f>
        <v>0</v>
      </c>
      <c r="E346" s="246">
        <f>'Tabulation of Bids'!$E225</f>
        <v>0</v>
      </c>
      <c r="F346" s="327">
        <f t="shared" si="15"/>
        <v>0</v>
      </c>
    </row>
    <row r="347" spans="1:6" ht="20.25" customHeight="1" x14ac:dyDescent="0.2">
      <c r="A347" s="209" t="str">
        <f>'Tabulation of Bids'!$A226</f>
        <v/>
      </c>
      <c r="B347" s="210" t="str">
        <f>'Tabulation of Bids'!$B226</f>
        <v/>
      </c>
      <c r="C347" s="223" t="str">
        <f>'Tabulation of Bids'!$C226</f>
        <v/>
      </c>
      <c r="D347" s="211">
        <f>'Tabulation of Bids'!$D226</f>
        <v>0</v>
      </c>
      <c r="E347" s="246">
        <f>'Tabulation of Bids'!$E226</f>
        <v>0</v>
      </c>
      <c r="F347" s="327">
        <f t="shared" si="15"/>
        <v>0</v>
      </c>
    </row>
    <row r="348" spans="1:6" ht="20.25" customHeight="1" x14ac:dyDescent="0.2">
      <c r="A348" s="209" t="str">
        <f>'Tabulation of Bids'!$A227</f>
        <v/>
      </c>
      <c r="B348" s="210" t="str">
        <f>'Tabulation of Bids'!$B227</f>
        <v/>
      </c>
      <c r="C348" s="223" t="str">
        <f>'Tabulation of Bids'!$C227</f>
        <v/>
      </c>
      <c r="D348" s="211">
        <f>'Tabulation of Bids'!$D227</f>
        <v>0</v>
      </c>
      <c r="E348" s="246">
        <f>'Tabulation of Bids'!$E227</f>
        <v>0</v>
      </c>
      <c r="F348" s="327">
        <f t="shared" si="15"/>
        <v>0</v>
      </c>
    </row>
    <row r="349" spans="1:6" ht="20.25" customHeight="1" x14ac:dyDescent="0.2">
      <c r="A349" s="209" t="str">
        <f>'Tabulation of Bids'!$A228</f>
        <v/>
      </c>
      <c r="B349" s="210" t="str">
        <f>'Tabulation of Bids'!$B228</f>
        <v/>
      </c>
      <c r="C349" s="223" t="str">
        <f>'Tabulation of Bids'!$C228</f>
        <v/>
      </c>
      <c r="D349" s="211">
        <f>'Tabulation of Bids'!$D228</f>
        <v>0</v>
      </c>
      <c r="E349" s="246">
        <f>'Tabulation of Bids'!$E228</f>
        <v>0</v>
      </c>
      <c r="F349" s="327">
        <f t="shared" si="15"/>
        <v>0</v>
      </c>
    </row>
    <row r="350" spans="1:6" ht="20.25" customHeight="1" x14ac:dyDescent="0.2">
      <c r="A350" s="209" t="str">
        <f>'Tabulation of Bids'!$A229</f>
        <v/>
      </c>
      <c r="B350" s="210" t="str">
        <f>'Tabulation of Bids'!$B229</f>
        <v/>
      </c>
      <c r="C350" s="223" t="str">
        <f>'Tabulation of Bids'!$C229</f>
        <v/>
      </c>
      <c r="D350" s="211">
        <f>'Tabulation of Bids'!$D229</f>
        <v>0</v>
      </c>
      <c r="E350" s="246">
        <f>'Tabulation of Bids'!$E229</f>
        <v>0</v>
      </c>
      <c r="F350" s="327">
        <f t="shared" si="15"/>
        <v>0</v>
      </c>
    </row>
    <row r="351" spans="1:6" ht="20.25" customHeight="1" x14ac:dyDescent="0.2">
      <c r="A351" s="209" t="str">
        <f>'Tabulation of Bids'!$A230</f>
        <v/>
      </c>
      <c r="B351" s="210" t="str">
        <f>'Tabulation of Bids'!$B230</f>
        <v/>
      </c>
      <c r="C351" s="223" t="str">
        <f>'Tabulation of Bids'!$C230</f>
        <v/>
      </c>
      <c r="D351" s="211">
        <f>'Tabulation of Bids'!$D230</f>
        <v>0</v>
      </c>
      <c r="E351" s="246">
        <f>'Tabulation of Bids'!$E230</f>
        <v>0</v>
      </c>
      <c r="F351" s="327">
        <f t="shared" si="15"/>
        <v>0</v>
      </c>
    </row>
    <row r="352" spans="1:6" ht="20.25" customHeight="1" x14ac:dyDescent="0.2">
      <c r="A352" s="209" t="str">
        <f>'Tabulation of Bids'!$A231</f>
        <v/>
      </c>
      <c r="B352" s="210" t="str">
        <f>'Tabulation of Bids'!$B231</f>
        <v/>
      </c>
      <c r="C352" s="223" t="str">
        <f>'Tabulation of Bids'!$C231</f>
        <v/>
      </c>
      <c r="D352" s="211">
        <f>'Tabulation of Bids'!$D231</f>
        <v>0</v>
      </c>
      <c r="E352" s="246">
        <f>'Tabulation of Bids'!$E231</f>
        <v>0</v>
      </c>
      <c r="F352" s="327">
        <f t="shared" si="15"/>
        <v>0</v>
      </c>
    </row>
    <row r="353" spans="1:6" ht="20.25" customHeight="1" x14ac:dyDescent="0.2">
      <c r="A353" s="209" t="str">
        <f>'Tabulation of Bids'!$A232</f>
        <v/>
      </c>
      <c r="B353" s="210" t="str">
        <f>'Tabulation of Bids'!$B232</f>
        <v/>
      </c>
      <c r="C353" s="223" t="str">
        <f>'Tabulation of Bids'!$C232</f>
        <v/>
      </c>
      <c r="D353" s="211">
        <f>'Tabulation of Bids'!$D232</f>
        <v>0</v>
      </c>
      <c r="E353" s="246">
        <f>'Tabulation of Bids'!$E232</f>
        <v>0</v>
      </c>
      <c r="F353" s="327">
        <f t="shared" si="15"/>
        <v>0</v>
      </c>
    </row>
    <row r="354" spans="1:6" ht="20.25" customHeight="1" x14ac:dyDescent="0.2">
      <c r="A354" s="209" t="str">
        <f>'Tabulation of Bids'!$A233</f>
        <v/>
      </c>
      <c r="B354" s="210" t="str">
        <f>'Tabulation of Bids'!$B233</f>
        <v/>
      </c>
      <c r="C354" s="223" t="str">
        <f>'Tabulation of Bids'!$C233</f>
        <v/>
      </c>
      <c r="D354" s="211">
        <f>'Tabulation of Bids'!$D233</f>
        <v>0</v>
      </c>
      <c r="E354" s="246">
        <f>'Tabulation of Bids'!$E233</f>
        <v>0</v>
      </c>
      <c r="F354" s="327">
        <f t="shared" si="15"/>
        <v>0</v>
      </c>
    </row>
    <row r="355" spans="1:6" ht="13.5" thickBot="1" x14ac:dyDescent="0.25">
      <c r="A355" s="248"/>
      <c r="B355" s="249"/>
      <c r="C355" s="250"/>
      <c r="D355" s="251"/>
      <c r="E355" s="252" t="s">
        <v>7</v>
      </c>
      <c r="F355" s="330">
        <f>SUM(F331:F354)+F310</f>
        <v>740838.5</v>
      </c>
    </row>
    <row r="356" spans="1:6" x14ac:dyDescent="0.2">
      <c r="A356" s="111"/>
      <c r="B356" s="112"/>
      <c r="C356" s="111"/>
      <c r="D356" s="113"/>
      <c r="E356" s="114"/>
      <c r="F356" s="331"/>
    </row>
    <row r="357" spans="1:6" x14ac:dyDescent="0.2">
      <c r="A357" s="347" t="s">
        <v>110</v>
      </c>
      <c r="B357" s="116"/>
      <c r="C357" s="116"/>
      <c r="D357" s="347" t="s">
        <v>25</v>
      </c>
      <c r="E357" s="116"/>
      <c r="F357" s="332"/>
    </row>
    <row r="358" spans="1:6" x14ac:dyDescent="0.2">
      <c r="A358" s="117"/>
      <c r="B358" s="117"/>
      <c r="C358" s="117"/>
      <c r="D358" s="117"/>
      <c r="E358" s="117"/>
      <c r="F358" s="126"/>
    </row>
    <row r="359" spans="1:6" x14ac:dyDescent="0.2">
      <c r="A359" s="115" t="s">
        <v>26</v>
      </c>
      <c r="B359" s="116"/>
      <c r="C359" s="116"/>
      <c r="D359" s="115" t="s">
        <v>25</v>
      </c>
      <c r="E359" s="116"/>
      <c r="F359" s="332"/>
    </row>
    <row r="360" spans="1:6" x14ac:dyDescent="0.2">
      <c r="A360" s="333" t="s">
        <v>104</v>
      </c>
      <c r="B360" s="117"/>
      <c r="C360" s="117"/>
      <c r="D360" s="117"/>
      <c r="E360" s="117"/>
      <c r="F360" s="334" t="s">
        <v>27</v>
      </c>
    </row>
    <row r="361" spans="1:6" x14ac:dyDescent="0.2">
      <c r="A361" s="118"/>
      <c r="B361" s="119"/>
      <c r="C361" s="120" t="s">
        <v>11</v>
      </c>
      <c r="D361" s="121"/>
      <c r="E361" s="122" t="s">
        <v>12</v>
      </c>
      <c r="F361" s="322"/>
    </row>
    <row r="362" spans="1:6" x14ac:dyDescent="0.2">
      <c r="A362" s="123"/>
      <c r="B362" s="124"/>
      <c r="C362" s="125" t="s">
        <v>13</v>
      </c>
      <c r="D362" s="116"/>
      <c r="E362" s="368">
        <f>E317</f>
        <v>0</v>
      </c>
      <c r="F362" s="369"/>
    </row>
    <row r="363" spans="1:6" x14ac:dyDescent="0.2">
      <c r="A363" s="123"/>
      <c r="B363" s="126"/>
      <c r="C363" s="125" t="s">
        <v>14</v>
      </c>
      <c r="D363" s="116"/>
      <c r="E363" s="70" t="s">
        <v>15</v>
      </c>
      <c r="F363" s="335"/>
    </row>
    <row r="364" spans="1:6" x14ac:dyDescent="0.2">
      <c r="A364" s="127"/>
      <c r="B364" s="128" t="s">
        <v>16</v>
      </c>
      <c r="C364" s="125" t="s">
        <v>17</v>
      </c>
      <c r="D364" s="370" t="str">
        <f>D319</f>
        <v>CDBG Sidewalk Repairs 2025</v>
      </c>
      <c r="E364" s="370"/>
      <c r="F364" s="371"/>
    </row>
    <row r="365" spans="1:6" x14ac:dyDescent="0.2">
      <c r="A365" s="323" t="str">
        <f>A320</f>
        <v>Location (Sta. and land description of beginning; Sta. only for end for county and road district; street limits for municipality.)</v>
      </c>
      <c r="B365" s="323"/>
      <c r="C365" s="323"/>
      <c r="D365" s="323"/>
      <c r="E365" s="323"/>
      <c r="F365" s="324"/>
    </row>
    <row r="366" spans="1:6" x14ac:dyDescent="0.2">
      <c r="A366" s="262">
        <f t="shared" ref="A366:A374" si="16">A321</f>
        <v>0</v>
      </c>
      <c r="B366" s="108"/>
      <c r="C366" s="108"/>
      <c r="D366" s="108"/>
      <c r="E366" s="108"/>
      <c r="F366" s="325"/>
    </row>
    <row r="367" spans="1:6" x14ac:dyDescent="0.2">
      <c r="A367" s="262">
        <f t="shared" si="16"/>
        <v>0</v>
      </c>
      <c r="B367" s="108"/>
      <c r="C367" s="108"/>
      <c r="D367" s="108"/>
      <c r="E367" s="108"/>
      <c r="F367" s="325"/>
    </row>
    <row r="368" spans="1:6" x14ac:dyDescent="0.2">
      <c r="A368" s="262">
        <f t="shared" si="16"/>
        <v>0</v>
      </c>
      <c r="B368" s="108"/>
      <c r="C368" s="108"/>
      <c r="D368" s="108"/>
      <c r="E368" s="108"/>
      <c r="F368" s="325"/>
    </row>
    <row r="369" spans="1:6" x14ac:dyDescent="0.2">
      <c r="A369" s="262">
        <f t="shared" si="16"/>
        <v>0</v>
      </c>
      <c r="B369" s="108"/>
      <c r="C369" s="108"/>
      <c r="D369" s="108"/>
      <c r="E369" s="108"/>
      <c r="F369" s="325"/>
    </row>
    <row r="370" spans="1:6" x14ac:dyDescent="0.2">
      <c r="A370" s="336" t="str">
        <f t="shared" si="16"/>
        <v>a total distance of _________feet, of which ___________ feet (____________ miles) are to be improved</v>
      </c>
      <c r="B370" s="323"/>
      <c r="C370" s="323"/>
      <c r="D370" s="323"/>
      <c r="E370" s="323"/>
      <c r="F370" s="324"/>
    </row>
    <row r="371" spans="1:6" x14ac:dyDescent="0.2">
      <c r="A371" s="336" t="str">
        <f t="shared" si="16"/>
        <v xml:space="preserve">   Station ______________ is approximately ________________ miles by road from the ______________</v>
      </c>
      <c r="B371" s="323"/>
      <c r="C371" s="323"/>
      <c r="D371" s="323"/>
      <c r="E371" s="323"/>
      <c r="F371" s="324"/>
    </row>
    <row r="372" spans="1:6" x14ac:dyDescent="0.2">
      <c r="A372" s="336" t="str">
        <f t="shared" si="16"/>
        <v>railroad siding at ______________________________________</v>
      </c>
      <c r="B372" s="323"/>
      <c r="C372" s="323"/>
      <c r="D372" s="323"/>
      <c r="E372" s="323"/>
      <c r="F372" s="324"/>
    </row>
    <row r="373" spans="1:6" x14ac:dyDescent="0.2">
      <c r="A373" s="336" t="str">
        <f t="shared" si="16"/>
        <v>Type ______________________ Width ____________ Thickness ___________ Shoulders ___________</v>
      </c>
      <c r="B373" s="323"/>
      <c r="C373" s="323"/>
      <c r="D373" s="323"/>
      <c r="E373" s="323"/>
      <c r="F373" s="324"/>
    </row>
    <row r="374" spans="1:6" ht="13.5" thickBot="1" x14ac:dyDescent="0.25">
      <c r="A374" s="336" t="str">
        <f t="shared" si="16"/>
        <v>Average Length of Haul _________________________________</v>
      </c>
      <c r="B374" s="323"/>
      <c r="C374" s="323"/>
      <c r="D374" s="323"/>
      <c r="E374" s="323"/>
      <c r="F374" s="324"/>
    </row>
    <row r="375" spans="1:6" ht="26.25" thickBot="1" x14ac:dyDescent="0.25">
      <c r="A375" s="212" t="s">
        <v>2</v>
      </c>
      <c r="B375" s="213" t="s">
        <v>3</v>
      </c>
      <c r="C375" s="213" t="s">
        <v>24</v>
      </c>
      <c r="D375" s="214" t="s">
        <v>5</v>
      </c>
      <c r="E375" s="215" t="s">
        <v>6</v>
      </c>
      <c r="F375" s="215" t="s">
        <v>7</v>
      </c>
    </row>
    <row r="376" spans="1:6" ht="20.25" customHeight="1" x14ac:dyDescent="0.2">
      <c r="A376" s="209" t="str">
        <f>'Tabulation of Bids'!$A234</f>
        <v/>
      </c>
      <c r="B376" s="210" t="str">
        <f>'Tabulation of Bids'!$B234</f>
        <v/>
      </c>
      <c r="C376" s="223" t="str">
        <f>'Tabulation of Bids'!$C234</f>
        <v/>
      </c>
      <c r="D376" s="211">
        <f>'Tabulation of Bids'!$D234</f>
        <v>0</v>
      </c>
      <c r="E376" s="246">
        <f>'Tabulation of Bids'!$E234</f>
        <v>0</v>
      </c>
      <c r="F376" s="327">
        <f>D376*E376</f>
        <v>0</v>
      </c>
    </row>
    <row r="377" spans="1:6" ht="20.25" customHeight="1" x14ac:dyDescent="0.2">
      <c r="A377" s="209" t="str">
        <f>'Tabulation of Bids'!$A235</f>
        <v/>
      </c>
      <c r="B377" s="210" t="str">
        <f>'Tabulation of Bids'!$B235</f>
        <v/>
      </c>
      <c r="C377" s="223" t="str">
        <f>'Tabulation of Bids'!$C235</f>
        <v/>
      </c>
      <c r="D377" s="211">
        <f>'Tabulation of Bids'!$D235</f>
        <v>0</v>
      </c>
      <c r="E377" s="246">
        <f>'Tabulation of Bids'!$E235</f>
        <v>0</v>
      </c>
      <c r="F377" s="327">
        <f t="shared" ref="F377:F399" si="17">D377*E377</f>
        <v>0</v>
      </c>
    </row>
    <row r="378" spans="1:6" ht="20.25" customHeight="1" x14ac:dyDescent="0.2">
      <c r="A378" s="209" t="str">
        <f>'Tabulation of Bids'!$A236</f>
        <v/>
      </c>
      <c r="B378" s="210" t="str">
        <f>'Tabulation of Bids'!$B236</f>
        <v/>
      </c>
      <c r="C378" s="223" t="str">
        <f>'Tabulation of Bids'!$C236</f>
        <v/>
      </c>
      <c r="D378" s="211">
        <f>'Tabulation of Bids'!$D236</f>
        <v>0</v>
      </c>
      <c r="E378" s="246">
        <f>'Tabulation of Bids'!$E236</f>
        <v>0</v>
      </c>
      <c r="F378" s="327">
        <f t="shared" si="17"/>
        <v>0</v>
      </c>
    </row>
    <row r="379" spans="1:6" ht="20.25" customHeight="1" x14ac:dyDescent="0.2">
      <c r="A379" s="209" t="str">
        <f>'Tabulation of Bids'!$A237</f>
        <v/>
      </c>
      <c r="B379" s="210" t="str">
        <f>'Tabulation of Bids'!$B237</f>
        <v/>
      </c>
      <c r="C379" s="223" t="str">
        <f>'Tabulation of Bids'!$C237</f>
        <v/>
      </c>
      <c r="D379" s="211">
        <f>'Tabulation of Bids'!$D237</f>
        <v>0</v>
      </c>
      <c r="E379" s="246">
        <f>'Tabulation of Bids'!$E237</f>
        <v>0</v>
      </c>
      <c r="F379" s="327">
        <f t="shared" si="17"/>
        <v>0</v>
      </c>
    </row>
    <row r="380" spans="1:6" ht="20.25" customHeight="1" x14ac:dyDescent="0.2">
      <c r="A380" s="209" t="str">
        <f>'Tabulation of Bids'!$A240</f>
        <v/>
      </c>
      <c r="B380" s="210" t="str">
        <f>'Tabulation of Bids'!$B240</f>
        <v/>
      </c>
      <c r="C380" s="223" t="str">
        <f>'Tabulation of Bids'!$C240</f>
        <v/>
      </c>
      <c r="D380" s="211">
        <f>'Tabulation of Bids'!$D240</f>
        <v>0</v>
      </c>
      <c r="E380" s="246">
        <f>'Tabulation of Bids'!$E240</f>
        <v>0</v>
      </c>
      <c r="F380" s="327">
        <f t="shared" si="17"/>
        <v>0</v>
      </c>
    </row>
    <row r="381" spans="1:6" ht="20.25" customHeight="1" x14ac:dyDescent="0.2">
      <c r="A381" s="209" t="str">
        <f>'Tabulation of Bids'!$A241</f>
        <v/>
      </c>
      <c r="B381" s="210" t="str">
        <f>'Tabulation of Bids'!$B241</f>
        <v/>
      </c>
      <c r="C381" s="223" t="str">
        <f>'Tabulation of Bids'!$C241</f>
        <v/>
      </c>
      <c r="D381" s="211">
        <f>'Tabulation of Bids'!$D241</f>
        <v>0</v>
      </c>
      <c r="E381" s="246">
        <f>'Tabulation of Bids'!$E241</f>
        <v>0</v>
      </c>
      <c r="F381" s="327">
        <f t="shared" si="17"/>
        <v>0</v>
      </c>
    </row>
    <row r="382" spans="1:6" ht="20.25" customHeight="1" x14ac:dyDescent="0.2">
      <c r="A382" s="209" t="str">
        <f>'Tabulation of Bids'!$A242</f>
        <v/>
      </c>
      <c r="B382" s="210" t="str">
        <f>'Tabulation of Bids'!$B242</f>
        <v/>
      </c>
      <c r="C382" s="223" t="str">
        <f>'Tabulation of Bids'!$C242</f>
        <v/>
      </c>
      <c r="D382" s="211">
        <f>'Tabulation of Bids'!$D242</f>
        <v>0</v>
      </c>
      <c r="E382" s="246">
        <f>'Tabulation of Bids'!$E242</f>
        <v>0</v>
      </c>
      <c r="F382" s="327">
        <f t="shared" si="17"/>
        <v>0</v>
      </c>
    </row>
    <row r="383" spans="1:6" ht="20.25" customHeight="1" x14ac:dyDescent="0.2">
      <c r="A383" s="209" t="str">
        <f>'Tabulation of Bids'!$A243</f>
        <v/>
      </c>
      <c r="B383" s="210" t="str">
        <f>'Tabulation of Bids'!$B243</f>
        <v/>
      </c>
      <c r="C383" s="223" t="str">
        <f>'Tabulation of Bids'!$C243</f>
        <v/>
      </c>
      <c r="D383" s="211">
        <f>'Tabulation of Bids'!$D243</f>
        <v>0</v>
      </c>
      <c r="E383" s="246">
        <f>'Tabulation of Bids'!$E243</f>
        <v>0</v>
      </c>
      <c r="F383" s="327">
        <f t="shared" si="17"/>
        <v>0</v>
      </c>
    </row>
    <row r="384" spans="1:6" ht="20.25" customHeight="1" x14ac:dyDescent="0.2">
      <c r="A384" s="209" t="str">
        <f>'Tabulation of Bids'!$A244</f>
        <v/>
      </c>
      <c r="B384" s="210" t="str">
        <f>'Tabulation of Bids'!$B244</f>
        <v/>
      </c>
      <c r="C384" s="223" t="str">
        <f>'Tabulation of Bids'!$C244</f>
        <v/>
      </c>
      <c r="D384" s="211">
        <f>'Tabulation of Bids'!$D244</f>
        <v>0</v>
      </c>
      <c r="E384" s="246">
        <f>'Tabulation of Bids'!$E244</f>
        <v>0</v>
      </c>
      <c r="F384" s="327">
        <f t="shared" si="17"/>
        <v>0</v>
      </c>
    </row>
    <row r="385" spans="1:6" ht="20.25" customHeight="1" x14ac:dyDescent="0.2">
      <c r="A385" s="209" t="str">
        <f>'Tabulation of Bids'!$A245</f>
        <v/>
      </c>
      <c r="B385" s="210" t="str">
        <f>'Tabulation of Bids'!$B245</f>
        <v/>
      </c>
      <c r="C385" s="223" t="str">
        <f>'Tabulation of Bids'!$C245</f>
        <v/>
      </c>
      <c r="D385" s="211">
        <f>'Tabulation of Bids'!$D245</f>
        <v>0</v>
      </c>
      <c r="E385" s="246">
        <f>'Tabulation of Bids'!$E245</f>
        <v>0</v>
      </c>
      <c r="F385" s="327">
        <f t="shared" si="17"/>
        <v>0</v>
      </c>
    </row>
    <row r="386" spans="1:6" ht="20.25" customHeight="1" x14ac:dyDescent="0.2">
      <c r="A386" s="209" t="str">
        <f>'Tabulation of Bids'!$A246</f>
        <v/>
      </c>
      <c r="B386" s="210" t="str">
        <f>'Tabulation of Bids'!$B246</f>
        <v/>
      </c>
      <c r="C386" s="223" t="str">
        <f>'Tabulation of Bids'!$C246</f>
        <v/>
      </c>
      <c r="D386" s="211">
        <f>'Tabulation of Bids'!$D246</f>
        <v>0</v>
      </c>
      <c r="E386" s="246">
        <f>'Tabulation of Bids'!$E246</f>
        <v>0</v>
      </c>
      <c r="F386" s="327">
        <f t="shared" si="17"/>
        <v>0</v>
      </c>
    </row>
    <row r="387" spans="1:6" ht="20.25" customHeight="1" x14ac:dyDescent="0.2">
      <c r="A387" s="209" t="str">
        <f>'Tabulation of Bids'!$A247</f>
        <v/>
      </c>
      <c r="B387" s="210" t="str">
        <f>'Tabulation of Bids'!$B247</f>
        <v/>
      </c>
      <c r="C387" s="223" t="str">
        <f>'Tabulation of Bids'!$C247</f>
        <v/>
      </c>
      <c r="D387" s="211">
        <f>'Tabulation of Bids'!$D247</f>
        <v>0</v>
      </c>
      <c r="E387" s="246">
        <f>'Tabulation of Bids'!$E247</f>
        <v>0</v>
      </c>
      <c r="F387" s="327">
        <f t="shared" si="17"/>
        <v>0</v>
      </c>
    </row>
    <row r="388" spans="1:6" ht="20.25" customHeight="1" x14ac:dyDescent="0.2">
      <c r="A388" s="209" t="str">
        <f>'Tabulation of Bids'!$A248</f>
        <v/>
      </c>
      <c r="B388" s="210" t="str">
        <f>'Tabulation of Bids'!$B248</f>
        <v/>
      </c>
      <c r="C388" s="223" t="str">
        <f>'Tabulation of Bids'!$C248</f>
        <v/>
      </c>
      <c r="D388" s="211">
        <f>'Tabulation of Bids'!$D248</f>
        <v>0</v>
      </c>
      <c r="E388" s="246">
        <f>'Tabulation of Bids'!$E248</f>
        <v>0</v>
      </c>
      <c r="F388" s="327">
        <f t="shared" si="17"/>
        <v>0</v>
      </c>
    </row>
    <row r="389" spans="1:6" ht="20.25" customHeight="1" x14ac:dyDescent="0.2">
      <c r="A389" s="209" t="str">
        <f>'Tabulation of Bids'!$A249</f>
        <v/>
      </c>
      <c r="B389" s="210" t="str">
        <f>'Tabulation of Bids'!$B249</f>
        <v/>
      </c>
      <c r="C389" s="223" t="str">
        <f>'Tabulation of Bids'!$C249</f>
        <v/>
      </c>
      <c r="D389" s="211">
        <f>'Tabulation of Bids'!$D249</f>
        <v>0</v>
      </c>
      <c r="E389" s="246">
        <f>'Tabulation of Bids'!$E249</f>
        <v>0</v>
      </c>
      <c r="F389" s="327">
        <f t="shared" si="17"/>
        <v>0</v>
      </c>
    </row>
    <row r="390" spans="1:6" ht="20.25" customHeight="1" x14ac:dyDescent="0.2">
      <c r="A390" s="209" t="str">
        <f>'Tabulation of Bids'!$A250</f>
        <v/>
      </c>
      <c r="B390" s="210" t="str">
        <f>'Tabulation of Bids'!$B250</f>
        <v/>
      </c>
      <c r="C390" s="223" t="str">
        <f>'Tabulation of Bids'!$C250</f>
        <v/>
      </c>
      <c r="D390" s="211">
        <f>'Tabulation of Bids'!$D250</f>
        <v>0</v>
      </c>
      <c r="E390" s="246">
        <f>'Tabulation of Bids'!$E250</f>
        <v>0</v>
      </c>
      <c r="F390" s="327">
        <f t="shared" si="17"/>
        <v>0</v>
      </c>
    </row>
    <row r="391" spans="1:6" ht="20.25" customHeight="1" x14ac:dyDescent="0.2">
      <c r="A391" s="209" t="str">
        <f>'Tabulation of Bids'!$A251</f>
        <v/>
      </c>
      <c r="B391" s="210" t="str">
        <f>'Tabulation of Bids'!$B251</f>
        <v/>
      </c>
      <c r="C391" s="223" t="str">
        <f>'Tabulation of Bids'!$C251</f>
        <v/>
      </c>
      <c r="D391" s="211">
        <f>'Tabulation of Bids'!$D251</f>
        <v>0</v>
      </c>
      <c r="E391" s="246">
        <f>'Tabulation of Bids'!$E251</f>
        <v>0</v>
      </c>
      <c r="F391" s="327">
        <f t="shared" si="17"/>
        <v>0</v>
      </c>
    </row>
    <row r="392" spans="1:6" ht="20.25" customHeight="1" x14ac:dyDescent="0.2">
      <c r="A392" s="209" t="str">
        <f>'Tabulation of Bids'!$A252</f>
        <v/>
      </c>
      <c r="B392" s="210" t="str">
        <f>'Tabulation of Bids'!$B252</f>
        <v/>
      </c>
      <c r="C392" s="223" t="str">
        <f>'Tabulation of Bids'!$C252</f>
        <v/>
      </c>
      <c r="D392" s="211">
        <f>'Tabulation of Bids'!$D252</f>
        <v>0</v>
      </c>
      <c r="E392" s="246">
        <f>'Tabulation of Bids'!$E252</f>
        <v>0</v>
      </c>
      <c r="F392" s="327">
        <f t="shared" si="17"/>
        <v>0</v>
      </c>
    </row>
    <row r="393" spans="1:6" ht="20.25" customHeight="1" x14ac:dyDescent="0.2">
      <c r="A393" s="209" t="str">
        <f>'Tabulation of Bids'!$A253</f>
        <v/>
      </c>
      <c r="B393" s="210" t="str">
        <f>'Tabulation of Bids'!$B253</f>
        <v/>
      </c>
      <c r="C393" s="223" t="str">
        <f>'Tabulation of Bids'!$C253</f>
        <v/>
      </c>
      <c r="D393" s="211">
        <f>'Tabulation of Bids'!$D253</f>
        <v>0</v>
      </c>
      <c r="E393" s="246">
        <f>'Tabulation of Bids'!$E253</f>
        <v>0</v>
      </c>
      <c r="F393" s="327">
        <f t="shared" si="17"/>
        <v>0</v>
      </c>
    </row>
    <row r="394" spans="1:6" ht="20.25" customHeight="1" x14ac:dyDescent="0.2">
      <c r="A394" s="209" t="str">
        <f>'Tabulation of Bids'!$A254</f>
        <v/>
      </c>
      <c r="B394" s="210" t="str">
        <f>'Tabulation of Bids'!$B254</f>
        <v/>
      </c>
      <c r="C394" s="223" t="str">
        <f>'Tabulation of Bids'!$C254</f>
        <v/>
      </c>
      <c r="D394" s="211">
        <f>'Tabulation of Bids'!$D254</f>
        <v>0</v>
      </c>
      <c r="E394" s="246">
        <f>'Tabulation of Bids'!$E254</f>
        <v>0</v>
      </c>
      <c r="F394" s="327">
        <f t="shared" si="17"/>
        <v>0</v>
      </c>
    </row>
    <row r="395" spans="1:6" ht="20.25" customHeight="1" x14ac:dyDescent="0.2">
      <c r="A395" s="209" t="str">
        <f>'Tabulation of Bids'!$A255</f>
        <v/>
      </c>
      <c r="B395" s="210" t="str">
        <f>'Tabulation of Bids'!$B255</f>
        <v/>
      </c>
      <c r="C395" s="223" t="str">
        <f>'Tabulation of Bids'!$C255</f>
        <v/>
      </c>
      <c r="D395" s="211">
        <f>'Tabulation of Bids'!$D255</f>
        <v>0</v>
      </c>
      <c r="E395" s="246">
        <f>'Tabulation of Bids'!$E255</f>
        <v>0</v>
      </c>
      <c r="F395" s="327">
        <f t="shared" si="17"/>
        <v>0</v>
      </c>
    </row>
    <row r="396" spans="1:6" ht="20.25" customHeight="1" x14ac:dyDescent="0.2">
      <c r="A396" s="209" t="str">
        <f>'Tabulation of Bids'!$A256</f>
        <v/>
      </c>
      <c r="B396" s="210" t="str">
        <f>'Tabulation of Bids'!$B256</f>
        <v/>
      </c>
      <c r="C396" s="223" t="str">
        <f>'Tabulation of Bids'!$C256</f>
        <v/>
      </c>
      <c r="D396" s="211">
        <f>'Tabulation of Bids'!$D256</f>
        <v>0</v>
      </c>
      <c r="E396" s="246">
        <f>'Tabulation of Bids'!$E256</f>
        <v>0</v>
      </c>
      <c r="F396" s="327">
        <f t="shared" si="17"/>
        <v>0</v>
      </c>
    </row>
    <row r="397" spans="1:6" ht="20.25" customHeight="1" x14ac:dyDescent="0.2">
      <c r="A397" s="209" t="str">
        <f>'Tabulation of Bids'!$A257</f>
        <v/>
      </c>
      <c r="B397" s="210" t="str">
        <f>'Tabulation of Bids'!$B257</f>
        <v/>
      </c>
      <c r="C397" s="223" t="str">
        <f>'Tabulation of Bids'!$C257</f>
        <v/>
      </c>
      <c r="D397" s="211">
        <f>'Tabulation of Bids'!$D257</f>
        <v>0</v>
      </c>
      <c r="E397" s="246">
        <f>'Tabulation of Bids'!$E257</f>
        <v>0</v>
      </c>
      <c r="F397" s="327">
        <f t="shared" si="17"/>
        <v>0</v>
      </c>
    </row>
    <row r="398" spans="1:6" ht="20.25" customHeight="1" x14ac:dyDescent="0.2">
      <c r="A398" s="209" t="str">
        <f>'Tabulation of Bids'!$A258</f>
        <v/>
      </c>
      <c r="B398" s="210" t="str">
        <f>'Tabulation of Bids'!$B258</f>
        <v/>
      </c>
      <c r="C398" s="223" t="str">
        <f>'Tabulation of Bids'!$C258</f>
        <v/>
      </c>
      <c r="D398" s="211">
        <f>'Tabulation of Bids'!$D258</f>
        <v>0</v>
      </c>
      <c r="E398" s="246">
        <f>'Tabulation of Bids'!$E258</f>
        <v>0</v>
      </c>
      <c r="F398" s="327">
        <f t="shared" si="17"/>
        <v>0</v>
      </c>
    </row>
    <row r="399" spans="1:6" ht="20.25" customHeight="1" x14ac:dyDescent="0.2">
      <c r="A399" s="209" t="str">
        <f>'Tabulation of Bids'!$A259</f>
        <v/>
      </c>
      <c r="B399" s="210" t="str">
        <f>'Tabulation of Bids'!$B259</f>
        <v/>
      </c>
      <c r="C399" s="223" t="str">
        <f>'Tabulation of Bids'!$C259</f>
        <v/>
      </c>
      <c r="D399" s="211">
        <f>'Tabulation of Bids'!$D259</f>
        <v>0</v>
      </c>
      <c r="E399" s="246">
        <f>'Tabulation of Bids'!$E259</f>
        <v>0</v>
      </c>
      <c r="F399" s="327">
        <f t="shared" si="17"/>
        <v>0</v>
      </c>
    </row>
    <row r="400" spans="1:6" ht="13.5" thickBot="1" x14ac:dyDescent="0.25">
      <c r="A400" s="248"/>
      <c r="B400" s="249"/>
      <c r="C400" s="250"/>
      <c r="D400" s="251"/>
      <c r="E400" s="252" t="s">
        <v>7</v>
      </c>
      <c r="F400" s="330">
        <f>SUM(F376:F399)+F355</f>
        <v>740838.5</v>
      </c>
    </row>
    <row r="401" spans="1:6" x14ac:dyDescent="0.2">
      <c r="A401" s="111"/>
      <c r="B401" s="112"/>
      <c r="C401" s="111"/>
      <c r="D401" s="113"/>
      <c r="E401" s="114"/>
      <c r="F401" s="331"/>
    </row>
    <row r="402" spans="1:6" x14ac:dyDescent="0.2">
      <c r="A402" s="347" t="s">
        <v>110</v>
      </c>
      <c r="B402" s="116"/>
      <c r="C402" s="116"/>
      <c r="D402" s="347" t="s">
        <v>25</v>
      </c>
      <c r="E402" s="116"/>
      <c r="F402" s="332"/>
    </row>
    <row r="403" spans="1:6" x14ac:dyDescent="0.2">
      <c r="A403" s="117"/>
      <c r="B403" s="117"/>
      <c r="C403" s="117"/>
      <c r="D403" s="117"/>
      <c r="E403" s="117"/>
      <c r="F403" s="126"/>
    </row>
    <row r="404" spans="1:6" x14ac:dyDescent="0.2">
      <c r="A404" s="115" t="s">
        <v>26</v>
      </c>
      <c r="B404" s="116"/>
      <c r="C404" s="116"/>
      <c r="D404" s="115" t="s">
        <v>25</v>
      </c>
      <c r="E404" s="116"/>
      <c r="F404" s="332"/>
    </row>
    <row r="405" spans="1:6" x14ac:dyDescent="0.2">
      <c r="A405" s="333" t="s">
        <v>105</v>
      </c>
      <c r="B405" s="117"/>
      <c r="C405" s="117"/>
      <c r="D405" s="117"/>
      <c r="E405" s="117"/>
      <c r="F405" s="334" t="s">
        <v>27</v>
      </c>
    </row>
    <row r="406" spans="1:6" x14ac:dyDescent="0.2">
      <c r="A406" s="118"/>
      <c r="B406" s="119"/>
      <c r="C406" s="120" t="s">
        <v>11</v>
      </c>
      <c r="D406" s="121"/>
      <c r="E406" s="122" t="s">
        <v>12</v>
      </c>
      <c r="F406" s="322"/>
    </row>
    <row r="407" spans="1:6" x14ac:dyDescent="0.2">
      <c r="A407" s="123"/>
      <c r="B407" s="124"/>
      <c r="C407" s="125" t="s">
        <v>13</v>
      </c>
      <c r="D407" s="116"/>
      <c r="E407" s="368">
        <f>E362</f>
        <v>0</v>
      </c>
      <c r="F407" s="369"/>
    </row>
    <row r="408" spans="1:6" x14ac:dyDescent="0.2">
      <c r="A408" s="123"/>
      <c r="B408" s="126"/>
      <c r="C408" s="125" t="s">
        <v>14</v>
      </c>
      <c r="D408" s="116"/>
      <c r="E408" s="70" t="s">
        <v>15</v>
      </c>
      <c r="F408" s="335"/>
    </row>
    <row r="409" spans="1:6" x14ac:dyDescent="0.2">
      <c r="A409" s="127"/>
      <c r="B409" s="128" t="s">
        <v>16</v>
      </c>
      <c r="C409" s="125" t="s">
        <v>17</v>
      </c>
      <c r="D409" s="370" t="str">
        <f>D364</f>
        <v>CDBG Sidewalk Repairs 2025</v>
      </c>
      <c r="E409" s="370"/>
      <c r="F409" s="371"/>
    </row>
    <row r="410" spans="1:6" x14ac:dyDescent="0.2">
      <c r="A410" s="323" t="str">
        <f>A365</f>
        <v>Location (Sta. and land description of beginning; Sta. only for end for county and road district; street limits for municipality.)</v>
      </c>
      <c r="B410" s="323"/>
      <c r="C410" s="323"/>
      <c r="D410" s="323"/>
      <c r="E410" s="323"/>
      <c r="F410" s="324"/>
    </row>
    <row r="411" spans="1:6" x14ac:dyDescent="0.2">
      <c r="A411" s="262">
        <f t="shared" ref="A411:A419" si="18">A366</f>
        <v>0</v>
      </c>
      <c r="B411" s="108"/>
      <c r="C411" s="108"/>
      <c r="D411" s="108"/>
      <c r="E411" s="108"/>
      <c r="F411" s="325"/>
    </row>
    <row r="412" spans="1:6" x14ac:dyDescent="0.2">
      <c r="A412" s="262">
        <f t="shared" si="18"/>
        <v>0</v>
      </c>
      <c r="B412" s="108"/>
      <c r="C412" s="108"/>
      <c r="D412" s="108"/>
      <c r="E412" s="108"/>
      <c r="F412" s="325"/>
    </row>
    <row r="413" spans="1:6" x14ac:dyDescent="0.2">
      <c r="A413" s="262">
        <f t="shared" si="18"/>
        <v>0</v>
      </c>
      <c r="B413" s="108"/>
      <c r="C413" s="108"/>
      <c r="D413" s="108"/>
      <c r="E413" s="108"/>
      <c r="F413" s="325"/>
    </row>
    <row r="414" spans="1:6" x14ac:dyDescent="0.2">
      <c r="A414" s="262">
        <f t="shared" si="18"/>
        <v>0</v>
      </c>
      <c r="B414" s="108"/>
      <c r="C414" s="108"/>
      <c r="D414" s="108"/>
      <c r="E414" s="108"/>
      <c r="F414" s="325"/>
    </row>
    <row r="415" spans="1:6" x14ac:dyDescent="0.2">
      <c r="A415" s="336" t="str">
        <f t="shared" si="18"/>
        <v>a total distance of _________feet, of which ___________ feet (____________ miles) are to be improved</v>
      </c>
      <c r="B415" s="323"/>
      <c r="C415" s="323"/>
      <c r="D415" s="323"/>
      <c r="E415" s="323"/>
      <c r="F415" s="324"/>
    </row>
    <row r="416" spans="1:6" x14ac:dyDescent="0.2">
      <c r="A416" s="336" t="str">
        <f t="shared" si="18"/>
        <v xml:space="preserve">   Station ______________ is approximately ________________ miles by road from the ______________</v>
      </c>
      <c r="B416" s="323"/>
      <c r="C416" s="323"/>
      <c r="D416" s="323"/>
      <c r="E416" s="323"/>
      <c r="F416" s="324"/>
    </row>
    <row r="417" spans="1:6" x14ac:dyDescent="0.2">
      <c r="A417" s="336" t="str">
        <f t="shared" si="18"/>
        <v>railroad siding at ______________________________________</v>
      </c>
      <c r="B417" s="323"/>
      <c r="C417" s="323"/>
      <c r="D417" s="323"/>
      <c r="E417" s="323"/>
      <c r="F417" s="324"/>
    </row>
    <row r="418" spans="1:6" x14ac:dyDescent="0.2">
      <c r="A418" s="336" t="str">
        <f t="shared" si="18"/>
        <v>Type ______________________ Width ____________ Thickness ___________ Shoulders ___________</v>
      </c>
      <c r="B418" s="323"/>
      <c r="C418" s="323"/>
      <c r="D418" s="323"/>
      <c r="E418" s="323"/>
      <c r="F418" s="324"/>
    </row>
    <row r="419" spans="1:6" ht="13.5" thickBot="1" x14ac:dyDescent="0.25">
      <c r="A419" s="336" t="str">
        <f t="shared" si="18"/>
        <v>Average Length of Haul _________________________________</v>
      </c>
      <c r="B419" s="323"/>
      <c r="C419" s="323"/>
      <c r="D419" s="323"/>
      <c r="E419" s="323"/>
      <c r="F419" s="324"/>
    </row>
    <row r="420" spans="1:6" ht="26.25" thickBot="1" x14ac:dyDescent="0.25">
      <c r="A420" s="212" t="s">
        <v>2</v>
      </c>
      <c r="B420" s="213" t="s">
        <v>3</v>
      </c>
      <c r="C420" s="213" t="s">
        <v>24</v>
      </c>
      <c r="D420" s="214" t="s">
        <v>5</v>
      </c>
      <c r="E420" s="215" t="s">
        <v>6</v>
      </c>
      <c r="F420" s="215" t="s">
        <v>7</v>
      </c>
    </row>
    <row r="421" spans="1:6" ht="20.25" customHeight="1" x14ac:dyDescent="0.2">
      <c r="A421" s="209" t="str">
        <f>'Tabulation of Bids'!$A260</f>
        <v/>
      </c>
      <c r="B421" s="210" t="str">
        <f>'Tabulation of Bids'!$B260</f>
        <v/>
      </c>
      <c r="C421" s="223" t="str">
        <f>'Tabulation of Bids'!$C260</f>
        <v/>
      </c>
      <c r="D421" s="211">
        <f>'Tabulation of Bids'!$D260</f>
        <v>0</v>
      </c>
      <c r="E421" s="246">
        <f>'Tabulation of Bids'!$E260</f>
        <v>0</v>
      </c>
      <c r="F421" s="327">
        <f>D421*E421</f>
        <v>0</v>
      </c>
    </row>
    <row r="422" spans="1:6" ht="20.25" customHeight="1" x14ac:dyDescent="0.2">
      <c r="A422" s="209" t="str">
        <f>'Tabulation of Bids'!$A261</f>
        <v/>
      </c>
      <c r="B422" s="210" t="str">
        <f>'Tabulation of Bids'!$B261</f>
        <v/>
      </c>
      <c r="C422" s="223" t="str">
        <f>'Tabulation of Bids'!$C261</f>
        <v/>
      </c>
      <c r="D422" s="211">
        <f>'Tabulation of Bids'!$D261</f>
        <v>0</v>
      </c>
      <c r="E422" s="246">
        <f>'Tabulation of Bids'!$E261</f>
        <v>0</v>
      </c>
      <c r="F422" s="327">
        <f t="shared" ref="F422:F444" si="19">D422*E422</f>
        <v>0</v>
      </c>
    </row>
    <row r="423" spans="1:6" ht="20.25" customHeight="1" x14ac:dyDescent="0.2">
      <c r="A423" s="209" t="str">
        <f>'Tabulation of Bids'!$A262</f>
        <v/>
      </c>
      <c r="B423" s="210" t="str">
        <f>'Tabulation of Bids'!$B262</f>
        <v/>
      </c>
      <c r="C423" s="223" t="str">
        <f>'Tabulation of Bids'!$C262</f>
        <v/>
      </c>
      <c r="D423" s="211">
        <f>'Tabulation of Bids'!$D262</f>
        <v>0</v>
      </c>
      <c r="E423" s="246">
        <f>'Tabulation of Bids'!$E262</f>
        <v>0</v>
      </c>
      <c r="F423" s="327">
        <f t="shared" si="19"/>
        <v>0</v>
      </c>
    </row>
    <row r="424" spans="1:6" ht="20.25" customHeight="1" x14ac:dyDescent="0.2">
      <c r="A424" s="209" t="str">
        <f>'Tabulation of Bids'!$A263</f>
        <v/>
      </c>
      <c r="B424" s="210" t="str">
        <f>'Tabulation of Bids'!$B263</f>
        <v/>
      </c>
      <c r="C424" s="223" t="str">
        <f>'Tabulation of Bids'!$C263</f>
        <v/>
      </c>
      <c r="D424" s="211">
        <f>'Tabulation of Bids'!$D263</f>
        <v>0</v>
      </c>
      <c r="E424" s="246">
        <f>'Tabulation of Bids'!$E263</f>
        <v>0</v>
      </c>
      <c r="F424" s="327">
        <f t="shared" si="19"/>
        <v>0</v>
      </c>
    </row>
    <row r="425" spans="1:6" ht="20.25" customHeight="1" x14ac:dyDescent="0.2">
      <c r="A425" s="209" t="str">
        <f>'Tabulation of Bids'!$A266</f>
        <v/>
      </c>
      <c r="B425" s="210" t="str">
        <f>'Tabulation of Bids'!$B266</f>
        <v/>
      </c>
      <c r="C425" s="223" t="str">
        <f>'Tabulation of Bids'!$C266</f>
        <v/>
      </c>
      <c r="D425" s="211">
        <f>'Tabulation of Bids'!$D266</f>
        <v>0</v>
      </c>
      <c r="E425" s="246">
        <f>'Tabulation of Bids'!$E266</f>
        <v>0</v>
      </c>
      <c r="F425" s="327">
        <f t="shared" si="19"/>
        <v>0</v>
      </c>
    </row>
    <row r="426" spans="1:6" ht="20.25" customHeight="1" x14ac:dyDescent="0.2">
      <c r="A426" s="209" t="str">
        <f>'Tabulation of Bids'!$A267</f>
        <v/>
      </c>
      <c r="B426" s="210" t="str">
        <f>'Tabulation of Bids'!$B267</f>
        <v/>
      </c>
      <c r="C426" s="223" t="str">
        <f>'Tabulation of Bids'!$C267</f>
        <v/>
      </c>
      <c r="D426" s="211">
        <f>'Tabulation of Bids'!$D267</f>
        <v>0</v>
      </c>
      <c r="E426" s="246">
        <f>'Tabulation of Bids'!$E267</f>
        <v>0</v>
      </c>
      <c r="F426" s="327">
        <f t="shared" si="19"/>
        <v>0</v>
      </c>
    </row>
    <row r="427" spans="1:6" ht="20.25" customHeight="1" x14ac:dyDescent="0.2">
      <c r="A427" s="209" t="str">
        <f>'Tabulation of Bids'!$A268</f>
        <v/>
      </c>
      <c r="B427" s="210" t="str">
        <f>'Tabulation of Bids'!$B268</f>
        <v/>
      </c>
      <c r="C427" s="223" t="str">
        <f>'Tabulation of Bids'!$C268</f>
        <v/>
      </c>
      <c r="D427" s="211">
        <f>'Tabulation of Bids'!$D268</f>
        <v>0</v>
      </c>
      <c r="E427" s="246">
        <f>'Tabulation of Bids'!$E268</f>
        <v>0</v>
      </c>
      <c r="F427" s="327">
        <f t="shared" si="19"/>
        <v>0</v>
      </c>
    </row>
    <row r="428" spans="1:6" ht="20.25" customHeight="1" x14ac:dyDescent="0.2">
      <c r="A428" s="209" t="str">
        <f>'Tabulation of Bids'!$A269</f>
        <v/>
      </c>
      <c r="B428" s="210" t="str">
        <f>'Tabulation of Bids'!$B269</f>
        <v/>
      </c>
      <c r="C428" s="223" t="str">
        <f>'Tabulation of Bids'!$C269</f>
        <v/>
      </c>
      <c r="D428" s="211">
        <f>'Tabulation of Bids'!$D269</f>
        <v>0</v>
      </c>
      <c r="E428" s="246">
        <f>'Tabulation of Bids'!$E269</f>
        <v>0</v>
      </c>
      <c r="F428" s="327">
        <f t="shared" si="19"/>
        <v>0</v>
      </c>
    </row>
    <row r="429" spans="1:6" ht="20.25" customHeight="1" x14ac:dyDescent="0.2">
      <c r="A429" s="209" t="str">
        <f>'Tabulation of Bids'!$A270</f>
        <v/>
      </c>
      <c r="B429" s="210" t="str">
        <f>'Tabulation of Bids'!$B270</f>
        <v/>
      </c>
      <c r="C429" s="223" t="str">
        <f>'Tabulation of Bids'!$C270</f>
        <v/>
      </c>
      <c r="D429" s="211">
        <f>'Tabulation of Bids'!$D270</f>
        <v>0</v>
      </c>
      <c r="E429" s="246">
        <f>'Tabulation of Bids'!$E270</f>
        <v>0</v>
      </c>
      <c r="F429" s="327">
        <f t="shared" si="19"/>
        <v>0</v>
      </c>
    </row>
    <row r="430" spans="1:6" ht="20.25" customHeight="1" x14ac:dyDescent="0.2">
      <c r="A430" s="209" t="str">
        <f>'Tabulation of Bids'!$A271</f>
        <v/>
      </c>
      <c r="B430" s="210" t="str">
        <f>'Tabulation of Bids'!$B271</f>
        <v/>
      </c>
      <c r="C430" s="223" t="str">
        <f>'Tabulation of Bids'!$C271</f>
        <v/>
      </c>
      <c r="D430" s="211">
        <f>'Tabulation of Bids'!$D271</f>
        <v>0</v>
      </c>
      <c r="E430" s="246">
        <f>'Tabulation of Bids'!$E271</f>
        <v>0</v>
      </c>
      <c r="F430" s="327">
        <f t="shared" si="19"/>
        <v>0</v>
      </c>
    </row>
    <row r="431" spans="1:6" ht="20.25" customHeight="1" x14ac:dyDescent="0.2">
      <c r="A431" s="209" t="str">
        <f>'Tabulation of Bids'!$A272</f>
        <v/>
      </c>
      <c r="B431" s="210" t="str">
        <f>'Tabulation of Bids'!$B272</f>
        <v/>
      </c>
      <c r="C431" s="223" t="str">
        <f>'Tabulation of Bids'!$C272</f>
        <v/>
      </c>
      <c r="D431" s="211">
        <f>'Tabulation of Bids'!$D272</f>
        <v>0</v>
      </c>
      <c r="E431" s="246">
        <f>'Tabulation of Bids'!$E272</f>
        <v>0</v>
      </c>
      <c r="F431" s="327">
        <f t="shared" si="19"/>
        <v>0</v>
      </c>
    </row>
    <row r="432" spans="1:6" ht="20.25" customHeight="1" x14ac:dyDescent="0.2">
      <c r="A432" s="209" t="str">
        <f>'Tabulation of Bids'!$A273</f>
        <v/>
      </c>
      <c r="B432" s="210" t="str">
        <f>'Tabulation of Bids'!$B273</f>
        <v/>
      </c>
      <c r="C432" s="223" t="str">
        <f>'Tabulation of Bids'!$C273</f>
        <v/>
      </c>
      <c r="D432" s="211">
        <f>'Tabulation of Bids'!$D273</f>
        <v>0</v>
      </c>
      <c r="E432" s="246">
        <f>'Tabulation of Bids'!$E273</f>
        <v>0</v>
      </c>
      <c r="F432" s="327">
        <f t="shared" si="19"/>
        <v>0</v>
      </c>
    </row>
    <row r="433" spans="1:6" ht="20.25" customHeight="1" x14ac:dyDescent="0.2">
      <c r="A433" s="209" t="str">
        <f>'Tabulation of Bids'!$A274</f>
        <v/>
      </c>
      <c r="B433" s="210" t="str">
        <f>'Tabulation of Bids'!$B274</f>
        <v/>
      </c>
      <c r="C433" s="223" t="str">
        <f>'Tabulation of Bids'!$C274</f>
        <v/>
      </c>
      <c r="D433" s="211">
        <f>'Tabulation of Bids'!$D274</f>
        <v>0</v>
      </c>
      <c r="E433" s="246">
        <f>'Tabulation of Bids'!$E274</f>
        <v>0</v>
      </c>
      <c r="F433" s="327">
        <f t="shared" si="19"/>
        <v>0</v>
      </c>
    </row>
    <row r="434" spans="1:6" ht="20.25" customHeight="1" x14ac:dyDescent="0.2">
      <c r="A434" s="209" t="str">
        <f>'Tabulation of Bids'!$A275</f>
        <v/>
      </c>
      <c r="B434" s="210" t="str">
        <f>'Tabulation of Bids'!$B275</f>
        <v/>
      </c>
      <c r="C434" s="223" t="str">
        <f>'Tabulation of Bids'!$C275</f>
        <v/>
      </c>
      <c r="D434" s="211">
        <f>'Tabulation of Bids'!$D275</f>
        <v>0</v>
      </c>
      <c r="E434" s="246">
        <f>'Tabulation of Bids'!$E275</f>
        <v>0</v>
      </c>
      <c r="F434" s="327">
        <f t="shared" si="19"/>
        <v>0</v>
      </c>
    </row>
    <row r="435" spans="1:6" ht="20.25" customHeight="1" x14ac:dyDescent="0.2">
      <c r="A435" s="209" t="str">
        <f>'Tabulation of Bids'!$A276</f>
        <v/>
      </c>
      <c r="B435" s="210" t="str">
        <f>'Tabulation of Bids'!$B276</f>
        <v/>
      </c>
      <c r="C435" s="223" t="str">
        <f>'Tabulation of Bids'!$C276</f>
        <v/>
      </c>
      <c r="D435" s="211">
        <f>'Tabulation of Bids'!$D276</f>
        <v>0</v>
      </c>
      <c r="E435" s="246">
        <f>'Tabulation of Bids'!$E276</f>
        <v>0</v>
      </c>
      <c r="F435" s="327">
        <f t="shared" si="19"/>
        <v>0</v>
      </c>
    </row>
    <row r="436" spans="1:6" ht="20.25" customHeight="1" x14ac:dyDescent="0.2">
      <c r="A436" s="209" t="str">
        <f>'Tabulation of Bids'!$A277</f>
        <v/>
      </c>
      <c r="B436" s="210" t="str">
        <f>'Tabulation of Bids'!$B277</f>
        <v/>
      </c>
      <c r="C436" s="223" t="str">
        <f>'Tabulation of Bids'!$C277</f>
        <v/>
      </c>
      <c r="D436" s="211">
        <f>'Tabulation of Bids'!$D277</f>
        <v>0</v>
      </c>
      <c r="E436" s="246">
        <f>'Tabulation of Bids'!$E277</f>
        <v>0</v>
      </c>
      <c r="F436" s="327">
        <f t="shared" si="19"/>
        <v>0</v>
      </c>
    </row>
    <row r="437" spans="1:6" ht="20.25" customHeight="1" x14ac:dyDescent="0.2">
      <c r="A437" s="209" t="str">
        <f>'Tabulation of Bids'!$A278</f>
        <v/>
      </c>
      <c r="B437" s="210" t="str">
        <f>'Tabulation of Bids'!$B278</f>
        <v/>
      </c>
      <c r="C437" s="223" t="str">
        <f>'Tabulation of Bids'!$C278</f>
        <v/>
      </c>
      <c r="D437" s="211">
        <f>'Tabulation of Bids'!$D278</f>
        <v>0</v>
      </c>
      <c r="E437" s="246">
        <f>'Tabulation of Bids'!$E278</f>
        <v>0</v>
      </c>
      <c r="F437" s="327">
        <f t="shared" si="19"/>
        <v>0</v>
      </c>
    </row>
    <row r="438" spans="1:6" ht="20.25" customHeight="1" x14ac:dyDescent="0.2">
      <c r="A438" s="209" t="str">
        <f>'Tabulation of Bids'!$A279</f>
        <v/>
      </c>
      <c r="B438" s="210" t="str">
        <f>'Tabulation of Bids'!$B279</f>
        <v/>
      </c>
      <c r="C438" s="223" t="str">
        <f>'Tabulation of Bids'!$C279</f>
        <v/>
      </c>
      <c r="D438" s="211">
        <f>'Tabulation of Bids'!$D279</f>
        <v>0</v>
      </c>
      <c r="E438" s="246">
        <f>'Tabulation of Bids'!$E279</f>
        <v>0</v>
      </c>
      <c r="F438" s="327">
        <f t="shared" si="19"/>
        <v>0</v>
      </c>
    </row>
    <row r="439" spans="1:6" ht="20.25" customHeight="1" x14ac:dyDescent="0.2">
      <c r="A439" s="209" t="str">
        <f>'Tabulation of Bids'!$A280</f>
        <v/>
      </c>
      <c r="B439" s="210" t="str">
        <f>'Tabulation of Bids'!$B280</f>
        <v/>
      </c>
      <c r="C439" s="223" t="str">
        <f>'Tabulation of Bids'!$C280</f>
        <v/>
      </c>
      <c r="D439" s="211">
        <f>'Tabulation of Bids'!$D280</f>
        <v>0</v>
      </c>
      <c r="E439" s="246">
        <f>'Tabulation of Bids'!$E280</f>
        <v>0</v>
      </c>
      <c r="F439" s="327">
        <f t="shared" si="19"/>
        <v>0</v>
      </c>
    </row>
    <row r="440" spans="1:6" ht="20.25" customHeight="1" x14ac:dyDescent="0.2">
      <c r="A440" s="209" t="str">
        <f>'Tabulation of Bids'!$A281</f>
        <v/>
      </c>
      <c r="B440" s="210" t="str">
        <f>'Tabulation of Bids'!$B281</f>
        <v/>
      </c>
      <c r="C440" s="223" t="str">
        <f>'Tabulation of Bids'!$C281</f>
        <v/>
      </c>
      <c r="D440" s="211">
        <f>'Tabulation of Bids'!$D281</f>
        <v>0</v>
      </c>
      <c r="E440" s="246">
        <f>'Tabulation of Bids'!$E281</f>
        <v>0</v>
      </c>
      <c r="F440" s="327">
        <f t="shared" si="19"/>
        <v>0</v>
      </c>
    </row>
    <row r="441" spans="1:6" ht="20.25" customHeight="1" x14ac:dyDescent="0.2">
      <c r="A441" s="209" t="str">
        <f>'Tabulation of Bids'!$A282</f>
        <v/>
      </c>
      <c r="B441" s="210" t="str">
        <f>'Tabulation of Bids'!$B282</f>
        <v/>
      </c>
      <c r="C441" s="223" t="str">
        <f>'Tabulation of Bids'!$C282</f>
        <v/>
      </c>
      <c r="D441" s="211">
        <f>'Tabulation of Bids'!$D282</f>
        <v>0</v>
      </c>
      <c r="E441" s="246">
        <f>'Tabulation of Bids'!$E282</f>
        <v>0</v>
      </c>
      <c r="F441" s="327">
        <f t="shared" si="19"/>
        <v>0</v>
      </c>
    </row>
    <row r="442" spans="1:6" ht="20.25" customHeight="1" x14ac:dyDescent="0.2">
      <c r="A442" s="209" t="str">
        <f>'Tabulation of Bids'!$A283</f>
        <v/>
      </c>
      <c r="B442" s="210" t="str">
        <f>'Tabulation of Bids'!$B283</f>
        <v/>
      </c>
      <c r="C442" s="223" t="str">
        <f>'Tabulation of Bids'!$C283</f>
        <v/>
      </c>
      <c r="D442" s="211">
        <f>'Tabulation of Bids'!$D283</f>
        <v>0</v>
      </c>
      <c r="E442" s="246">
        <f>'Tabulation of Bids'!$E283</f>
        <v>0</v>
      </c>
      <c r="F442" s="327">
        <f t="shared" si="19"/>
        <v>0</v>
      </c>
    </row>
    <row r="443" spans="1:6" ht="20.25" customHeight="1" x14ac:dyDescent="0.2">
      <c r="A443" s="209" t="str">
        <f>'Tabulation of Bids'!$A284</f>
        <v/>
      </c>
      <c r="B443" s="210" t="str">
        <f>'Tabulation of Bids'!$B284</f>
        <v/>
      </c>
      <c r="C443" s="223" t="str">
        <f>'Tabulation of Bids'!$C284</f>
        <v/>
      </c>
      <c r="D443" s="211">
        <f>'Tabulation of Bids'!$D284</f>
        <v>0</v>
      </c>
      <c r="E443" s="246">
        <f>'Tabulation of Bids'!$E284</f>
        <v>0</v>
      </c>
      <c r="F443" s="327">
        <f t="shared" si="19"/>
        <v>0</v>
      </c>
    </row>
    <row r="444" spans="1:6" ht="20.25" customHeight="1" x14ac:dyDescent="0.2">
      <c r="A444" s="209" t="str">
        <f>'Tabulation of Bids'!$A285</f>
        <v/>
      </c>
      <c r="B444" s="210" t="str">
        <f>'Tabulation of Bids'!$B285</f>
        <v/>
      </c>
      <c r="C444" s="223" t="str">
        <f>'Tabulation of Bids'!$C285</f>
        <v/>
      </c>
      <c r="D444" s="211">
        <f>'Tabulation of Bids'!$D285</f>
        <v>0</v>
      </c>
      <c r="E444" s="246">
        <f>'Tabulation of Bids'!$E285</f>
        <v>0</v>
      </c>
      <c r="F444" s="327">
        <f t="shared" si="19"/>
        <v>0</v>
      </c>
    </row>
    <row r="445" spans="1:6" ht="13.5" thickBot="1" x14ac:dyDescent="0.25">
      <c r="A445" s="248"/>
      <c r="B445" s="249"/>
      <c r="C445" s="250"/>
      <c r="D445" s="251"/>
      <c r="E445" s="252" t="s">
        <v>7</v>
      </c>
      <c r="F445" s="330">
        <f>SUM(F421:F444)+F400</f>
        <v>740838.5</v>
      </c>
    </row>
    <row r="446" spans="1:6" x14ac:dyDescent="0.2">
      <c r="A446" s="111"/>
      <c r="B446" s="112"/>
      <c r="C446" s="111"/>
      <c r="D446" s="113"/>
      <c r="E446" s="114"/>
      <c r="F446" s="331"/>
    </row>
    <row r="447" spans="1:6" x14ac:dyDescent="0.2">
      <c r="A447" s="347" t="s">
        <v>110</v>
      </c>
      <c r="B447" s="116"/>
      <c r="C447" s="116"/>
      <c r="D447" s="347" t="s">
        <v>25</v>
      </c>
      <c r="E447" s="116"/>
      <c r="F447" s="332"/>
    </row>
    <row r="448" spans="1:6" x14ac:dyDescent="0.2">
      <c r="A448" s="117"/>
      <c r="B448" s="117"/>
      <c r="C448" s="117"/>
      <c r="D448" s="117"/>
      <c r="E448" s="117"/>
      <c r="F448" s="126"/>
    </row>
    <row r="449" spans="1:6" x14ac:dyDescent="0.2">
      <c r="A449" s="115" t="s">
        <v>26</v>
      </c>
      <c r="B449" s="116"/>
      <c r="C449" s="116"/>
      <c r="D449" s="115" t="s">
        <v>25</v>
      </c>
      <c r="E449" s="116"/>
      <c r="F449" s="332"/>
    </row>
    <row r="450" spans="1:6" x14ac:dyDescent="0.2">
      <c r="A450" s="333" t="s">
        <v>106</v>
      </c>
      <c r="B450" s="117"/>
      <c r="C450" s="117"/>
      <c r="D450" s="117"/>
      <c r="E450" s="117"/>
      <c r="F450" s="334" t="s">
        <v>27</v>
      </c>
    </row>
    <row r="451" spans="1:6" x14ac:dyDescent="0.2">
      <c r="A451" s="118"/>
      <c r="B451" s="119"/>
      <c r="C451" s="120" t="s">
        <v>11</v>
      </c>
      <c r="D451" s="121"/>
      <c r="E451" s="122" t="s">
        <v>12</v>
      </c>
      <c r="F451" s="322"/>
    </row>
    <row r="452" spans="1:6" x14ac:dyDescent="0.2">
      <c r="A452" s="123"/>
      <c r="B452" s="124"/>
      <c r="C452" s="125" t="s">
        <v>13</v>
      </c>
      <c r="D452" s="116"/>
      <c r="E452" s="368">
        <f>E407</f>
        <v>0</v>
      </c>
      <c r="F452" s="369"/>
    </row>
    <row r="453" spans="1:6" x14ac:dyDescent="0.2">
      <c r="A453" s="123"/>
      <c r="B453" s="126"/>
      <c r="C453" s="125" t="s">
        <v>14</v>
      </c>
      <c r="D453" s="116"/>
      <c r="E453" s="70" t="s">
        <v>15</v>
      </c>
      <c r="F453" s="335"/>
    </row>
    <row r="454" spans="1:6" x14ac:dyDescent="0.2">
      <c r="A454" s="127"/>
      <c r="B454" s="128" t="s">
        <v>16</v>
      </c>
      <c r="C454" s="125" t="s">
        <v>17</v>
      </c>
      <c r="D454" s="370" t="str">
        <f>D409</f>
        <v>CDBG Sidewalk Repairs 2025</v>
      </c>
      <c r="E454" s="370"/>
      <c r="F454" s="371"/>
    </row>
    <row r="455" spans="1:6" x14ac:dyDescent="0.2">
      <c r="A455" s="323" t="str">
        <f>A410</f>
        <v>Location (Sta. and land description of beginning; Sta. only for end for county and road district; street limits for municipality.)</v>
      </c>
      <c r="B455" s="323"/>
      <c r="C455" s="323"/>
      <c r="D455" s="323"/>
      <c r="E455" s="323"/>
      <c r="F455" s="324"/>
    </row>
    <row r="456" spans="1:6" x14ac:dyDescent="0.2">
      <c r="A456" s="262">
        <f t="shared" ref="A456:A464" si="20">A411</f>
        <v>0</v>
      </c>
      <c r="B456" s="108"/>
      <c r="C456" s="108"/>
      <c r="D456" s="108"/>
      <c r="E456" s="108"/>
      <c r="F456" s="325"/>
    </row>
    <row r="457" spans="1:6" x14ac:dyDescent="0.2">
      <c r="A457" s="262">
        <f t="shared" si="20"/>
        <v>0</v>
      </c>
      <c r="B457" s="108"/>
      <c r="C457" s="108"/>
      <c r="D457" s="108"/>
      <c r="E457" s="108"/>
      <c r="F457" s="325"/>
    </row>
    <row r="458" spans="1:6" x14ac:dyDescent="0.2">
      <c r="A458" s="262">
        <f t="shared" si="20"/>
        <v>0</v>
      </c>
      <c r="B458" s="108"/>
      <c r="C458" s="108"/>
      <c r="D458" s="108"/>
      <c r="E458" s="108"/>
      <c r="F458" s="325"/>
    </row>
    <row r="459" spans="1:6" x14ac:dyDescent="0.2">
      <c r="A459" s="262">
        <f t="shared" si="20"/>
        <v>0</v>
      </c>
      <c r="B459" s="108"/>
      <c r="C459" s="108"/>
      <c r="D459" s="108"/>
      <c r="E459" s="108"/>
      <c r="F459" s="325"/>
    </row>
    <row r="460" spans="1:6" x14ac:dyDescent="0.2">
      <c r="A460" s="336" t="str">
        <f t="shared" si="20"/>
        <v>a total distance of _________feet, of which ___________ feet (____________ miles) are to be improved</v>
      </c>
      <c r="B460" s="323"/>
      <c r="C460" s="323"/>
      <c r="D460" s="323"/>
      <c r="E460" s="323"/>
      <c r="F460" s="324"/>
    </row>
    <row r="461" spans="1:6" x14ac:dyDescent="0.2">
      <c r="A461" s="336" t="str">
        <f t="shared" si="20"/>
        <v xml:space="preserve">   Station ______________ is approximately ________________ miles by road from the ______________</v>
      </c>
      <c r="B461" s="323"/>
      <c r="C461" s="323"/>
      <c r="D461" s="323"/>
      <c r="E461" s="323"/>
      <c r="F461" s="324"/>
    </row>
    <row r="462" spans="1:6" x14ac:dyDescent="0.2">
      <c r="A462" s="336" t="str">
        <f t="shared" si="20"/>
        <v>railroad siding at ______________________________________</v>
      </c>
      <c r="B462" s="323"/>
      <c r="C462" s="323"/>
      <c r="D462" s="323"/>
      <c r="E462" s="323"/>
      <c r="F462" s="324"/>
    </row>
    <row r="463" spans="1:6" x14ac:dyDescent="0.2">
      <c r="A463" s="336" t="str">
        <f t="shared" si="20"/>
        <v>Type ______________________ Width ____________ Thickness ___________ Shoulders ___________</v>
      </c>
      <c r="B463" s="323"/>
      <c r="C463" s="323"/>
      <c r="D463" s="323"/>
      <c r="E463" s="323"/>
      <c r="F463" s="324"/>
    </row>
    <row r="464" spans="1:6" ht="13.5" thickBot="1" x14ac:dyDescent="0.25">
      <c r="A464" s="336" t="str">
        <f t="shared" si="20"/>
        <v>Average Length of Haul _________________________________</v>
      </c>
      <c r="B464" s="323"/>
      <c r="C464" s="323"/>
      <c r="D464" s="323"/>
      <c r="E464" s="323"/>
      <c r="F464" s="324"/>
    </row>
    <row r="465" spans="1:6" ht="26.25" thickBot="1" x14ac:dyDescent="0.25">
      <c r="A465" s="212" t="s">
        <v>2</v>
      </c>
      <c r="B465" s="213" t="s">
        <v>3</v>
      </c>
      <c r="C465" s="213" t="s">
        <v>24</v>
      </c>
      <c r="D465" s="214" t="s">
        <v>5</v>
      </c>
      <c r="E465" s="215" t="s">
        <v>6</v>
      </c>
      <c r="F465" s="215" t="s">
        <v>7</v>
      </c>
    </row>
    <row r="466" spans="1:6" ht="20.25" customHeight="1" x14ac:dyDescent="0.2">
      <c r="A466" s="209" t="str">
        <f>'Tabulation of Bids'!$A286</f>
        <v/>
      </c>
      <c r="B466" s="210" t="str">
        <f>'Tabulation of Bids'!$B286</f>
        <v/>
      </c>
      <c r="C466" s="223" t="str">
        <f>'Tabulation of Bids'!$C286</f>
        <v/>
      </c>
      <c r="D466" s="211">
        <f>'Tabulation of Bids'!$D286</f>
        <v>0</v>
      </c>
      <c r="E466" s="246">
        <f>'Tabulation of Bids'!$E286</f>
        <v>0</v>
      </c>
      <c r="F466" s="327">
        <f>D466*E466</f>
        <v>0</v>
      </c>
    </row>
    <row r="467" spans="1:6" ht="20.25" customHeight="1" x14ac:dyDescent="0.2">
      <c r="A467" s="209" t="str">
        <f>'Tabulation of Bids'!$A287</f>
        <v/>
      </c>
      <c r="B467" s="210" t="str">
        <f>'Tabulation of Bids'!$B287</f>
        <v/>
      </c>
      <c r="C467" s="223" t="str">
        <f>'Tabulation of Bids'!$C287</f>
        <v/>
      </c>
      <c r="D467" s="211">
        <f>'Tabulation of Bids'!$D287</f>
        <v>0</v>
      </c>
      <c r="E467" s="246">
        <f>'Tabulation of Bids'!$E287</f>
        <v>0</v>
      </c>
      <c r="F467" s="327">
        <f t="shared" ref="F467:F489" si="21">D467*E467</f>
        <v>0</v>
      </c>
    </row>
    <row r="468" spans="1:6" ht="20.25" customHeight="1" x14ac:dyDescent="0.2">
      <c r="A468" s="209" t="str">
        <f>'Tabulation of Bids'!$A288</f>
        <v/>
      </c>
      <c r="B468" s="210" t="str">
        <f>'Tabulation of Bids'!$B288</f>
        <v/>
      </c>
      <c r="C468" s="223" t="str">
        <f>'Tabulation of Bids'!$C288</f>
        <v/>
      </c>
      <c r="D468" s="211">
        <f>'Tabulation of Bids'!$D288</f>
        <v>0</v>
      </c>
      <c r="E468" s="246">
        <f>'Tabulation of Bids'!$E288</f>
        <v>0</v>
      </c>
      <c r="F468" s="327">
        <f t="shared" si="21"/>
        <v>0</v>
      </c>
    </row>
    <row r="469" spans="1:6" ht="20.25" customHeight="1" x14ac:dyDescent="0.2">
      <c r="A469" s="209" t="str">
        <f>'Tabulation of Bids'!$A289</f>
        <v/>
      </c>
      <c r="B469" s="210" t="str">
        <f>'Tabulation of Bids'!$B289</f>
        <v/>
      </c>
      <c r="C469" s="223" t="str">
        <f>'Tabulation of Bids'!$C289</f>
        <v/>
      </c>
      <c r="D469" s="211">
        <f>'Tabulation of Bids'!$D289</f>
        <v>0</v>
      </c>
      <c r="E469" s="246">
        <f>'Tabulation of Bids'!$E289</f>
        <v>0</v>
      </c>
      <c r="F469" s="327">
        <f t="shared" si="21"/>
        <v>0</v>
      </c>
    </row>
    <row r="470" spans="1:6" ht="20.25" customHeight="1" x14ac:dyDescent="0.2">
      <c r="A470" s="209" t="str">
        <f>'Tabulation of Bids'!$A292</f>
        <v/>
      </c>
      <c r="B470" s="210" t="str">
        <f>'Tabulation of Bids'!$B292</f>
        <v/>
      </c>
      <c r="C470" s="223" t="str">
        <f>'Tabulation of Bids'!$C292</f>
        <v/>
      </c>
      <c r="D470" s="211">
        <f>'Tabulation of Bids'!$D292</f>
        <v>0</v>
      </c>
      <c r="E470" s="246">
        <f>'Tabulation of Bids'!$E292</f>
        <v>0</v>
      </c>
      <c r="F470" s="327">
        <f t="shared" si="21"/>
        <v>0</v>
      </c>
    </row>
    <row r="471" spans="1:6" ht="20.25" customHeight="1" x14ac:dyDescent="0.2">
      <c r="A471" s="209" t="str">
        <f>'Tabulation of Bids'!$A293</f>
        <v/>
      </c>
      <c r="B471" s="210" t="str">
        <f>'Tabulation of Bids'!$B293</f>
        <v/>
      </c>
      <c r="C471" s="223" t="str">
        <f>'Tabulation of Bids'!$C293</f>
        <v/>
      </c>
      <c r="D471" s="211">
        <f>'Tabulation of Bids'!$D293</f>
        <v>0</v>
      </c>
      <c r="E471" s="246">
        <f>'Tabulation of Bids'!$E293</f>
        <v>0</v>
      </c>
      <c r="F471" s="327">
        <f t="shared" si="21"/>
        <v>0</v>
      </c>
    </row>
    <row r="472" spans="1:6" ht="20.25" customHeight="1" x14ac:dyDescent="0.2">
      <c r="A472" s="209" t="str">
        <f>'Tabulation of Bids'!$A294</f>
        <v/>
      </c>
      <c r="B472" s="210" t="str">
        <f>'Tabulation of Bids'!$B294</f>
        <v/>
      </c>
      <c r="C472" s="223" t="str">
        <f>'Tabulation of Bids'!$C294</f>
        <v/>
      </c>
      <c r="D472" s="211">
        <f>'Tabulation of Bids'!$D294</f>
        <v>0</v>
      </c>
      <c r="E472" s="246">
        <f>'Tabulation of Bids'!$E294</f>
        <v>0</v>
      </c>
      <c r="F472" s="327">
        <f t="shared" si="21"/>
        <v>0</v>
      </c>
    </row>
    <row r="473" spans="1:6" ht="20.25" customHeight="1" x14ac:dyDescent="0.2">
      <c r="A473" s="209" t="str">
        <f>'Tabulation of Bids'!$A295</f>
        <v/>
      </c>
      <c r="B473" s="210" t="str">
        <f>'Tabulation of Bids'!$B295</f>
        <v/>
      </c>
      <c r="C473" s="223" t="str">
        <f>'Tabulation of Bids'!$C295</f>
        <v/>
      </c>
      <c r="D473" s="211">
        <f>'Tabulation of Bids'!$D295</f>
        <v>0</v>
      </c>
      <c r="E473" s="246">
        <f>'Tabulation of Bids'!$E295</f>
        <v>0</v>
      </c>
      <c r="F473" s="327">
        <f t="shared" si="21"/>
        <v>0</v>
      </c>
    </row>
    <row r="474" spans="1:6" ht="20.25" customHeight="1" x14ac:dyDescent="0.2">
      <c r="A474" s="209" t="str">
        <f>'Tabulation of Bids'!$A296</f>
        <v/>
      </c>
      <c r="B474" s="210" t="str">
        <f>'Tabulation of Bids'!$B296</f>
        <v/>
      </c>
      <c r="C474" s="223" t="str">
        <f>'Tabulation of Bids'!$C296</f>
        <v/>
      </c>
      <c r="D474" s="211">
        <f>'Tabulation of Bids'!$D296</f>
        <v>0</v>
      </c>
      <c r="E474" s="246">
        <f>'Tabulation of Bids'!$E296</f>
        <v>0</v>
      </c>
      <c r="F474" s="327">
        <f t="shared" si="21"/>
        <v>0</v>
      </c>
    </row>
    <row r="475" spans="1:6" ht="20.25" customHeight="1" x14ac:dyDescent="0.2">
      <c r="A475" s="209" t="str">
        <f>'Tabulation of Bids'!$A297</f>
        <v/>
      </c>
      <c r="B475" s="210" t="str">
        <f>'Tabulation of Bids'!$B297</f>
        <v/>
      </c>
      <c r="C475" s="223" t="str">
        <f>'Tabulation of Bids'!$C297</f>
        <v/>
      </c>
      <c r="D475" s="211">
        <f>'Tabulation of Bids'!$D297</f>
        <v>0</v>
      </c>
      <c r="E475" s="246">
        <f>'Tabulation of Bids'!$E297</f>
        <v>0</v>
      </c>
      <c r="F475" s="327">
        <f t="shared" si="21"/>
        <v>0</v>
      </c>
    </row>
    <row r="476" spans="1:6" ht="20.25" customHeight="1" x14ac:dyDescent="0.2">
      <c r="A476" s="209" t="str">
        <f>'Tabulation of Bids'!$A298</f>
        <v/>
      </c>
      <c r="B476" s="210" t="str">
        <f>'Tabulation of Bids'!$B298</f>
        <v/>
      </c>
      <c r="C476" s="223" t="str">
        <f>'Tabulation of Bids'!$C298</f>
        <v/>
      </c>
      <c r="D476" s="211">
        <f>'Tabulation of Bids'!$D298</f>
        <v>0</v>
      </c>
      <c r="E476" s="246">
        <f>'Tabulation of Bids'!$E298</f>
        <v>0</v>
      </c>
      <c r="F476" s="327">
        <f t="shared" si="21"/>
        <v>0</v>
      </c>
    </row>
    <row r="477" spans="1:6" ht="20.25" customHeight="1" x14ac:dyDescent="0.2">
      <c r="A477" s="209" t="str">
        <f>'Tabulation of Bids'!$A299</f>
        <v/>
      </c>
      <c r="B477" s="210" t="str">
        <f>'Tabulation of Bids'!$B299</f>
        <v/>
      </c>
      <c r="C477" s="223" t="str">
        <f>'Tabulation of Bids'!$C299</f>
        <v/>
      </c>
      <c r="D477" s="211">
        <f>'Tabulation of Bids'!$D299</f>
        <v>0</v>
      </c>
      <c r="E477" s="246">
        <f>'Tabulation of Bids'!$E299</f>
        <v>0</v>
      </c>
      <c r="F477" s="327">
        <f t="shared" si="21"/>
        <v>0</v>
      </c>
    </row>
    <row r="478" spans="1:6" ht="20.25" customHeight="1" x14ac:dyDescent="0.2">
      <c r="A478" s="209" t="str">
        <f>'Tabulation of Bids'!$A300</f>
        <v/>
      </c>
      <c r="B478" s="210" t="str">
        <f>'Tabulation of Bids'!$B300</f>
        <v/>
      </c>
      <c r="C478" s="223" t="str">
        <f>'Tabulation of Bids'!$C300</f>
        <v/>
      </c>
      <c r="D478" s="211">
        <f>'Tabulation of Bids'!$D300</f>
        <v>0</v>
      </c>
      <c r="E478" s="246">
        <f>'Tabulation of Bids'!$E300</f>
        <v>0</v>
      </c>
      <c r="F478" s="327">
        <f t="shared" si="21"/>
        <v>0</v>
      </c>
    </row>
    <row r="479" spans="1:6" ht="20.25" customHeight="1" x14ac:dyDescent="0.2">
      <c r="A479" s="209" t="str">
        <f>'Tabulation of Bids'!$A301</f>
        <v/>
      </c>
      <c r="B479" s="210" t="str">
        <f>'Tabulation of Bids'!$B301</f>
        <v/>
      </c>
      <c r="C479" s="223" t="str">
        <f>'Tabulation of Bids'!$C301</f>
        <v/>
      </c>
      <c r="D479" s="211">
        <f>'Tabulation of Bids'!$D301</f>
        <v>0</v>
      </c>
      <c r="E479" s="246">
        <f>'Tabulation of Bids'!$E301</f>
        <v>0</v>
      </c>
      <c r="F479" s="327">
        <f t="shared" si="21"/>
        <v>0</v>
      </c>
    </row>
    <row r="480" spans="1:6" ht="20.25" customHeight="1" x14ac:dyDescent="0.2">
      <c r="A480" s="209" t="str">
        <f>'Tabulation of Bids'!$A302</f>
        <v/>
      </c>
      <c r="B480" s="210" t="str">
        <f>'Tabulation of Bids'!$B302</f>
        <v/>
      </c>
      <c r="C480" s="223" t="str">
        <f>'Tabulation of Bids'!$C302</f>
        <v/>
      </c>
      <c r="D480" s="211">
        <f>'Tabulation of Bids'!$D302</f>
        <v>0</v>
      </c>
      <c r="E480" s="246">
        <f>'Tabulation of Bids'!$E302</f>
        <v>0</v>
      </c>
      <c r="F480" s="327">
        <f t="shared" si="21"/>
        <v>0</v>
      </c>
    </row>
    <row r="481" spans="1:6" ht="20.25" customHeight="1" x14ac:dyDescent="0.2">
      <c r="A481" s="209" t="str">
        <f>'Tabulation of Bids'!$A303</f>
        <v/>
      </c>
      <c r="B481" s="210" t="str">
        <f>'Tabulation of Bids'!$B303</f>
        <v/>
      </c>
      <c r="C481" s="223" t="str">
        <f>'Tabulation of Bids'!$C303</f>
        <v/>
      </c>
      <c r="D481" s="211">
        <f>'Tabulation of Bids'!$D303</f>
        <v>0</v>
      </c>
      <c r="E481" s="246">
        <f>'Tabulation of Bids'!$E303</f>
        <v>0</v>
      </c>
      <c r="F481" s="327">
        <f t="shared" si="21"/>
        <v>0</v>
      </c>
    </row>
    <row r="482" spans="1:6" ht="20.25" customHeight="1" x14ac:dyDescent="0.2">
      <c r="A482" s="209" t="str">
        <f>'Tabulation of Bids'!$A304</f>
        <v/>
      </c>
      <c r="B482" s="210" t="str">
        <f>'Tabulation of Bids'!$B304</f>
        <v/>
      </c>
      <c r="C482" s="223" t="str">
        <f>'Tabulation of Bids'!$C304</f>
        <v/>
      </c>
      <c r="D482" s="211">
        <f>'Tabulation of Bids'!$D304</f>
        <v>0</v>
      </c>
      <c r="E482" s="246">
        <f>'Tabulation of Bids'!$E304</f>
        <v>0</v>
      </c>
      <c r="F482" s="327">
        <f t="shared" si="21"/>
        <v>0</v>
      </c>
    </row>
    <row r="483" spans="1:6" ht="20.25" customHeight="1" x14ac:dyDescent="0.2">
      <c r="A483" s="209" t="str">
        <f>'Tabulation of Bids'!$A305</f>
        <v/>
      </c>
      <c r="B483" s="210" t="str">
        <f>'Tabulation of Bids'!$B305</f>
        <v/>
      </c>
      <c r="C483" s="223" t="str">
        <f>'Tabulation of Bids'!$C305</f>
        <v/>
      </c>
      <c r="D483" s="211">
        <f>'Tabulation of Bids'!$D305</f>
        <v>0</v>
      </c>
      <c r="E483" s="246">
        <f>'Tabulation of Bids'!$E305</f>
        <v>0</v>
      </c>
      <c r="F483" s="327">
        <f t="shared" si="21"/>
        <v>0</v>
      </c>
    </row>
    <row r="484" spans="1:6" ht="20.25" customHeight="1" x14ac:dyDescent="0.2">
      <c r="A484" s="209" t="str">
        <f>'Tabulation of Bids'!$A306</f>
        <v/>
      </c>
      <c r="B484" s="210" t="str">
        <f>'Tabulation of Bids'!$B306</f>
        <v/>
      </c>
      <c r="C484" s="223" t="str">
        <f>'Tabulation of Bids'!$C306</f>
        <v/>
      </c>
      <c r="D484" s="211">
        <f>'Tabulation of Bids'!$D306</f>
        <v>0</v>
      </c>
      <c r="E484" s="246">
        <f>'Tabulation of Bids'!$E306</f>
        <v>0</v>
      </c>
      <c r="F484" s="327">
        <f t="shared" si="21"/>
        <v>0</v>
      </c>
    </row>
    <row r="485" spans="1:6" ht="20.25" customHeight="1" x14ac:dyDescent="0.2">
      <c r="A485" s="209" t="str">
        <f>'Tabulation of Bids'!$A307</f>
        <v/>
      </c>
      <c r="B485" s="210" t="str">
        <f>'Tabulation of Bids'!$B307</f>
        <v/>
      </c>
      <c r="C485" s="223" t="str">
        <f>'Tabulation of Bids'!$C307</f>
        <v/>
      </c>
      <c r="D485" s="211">
        <f>'Tabulation of Bids'!$D307</f>
        <v>0</v>
      </c>
      <c r="E485" s="246">
        <f>'Tabulation of Bids'!$E307</f>
        <v>0</v>
      </c>
      <c r="F485" s="327">
        <f t="shared" si="21"/>
        <v>0</v>
      </c>
    </row>
    <row r="486" spans="1:6" ht="20.25" customHeight="1" x14ac:dyDescent="0.2">
      <c r="A486" s="209" t="str">
        <f>'Tabulation of Bids'!$A308</f>
        <v/>
      </c>
      <c r="B486" s="210" t="str">
        <f>'Tabulation of Bids'!$B308</f>
        <v/>
      </c>
      <c r="C486" s="223" t="str">
        <f>'Tabulation of Bids'!$C308</f>
        <v/>
      </c>
      <c r="D486" s="211">
        <f>'Tabulation of Bids'!$D308</f>
        <v>0</v>
      </c>
      <c r="E486" s="246">
        <f>'Tabulation of Bids'!$E308</f>
        <v>0</v>
      </c>
      <c r="F486" s="327">
        <f t="shared" si="21"/>
        <v>0</v>
      </c>
    </row>
    <row r="487" spans="1:6" ht="20.25" customHeight="1" x14ac:dyDescent="0.2">
      <c r="A487" s="209" t="str">
        <f>'Tabulation of Bids'!$A309</f>
        <v/>
      </c>
      <c r="B487" s="210" t="str">
        <f>'Tabulation of Bids'!$B309</f>
        <v/>
      </c>
      <c r="C487" s="223" t="str">
        <f>'Tabulation of Bids'!$C309</f>
        <v/>
      </c>
      <c r="D487" s="211">
        <f>'Tabulation of Bids'!$D309</f>
        <v>0</v>
      </c>
      <c r="E487" s="246">
        <f>'Tabulation of Bids'!$E309</f>
        <v>0</v>
      </c>
      <c r="F487" s="327">
        <f t="shared" si="21"/>
        <v>0</v>
      </c>
    </row>
    <row r="488" spans="1:6" ht="20.25" customHeight="1" x14ac:dyDescent="0.2">
      <c r="A488" s="209" t="str">
        <f>'Tabulation of Bids'!$A310</f>
        <v/>
      </c>
      <c r="B488" s="210" t="str">
        <f>'Tabulation of Bids'!$B310</f>
        <v/>
      </c>
      <c r="C488" s="223" t="str">
        <f>'Tabulation of Bids'!$C310</f>
        <v/>
      </c>
      <c r="D488" s="211">
        <f>'Tabulation of Bids'!$D310</f>
        <v>0</v>
      </c>
      <c r="E488" s="246">
        <f>'Tabulation of Bids'!$E310</f>
        <v>0</v>
      </c>
      <c r="F488" s="327">
        <f t="shared" si="21"/>
        <v>0</v>
      </c>
    </row>
    <row r="489" spans="1:6" ht="20.25" customHeight="1" x14ac:dyDescent="0.2">
      <c r="A489" s="209" t="str">
        <f>'Tabulation of Bids'!$A311</f>
        <v/>
      </c>
      <c r="B489" s="210" t="str">
        <f>'Tabulation of Bids'!$B311</f>
        <v/>
      </c>
      <c r="C489" s="223" t="str">
        <f>'Tabulation of Bids'!$C311</f>
        <v/>
      </c>
      <c r="D489" s="211">
        <f>'Tabulation of Bids'!$D311</f>
        <v>0</v>
      </c>
      <c r="E489" s="246">
        <f>'Tabulation of Bids'!$E311</f>
        <v>0</v>
      </c>
      <c r="F489" s="327">
        <f t="shared" si="21"/>
        <v>0</v>
      </c>
    </row>
    <row r="490" spans="1:6" ht="13.5" thickBot="1" x14ac:dyDescent="0.25">
      <c r="A490" s="248"/>
      <c r="B490" s="249"/>
      <c r="C490" s="250"/>
      <c r="D490" s="251"/>
      <c r="E490" s="252" t="s">
        <v>7</v>
      </c>
      <c r="F490" s="330">
        <f>SUM(F466:F489)+F445</f>
        <v>740838.5</v>
      </c>
    </row>
    <row r="491" spans="1:6" x14ac:dyDescent="0.2">
      <c r="A491" s="111"/>
      <c r="B491" s="112"/>
      <c r="C491" s="111"/>
      <c r="D491" s="113"/>
      <c r="E491" s="114"/>
      <c r="F491" s="331"/>
    </row>
    <row r="492" spans="1:6" x14ac:dyDescent="0.2">
      <c r="A492" s="347" t="s">
        <v>110</v>
      </c>
      <c r="B492" s="116"/>
      <c r="C492" s="116"/>
      <c r="D492" s="347" t="s">
        <v>25</v>
      </c>
      <c r="E492" s="116"/>
      <c r="F492" s="332"/>
    </row>
    <row r="493" spans="1:6" x14ac:dyDescent="0.2">
      <c r="A493" s="117"/>
      <c r="B493" s="117"/>
      <c r="C493" s="117"/>
      <c r="D493" s="117"/>
      <c r="E493" s="117"/>
      <c r="F493" s="126"/>
    </row>
    <row r="494" spans="1:6" x14ac:dyDescent="0.2">
      <c r="A494" s="115" t="s">
        <v>26</v>
      </c>
      <c r="B494" s="116"/>
      <c r="C494" s="116"/>
      <c r="D494" s="115" t="s">
        <v>25</v>
      </c>
      <c r="E494" s="116"/>
      <c r="F494" s="332"/>
    </row>
    <row r="495" spans="1:6" x14ac:dyDescent="0.2">
      <c r="A495" s="333" t="s">
        <v>107</v>
      </c>
      <c r="B495" s="117"/>
      <c r="C495" s="117"/>
      <c r="D495" s="117"/>
      <c r="E495" s="117"/>
      <c r="F495" s="334" t="s">
        <v>27</v>
      </c>
    </row>
    <row r="496" spans="1:6" x14ac:dyDescent="0.2">
      <c r="A496" s="118"/>
      <c r="B496" s="119"/>
      <c r="C496" s="120" t="s">
        <v>11</v>
      </c>
      <c r="D496" s="121"/>
      <c r="E496" s="122" t="s">
        <v>12</v>
      </c>
      <c r="F496" s="322"/>
    </row>
    <row r="497" spans="1:6" x14ac:dyDescent="0.2">
      <c r="A497" s="123"/>
      <c r="B497" s="124"/>
      <c r="C497" s="125" t="s">
        <v>13</v>
      </c>
      <c r="D497" s="116"/>
      <c r="E497" s="368">
        <f>E452</f>
        <v>0</v>
      </c>
      <c r="F497" s="369"/>
    </row>
    <row r="498" spans="1:6" x14ac:dyDescent="0.2">
      <c r="A498" s="123"/>
      <c r="B498" s="126"/>
      <c r="C498" s="125" t="s">
        <v>14</v>
      </c>
      <c r="D498" s="116"/>
      <c r="E498" s="70" t="s">
        <v>15</v>
      </c>
      <c r="F498" s="335"/>
    </row>
    <row r="499" spans="1:6" x14ac:dyDescent="0.2">
      <c r="A499" s="127"/>
      <c r="B499" s="128" t="s">
        <v>16</v>
      </c>
      <c r="C499" s="125" t="s">
        <v>17</v>
      </c>
      <c r="D499" s="370" t="str">
        <f>D454</f>
        <v>CDBG Sidewalk Repairs 2025</v>
      </c>
      <c r="E499" s="370"/>
      <c r="F499" s="371"/>
    </row>
    <row r="500" spans="1:6" x14ac:dyDescent="0.2">
      <c r="A500" s="323" t="str">
        <f>A455</f>
        <v>Location (Sta. and land description of beginning; Sta. only for end for county and road district; street limits for municipality.)</v>
      </c>
      <c r="B500" s="323"/>
      <c r="C500" s="323"/>
      <c r="D500" s="323"/>
      <c r="E500" s="323"/>
      <c r="F500" s="324"/>
    </row>
    <row r="501" spans="1:6" x14ac:dyDescent="0.2">
      <c r="A501" s="262">
        <f t="shared" ref="A501:A509" si="22">A456</f>
        <v>0</v>
      </c>
      <c r="B501" s="108"/>
      <c r="C501" s="108"/>
      <c r="D501" s="108"/>
      <c r="E501" s="108"/>
      <c r="F501" s="325"/>
    </row>
    <row r="502" spans="1:6" x14ac:dyDescent="0.2">
      <c r="A502" s="262">
        <f t="shared" si="22"/>
        <v>0</v>
      </c>
      <c r="B502" s="108"/>
      <c r="C502" s="108"/>
      <c r="D502" s="108"/>
      <c r="E502" s="108"/>
      <c r="F502" s="325"/>
    </row>
    <row r="503" spans="1:6" x14ac:dyDescent="0.2">
      <c r="A503" s="262">
        <f t="shared" si="22"/>
        <v>0</v>
      </c>
      <c r="B503" s="108"/>
      <c r="C503" s="108"/>
      <c r="D503" s="108"/>
      <c r="E503" s="108"/>
      <c r="F503" s="325"/>
    </row>
    <row r="504" spans="1:6" x14ac:dyDescent="0.2">
      <c r="A504" s="262">
        <f t="shared" si="22"/>
        <v>0</v>
      </c>
      <c r="B504" s="108"/>
      <c r="C504" s="108"/>
      <c r="D504" s="108"/>
      <c r="E504" s="108"/>
      <c r="F504" s="325"/>
    </row>
    <row r="505" spans="1:6" x14ac:dyDescent="0.2">
      <c r="A505" s="336" t="str">
        <f t="shared" si="22"/>
        <v>a total distance of _________feet, of which ___________ feet (____________ miles) are to be improved</v>
      </c>
      <c r="B505" s="323"/>
      <c r="C505" s="323"/>
      <c r="D505" s="323"/>
      <c r="E505" s="323"/>
      <c r="F505" s="324"/>
    </row>
    <row r="506" spans="1:6" x14ac:dyDescent="0.2">
      <c r="A506" s="336" t="str">
        <f t="shared" si="22"/>
        <v xml:space="preserve">   Station ______________ is approximately ________________ miles by road from the ______________</v>
      </c>
      <c r="B506" s="323"/>
      <c r="C506" s="323"/>
      <c r="D506" s="323"/>
      <c r="E506" s="323"/>
      <c r="F506" s="324"/>
    </row>
    <row r="507" spans="1:6" x14ac:dyDescent="0.2">
      <c r="A507" s="336" t="str">
        <f t="shared" si="22"/>
        <v>railroad siding at ______________________________________</v>
      </c>
      <c r="B507" s="323"/>
      <c r="C507" s="323"/>
      <c r="D507" s="323"/>
      <c r="E507" s="323"/>
      <c r="F507" s="324"/>
    </row>
    <row r="508" spans="1:6" x14ac:dyDescent="0.2">
      <c r="A508" s="336" t="str">
        <f t="shared" si="22"/>
        <v>Type ______________________ Width ____________ Thickness ___________ Shoulders ___________</v>
      </c>
      <c r="B508" s="323"/>
      <c r="C508" s="323"/>
      <c r="D508" s="323"/>
      <c r="E508" s="323"/>
      <c r="F508" s="324"/>
    </row>
    <row r="509" spans="1:6" ht="13.5" thickBot="1" x14ac:dyDescent="0.25">
      <c r="A509" s="336" t="str">
        <f t="shared" si="22"/>
        <v>Average Length of Haul _________________________________</v>
      </c>
      <c r="B509" s="323"/>
      <c r="C509" s="323"/>
      <c r="D509" s="323"/>
      <c r="E509" s="323"/>
      <c r="F509" s="324"/>
    </row>
    <row r="510" spans="1:6" ht="26.25" thickBot="1" x14ac:dyDescent="0.25">
      <c r="A510" s="212" t="s">
        <v>2</v>
      </c>
      <c r="B510" s="213" t="s">
        <v>3</v>
      </c>
      <c r="C510" s="213" t="s">
        <v>24</v>
      </c>
      <c r="D510" s="214" t="s">
        <v>5</v>
      </c>
      <c r="E510" s="215" t="s">
        <v>6</v>
      </c>
      <c r="F510" s="215" t="s">
        <v>7</v>
      </c>
    </row>
    <row r="511" spans="1:6" ht="20.25" customHeight="1" x14ac:dyDescent="0.2">
      <c r="A511" s="209" t="str">
        <f>'Tabulation of Bids'!$A312</f>
        <v/>
      </c>
      <c r="B511" s="210" t="str">
        <f>'Tabulation of Bids'!$B312</f>
        <v/>
      </c>
      <c r="C511" s="223" t="str">
        <f>'Tabulation of Bids'!$C312</f>
        <v/>
      </c>
      <c r="D511" s="211">
        <f>'Tabulation of Bids'!$D312</f>
        <v>0</v>
      </c>
      <c r="E511" s="246">
        <f>'Tabulation of Bids'!$E312</f>
        <v>0</v>
      </c>
      <c r="F511" s="327">
        <f>D511*E511</f>
        <v>0</v>
      </c>
    </row>
    <row r="512" spans="1:6" ht="20.25" customHeight="1" x14ac:dyDescent="0.2">
      <c r="A512" s="209" t="str">
        <f>'Tabulation of Bids'!$A313</f>
        <v/>
      </c>
      <c r="B512" s="210" t="str">
        <f>'Tabulation of Bids'!$B313</f>
        <v/>
      </c>
      <c r="C512" s="223" t="str">
        <f>'Tabulation of Bids'!$C313</f>
        <v/>
      </c>
      <c r="D512" s="211">
        <f>'Tabulation of Bids'!$D313</f>
        <v>0</v>
      </c>
      <c r="E512" s="246">
        <f>'Tabulation of Bids'!$E313</f>
        <v>0</v>
      </c>
      <c r="F512" s="327">
        <f t="shared" ref="F512:F534" si="23">D512*E512</f>
        <v>0</v>
      </c>
    </row>
    <row r="513" spans="1:6" ht="20.25" customHeight="1" x14ac:dyDescent="0.2">
      <c r="A513" s="209" t="str">
        <f>'Tabulation of Bids'!$A314</f>
        <v/>
      </c>
      <c r="B513" s="210" t="str">
        <f>'Tabulation of Bids'!$B314</f>
        <v/>
      </c>
      <c r="C513" s="223" t="str">
        <f>'Tabulation of Bids'!$C314</f>
        <v/>
      </c>
      <c r="D513" s="211">
        <f>'Tabulation of Bids'!$D314</f>
        <v>0</v>
      </c>
      <c r="E513" s="246">
        <f>'Tabulation of Bids'!$E314</f>
        <v>0</v>
      </c>
      <c r="F513" s="327">
        <f t="shared" si="23"/>
        <v>0</v>
      </c>
    </row>
    <row r="514" spans="1:6" ht="20.25" customHeight="1" x14ac:dyDescent="0.2">
      <c r="A514" s="209" t="str">
        <f>'Tabulation of Bids'!$A315</f>
        <v/>
      </c>
      <c r="B514" s="210" t="str">
        <f>'Tabulation of Bids'!$B315</f>
        <v/>
      </c>
      <c r="C514" s="223" t="str">
        <f>'Tabulation of Bids'!$C315</f>
        <v/>
      </c>
      <c r="D514" s="211">
        <f>'Tabulation of Bids'!$D315</f>
        <v>0</v>
      </c>
      <c r="E514" s="246">
        <f>'Tabulation of Bids'!$E315</f>
        <v>0</v>
      </c>
      <c r="F514" s="327">
        <f t="shared" si="23"/>
        <v>0</v>
      </c>
    </row>
    <row r="515" spans="1:6" ht="20.25" customHeight="1" x14ac:dyDescent="0.2">
      <c r="A515" s="209" t="str">
        <f>'Tabulation of Bids'!$A318</f>
        <v/>
      </c>
      <c r="B515" s="210" t="str">
        <f>'Tabulation of Bids'!$B318</f>
        <v/>
      </c>
      <c r="C515" s="223" t="str">
        <f>'Tabulation of Bids'!$C318</f>
        <v/>
      </c>
      <c r="D515" s="211">
        <f>'Tabulation of Bids'!$D318</f>
        <v>0</v>
      </c>
      <c r="E515" s="246">
        <f>'Tabulation of Bids'!$E318</f>
        <v>0</v>
      </c>
      <c r="F515" s="327">
        <f t="shared" si="23"/>
        <v>0</v>
      </c>
    </row>
    <row r="516" spans="1:6" ht="20.25" customHeight="1" x14ac:dyDescent="0.2">
      <c r="A516" s="209" t="str">
        <f>'Tabulation of Bids'!$A319</f>
        <v/>
      </c>
      <c r="B516" s="210" t="str">
        <f>'Tabulation of Bids'!$B319</f>
        <v/>
      </c>
      <c r="C516" s="223" t="str">
        <f>'Tabulation of Bids'!$C319</f>
        <v/>
      </c>
      <c r="D516" s="211">
        <f>'Tabulation of Bids'!$D319</f>
        <v>0</v>
      </c>
      <c r="E516" s="246">
        <f>'Tabulation of Bids'!$E319</f>
        <v>0</v>
      </c>
      <c r="F516" s="327">
        <f t="shared" si="23"/>
        <v>0</v>
      </c>
    </row>
    <row r="517" spans="1:6" ht="20.25" customHeight="1" x14ac:dyDescent="0.2">
      <c r="A517" s="209" t="str">
        <f>'Tabulation of Bids'!$A320</f>
        <v/>
      </c>
      <c r="B517" s="210" t="str">
        <f>'Tabulation of Bids'!$B320</f>
        <v/>
      </c>
      <c r="C517" s="223" t="str">
        <f>'Tabulation of Bids'!$C320</f>
        <v/>
      </c>
      <c r="D517" s="211">
        <f>'Tabulation of Bids'!$D320</f>
        <v>0</v>
      </c>
      <c r="E517" s="246">
        <f>'Tabulation of Bids'!$E320</f>
        <v>0</v>
      </c>
      <c r="F517" s="327">
        <f t="shared" si="23"/>
        <v>0</v>
      </c>
    </row>
    <row r="518" spans="1:6" ht="20.25" customHeight="1" x14ac:dyDescent="0.2">
      <c r="A518" s="209" t="str">
        <f>'Tabulation of Bids'!$A321</f>
        <v/>
      </c>
      <c r="B518" s="210" t="str">
        <f>'Tabulation of Bids'!$B321</f>
        <v/>
      </c>
      <c r="C518" s="223" t="str">
        <f>'Tabulation of Bids'!$C321</f>
        <v/>
      </c>
      <c r="D518" s="211">
        <f>'Tabulation of Bids'!$D321</f>
        <v>0</v>
      </c>
      <c r="E518" s="246">
        <f>'Tabulation of Bids'!$E321</f>
        <v>0</v>
      </c>
      <c r="F518" s="327">
        <f t="shared" si="23"/>
        <v>0</v>
      </c>
    </row>
    <row r="519" spans="1:6" ht="20.25" customHeight="1" x14ac:dyDescent="0.2">
      <c r="A519" s="209" t="str">
        <f>'Tabulation of Bids'!$A322</f>
        <v/>
      </c>
      <c r="B519" s="210" t="str">
        <f>'Tabulation of Bids'!$B322</f>
        <v/>
      </c>
      <c r="C519" s="223" t="str">
        <f>'Tabulation of Bids'!$C322</f>
        <v/>
      </c>
      <c r="D519" s="211">
        <f>'Tabulation of Bids'!$D322</f>
        <v>0</v>
      </c>
      <c r="E519" s="246">
        <f>'Tabulation of Bids'!$E322</f>
        <v>0</v>
      </c>
      <c r="F519" s="327">
        <f t="shared" si="23"/>
        <v>0</v>
      </c>
    </row>
    <row r="520" spans="1:6" ht="20.25" customHeight="1" x14ac:dyDescent="0.2">
      <c r="A520" s="209" t="str">
        <f>'Tabulation of Bids'!$A323</f>
        <v/>
      </c>
      <c r="B520" s="210" t="str">
        <f>'Tabulation of Bids'!$B323</f>
        <v/>
      </c>
      <c r="C520" s="223" t="str">
        <f>'Tabulation of Bids'!$C323</f>
        <v/>
      </c>
      <c r="D520" s="211">
        <f>'Tabulation of Bids'!$D323</f>
        <v>0</v>
      </c>
      <c r="E520" s="246">
        <f>'Tabulation of Bids'!$E323</f>
        <v>0</v>
      </c>
      <c r="F520" s="327">
        <f t="shared" si="23"/>
        <v>0</v>
      </c>
    </row>
    <row r="521" spans="1:6" ht="20.25" customHeight="1" x14ac:dyDescent="0.2">
      <c r="A521" s="209" t="str">
        <f>'Tabulation of Bids'!$A324</f>
        <v/>
      </c>
      <c r="B521" s="210" t="str">
        <f>'Tabulation of Bids'!$B324</f>
        <v/>
      </c>
      <c r="C521" s="223" t="str">
        <f>'Tabulation of Bids'!$C324</f>
        <v/>
      </c>
      <c r="D521" s="211">
        <f>'Tabulation of Bids'!$D324</f>
        <v>0</v>
      </c>
      <c r="E521" s="246">
        <f>'Tabulation of Bids'!$E324</f>
        <v>0</v>
      </c>
      <c r="F521" s="327">
        <f t="shared" si="23"/>
        <v>0</v>
      </c>
    </row>
    <row r="522" spans="1:6" ht="20.25" customHeight="1" x14ac:dyDescent="0.2">
      <c r="A522" s="209" t="str">
        <f>'Tabulation of Bids'!$A325</f>
        <v/>
      </c>
      <c r="B522" s="210" t="str">
        <f>'Tabulation of Bids'!$B325</f>
        <v/>
      </c>
      <c r="C522" s="223" t="str">
        <f>'Tabulation of Bids'!$C325</f>
        <v/>
      </c>
      <c r="D522" s="211">
        <f>'Tabulation of Bids'!$D325</f>
        <v>0</v>
      </c>
      <c r="E522" s="246">
        <f>'Tabulation of Bids'!$E325</f>
        <v>0</v>
      </c>
      <c r="F522" s="327">
        <f t="shared" si="23"/>
        <v>0</v>
      </c>
    </row>
    <row r="523" spans="1:6" ht="20.25" customHeight="1" x14ac:dyDescent="0.2">
      <c r="A523" s="209" t="str">
        <f>'Tabulation of Bids'!$A326</f>
        <v/>
      </c>
      <c r="B523" s="210" t="str">
        <f>'Tabulation of Bids'!$B326</f>
        <v/>
      </c>
      <c r="C523" s="223" t="str">
        <f>'Tabulation of Bids'!$C326</f>
        <v/>
      </c>
      <c r="D523" s="211">
        <f>'Tabulation of Bids'!$D326</f>
        <v>0</v>
      </c>
      <c r="E523" s="246">
        <f>'Tabulation of Bids'!$E326</f>
        <v>0</v>
      </c>
      <c r="F523" s="327">
        <f t="shared" si="23"/>
        <v>0</v>
      </c>
    </row>
    <row r="524" spans="1:6" ht="20.25" customHeight="1" x14ac:dyDescent="0.2">
      <c r="A524" s="209" t="str">
        <f>'Tabulation of Bids'!$A327</f>
        <v/>
      </c>
      <c r="B524" s="210" t="str">
        <f>'Tabulation of Bids'!$B327</f>
        <v/>
      </c>
      <c r="C524" s="223" t="str">
        <f>'Tabulation of Bids'!$C327</f>
        <v/>
      </c>
      <c r="D524" s="211">
        <f>'Tabulation of Bids'!$D327</f>
        <v>0</v>
      </c>
      <c r="E524" s="246">
        <f>'Tabulation of Bids'!$E327</f>
        <v>0</v>
      </c>
      <c r="F524" s="327">
        <f t="shared" si="23"/>
        <v>0</v>
      </c>
    </row>
    <row r="525" spans="1:6" ht="20.25" customHeight="1" x14ac:dyDescent="0.2">
      <c r="A525" s="209" t="str">
        <f>'Tabulation of Bids'!$A328</f>
        <v/>
      </c>
      <c r="B525" s="210" t="str">
        <f>'Tabulation of Bids'!$B328</f>
        <v/>
      </c>
      <c r="C525" s="223" t="str">
        <f>'Tabulation of Bids'!$C328</f>
        <v/>
      </c>
      <c r="D525" s="211">
        <f>'Tabulation of Bids'!$D328</f>
        <v>0</v>
      </c>
      <c r="E525" s="246">
        <f>'Tabulation of Bids'!$E328</f>
        <v>0</v>
      </c>
      <c r="F525" s="327">
        <f t="shared" si="23"/>
        <v>0</v>
      </c>
    </row>
    <row r="526" spans="1:6" ht="20.25" customHeight="1" x14ac:dyDescent="0.2">
      <c r="A526" s="209" t="str">
        <f>'Tabulation of Bids'!$A329</f>
        <v/>
      </c>
      <c r="B526" s="210" t="str">
        <f>'Tabulation of Bids'!$B329</f>
        <v/>
      </c>
      <c r="C526" s="223" t="str">
        <f>'Tabulation of Bids'!$C329</f>
        <v/>
      </c>
      <c r="D526" s="211">
        <f>'Tabulation of Bids'!$D329</f>
        <v>0</v>
      </c>
      <c r="E526" s="246">
        <f>'Tabulation of Bids'!$E329</f>
        <v>0</v>
      </c>
      <c r="F526" s="327">
        <f t="shared" si="23"/>
        <v>0</v>
      </c>
    </row>
    <row r="527" spans="1:6" ht="20.25" customHeight="1" x14ac:dyDescent="0.2">
      <c r="A527" s="209" t="str">
        <f>'Tabulation of Bids'!$A330</f>
        <v/>
      </c>
      <c r="B527" s="210" t="str">
        <f>'Tabulation of Bids'!$B330</f>
        <v/>
      </c>
      <c r="C527" s="223" t="str">
        <f>'Tabulation of Bids'!$C330</f>
        <v/>
      </c>
      <c r="D527" s="211">
        <f>'Tabulation of Bids'!$D330</f>
        <v>0</v>
      </c>
      <c r="E527" s="246">
        <f>'Tabulation of Bids'!$E330</f>
        <v>0</v>
      </c>
      <c r="F527" s="327">
        <f t="shared" si="23"/>
        <v>0</v>
      </c>
    </row>
    <row r="528" spans="1:6" ht="20.25" customHeight="1" x14ac:dyDescent="0.2">
      <c r="A528" s="209" t="str">
        <f>'Tabulation of Bids'!$A331</f>
        <v/>
      </c>
      <c r="B528" s="210" t="str">
        <f>'Tabulation of Bids'!$B331</f>
        <v/>
      </c>
      <c r="C528" s="223" t="str">
        <f>'Tabulation of Bids'!$C331</f>
        <v/>
      </c>
      <c r="D528" s="211">
        <f>'Tabulation of Bids'!$D331</f>
        <v>0</v>
      </c>
      <c r="E528" s="246">
        <f>'Tabulation of Bids'!$E331</f>
        <v>0</v>
      </c>
      <c r="F528" s="327">
        <f t="shared" si="23"/>
        <v>0</v>
      </c>
    </row>
    <row r="529" spans="1:6" ht="20.25" customHeight="1" x14ac:dyDescent="0.2">
      <c r="A529" s="209" t="str">
        <f>'Tabulation of Bids'!$A332</f>
        <v/>
      </c>
      <c r="B529" s="210" t="str">
        <f>'Tabulation of Bids'!$B332</f>
        <v/>
      </c>
      <c r="C529" s="223" t="str">
        <f>'Tabulation of Bids'!$C332</f>
        <v/>
      </c>
      <c r="D529" s="211">
        <f>'Tabulation of Bids'!$D332</f>
        <v>0</v>
      </c>
      <c r="E529" s="246">
        <f>'Tabulation of Bids'!$E332</f>
        <v>0</v>
      </c>
      <c r="F529" s="327">
        <f t="shared" si="23"/>
        <v>0</v>
      </c>
    </row>
    <row r="530" spans="1:6" ht="20.25" customHeight="1" x14ac:dyDescent="0.2">
      <c r="A530" s="209" t="str">
        <f>'Tabulation of Bids'!$A333</f>
        <v/>
      </c>
      <c r="B530" s="210" t="str">
        <f>'Tabulation of Bids'!$B333</f>
        <v/>
      </c>
      <c r="C530" s="223" t="str">
        <f>'Tabulation of Bids'!$C333</f>
        <v/>
      </c>
      <c r="D530" s="211">
        <f>'Tabulation of Bids'!$D333</f>
        <v>0</v>
      </c>
      <c r="E530" s="246">
        <f>'Tabulation of Bids'!$E333</f>
        <v>0</v>
      </c>
      <c r="F530" s="327">
        <f t="shared" si="23"/>
        <v>0</v>
      </c>
    </row>
    <row r="531" spans="1:6" ht="20.25" customHeight="1" x14ac:dyDescent="0.2">
      <c r="A531" s="209" t="str">
        <f>'Tabulation of Bids'!$A334</f>
        <v/>
      </c>
      <c r="B531" s="210" t="str">
        <f>'Tabulation of Bids'!$B334</f>
        <v/>
      </c>
      <c r="C531" s="223" t="str">
        <f>'Tabulation of Bids'!$C334</f>
        <v/>
      </c>
      <c r="D531" s="211">
        <f>'Tabulation of Bids'!$D334</f>
        <v>0</v>
      </c>
      <c r="E531" s="246">
        <f>'Tabulation of Bids'!$E334</f>
        <v>0</v>
      </c>
      <c r="F531" s="327">
        <f t="shared" si="23"/>
        <v>0</v>
      </c>
    </row>
    <row r="532" spans="1:6" ht="20.25" customHeight="1" x14ac:dyDescent="0.2">
      <c r="A532" s="209" t="str">
        <f>'Tabulation of Bids'!$A335</f>
        <v/>
      </c>
      <c r="B532" s="210" t="str">
        <f>'Tabulation of Bids'!$B335</f>
        <v/>
      </c>
      <c r="C532" s="223" t="str">
        <f>'Tabulation of Bids'!$C335</f>
        <v/>
      </c>
      <c r="D532" s="211">
        <f>'Tabulation of Bids'!$D335</f>
        <v>0</v>
      </c>
      <c r="E532" s="246">
        <f>'Tabulation of Bids'!$E335</f>
        <v>0</v>
      </c>
      <c r="F532" s="327">
        <f t="shared" si="23"/>
        <v>0</v>
      </c>
    </row>
    <row r="533" spans="1:6" ht="20.25" customHeight="1" x14ac:dyDescent="0.2">
      <c r="A533" s="209" t="str">
        <f>'Tabulation of Bids'!$A336</f>
        <v/>
      </c>
      <c r="B533" s="210" t="str">
        <f>'Tabulation of Bids'!$B336</f>
        <v/>
      </c>
      <c r="C533" s="223" t="str">
        <f>'Tabulation of Bids'!$C336</f>
        <v/>
      </c>
      <c r="D533" s="211">
        <f>'Tabulation of Bids'!$D336</f>
        <v>0</v>
      </c>
      <c r="E533" s="246">
        <f>'Tabulation of Bids'!$E336</f>
        <v>0</v>
      </c>
      <c r="F533" s="327">
        <f t="shared" si="23"/>
        <v>0</v>
      </c>
    </row>
    <row r="534" spans="1:6" ht="20.25" customHeight="1" x14ac:dyDescent="0.2">
      <c r="A534" s="209" t="str">
        <f>'Tabulation of Bids'!$A337</f>
        <v/>
      </c>
      <c r="B534" s="210" t="str">
        <f>'Tabulation of Bids'!$B337</f>
        <v/>
      </c>
      <c r="C534" s="223" t="str">
        <f>'Tabulation of Bids'!$C337</f>
        <v/>
      </c>
      <c r="D534" s="211">
        <f>'Tabulation of Bids'!$D337</f>
        <v>0</v>
      </c>
      <c r="E534" s="246">
        <f>'Tabulation of Bids'!$E337</f>
        <v>0</v>
      </c>
      <c r="F534" s="327">
        <f t="shared" si="23"/>
        <v>0</v>
      </c>
    </row>
    <row r="535" spans="1:6" ht="13.5" thickBot="1" x14ac:dyDescent="0.25">
      <c r="A535" s="248"/>
      <c r="B535" s="249"/>
      <c r="C535" s="250"/>
      <c r="D535" s="251"/>
      <c r="E535" s="252" t="s">
        <v>7</v>
      </c>
      <c r="F535" s="330">
        <f>SUM(F511:F534)+F490</f>
        <v>740838.5</v>
      </c>
    </row>
    <row r="536" spans="1:6" x14ac:dyDescent="0.2">
      <c r="A536" s="111"/>
      <c r="B536" s="112"/>
      <c r="C536" s="111"/>
      <c r="D536" s="113"/>
      <c r="E536" s="114"/>
      <c r="F536" s="331"/>
    </row>
    <row r="537" spans="1:6" x14ac:dyDescent="0.2">
      <c r="A537" s="347" t="s">
        <v>110</v>
      </c>
      <c r="B537" s="116"/>
      <c r="C537" s="116"/>
      <c r="D537" s="347" t="s">
        <v>25</v>
      </c>
      <c r="E537" s="116"/>
      <c r="F537" s="332"/>
    </row>
    <row r="538" spans="1:6" x14ac:dyDescent="0.2">
      <c r="A538" s="117"/>
      <c r="B538" s="117"/>
      <c r="C538" s="117"/>
      <c r="D538" s="117"/>
      <c r="E538" s="117"/>
      <c r="F538" s="126"/>
    </row>
    <row r="539" spans="1:6" x14ac:dyDescent="0.2">
      <c r="A539" s="115" t="s">
        <v>26</v>
      </c>
      <c r="B539" s="116"/>
      <c r="C539" s="116"/>
      <c r="D539" s="115" t="s">
        <v>25</v>
      </c>
      <c r="E539" s="116"/>
      <c r="F539" s="332"/>
    </row>
    <row r="540" spans="1:6" x14ac:dyDescent="0.2">
      <c r="A540" s="333" t="s">
        <v>111</v>
      </c>
      <c r="B540" s="117"/>
      <c r="C540" s="117"/>
      <c r="D540" s="117"/>
      <c r="E540" s="117"/>
      <c r="F540" s="334" t="s">
        <v>27</v>
      </c>
    </row>
  </sheetData>
  <mergeCells count="25">
    <mergeCell ref="E497:F497"/>
    <mergeCell ref="D499:F499"/>
    <mergeCell ref="D364:F364"/>
    <mergeCell ref="E407:F407"/>
    <mergeCell ref="D409:F409"/>
    <mergeCell ref="E452:F452"/>
    <mergeCell ref="D454:F454"/>
    <mergeCell ref="E272:F272"/>
    <mergeCell ref="D274:F274"/>
    <mergeCell ref="E317:F317"/>
    <mergeCell ref="D319:F319"/>
    <mergeCell ref="E362:F362"/>
    <mergeCell ref="E2:F2"/>
    <mergeCell ref="D4:F4"/>
    <mergeCell ref="E92:F92"/>
    <mergeCell ref="D94:F94"/>
    <mergeCell ref="D49:F49"/>
    <mergeCell ref="E47:F47"/>
    <mergeCell ref="D3:F3"/>
    <mergeCell ref="E182:F182"/>
    <mergeCell ref="D184:F184"/>
    <mergeCell ref="E227:F227"/>
    <mergeCell ref="D229:F229"/>
    <mergeCell ref="E137:F137"/>
    <mergeCell ref="D139:F139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636"/>
  <sheetViews>
    <sheetView showGridLines="0" topLeftCell="A577" zoomScaleNormal="100" workbookViewId="0">
      <selection activeCell="T617" sqref="T616:T617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378" t="str">
        <f>IF(A55="",IF(ISNUMBER(J37),"ENGINEER'S PAYMENT ESTIMATE","ENGINEER'S FINAL PAYMENT ESTIMATE"),A49)</f>
        <v>ENGINEER'S FINAL PAYMENT ESTIMATE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21" t="s">
        <v>98</v>
      </c>
      <c r="C2" s="12"/>
      <c r="D2" s="12"/>
      <c r="E2" s="12"/>
      <c r="F2" s="12"/>
      <c r="G2" s="12"/>
      <c r="H2" s="12"/>
      <c r="I2" s="340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N-Trak Group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Loves Park, IL Bid Bond</v>
      </c>
      <c r="C4" s="12"/>
      <c r="D4" s="12"/>
      <c r="E4" s="12"/>
      <c r="F4" s="12"/>
      <c r="G4" s="12"/>
      <c r="H4" s="14"/>
      <c r="I4" s="376"/>
      <c r="J4" s="376"/>
      <c r="K4" s="376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5">
        <f>IF(ISBLANK('Tabulation of Bids'!A6),"",'Tabulation of Bids'!A6)</f>
        <v>1</v>
      </c>
      <c r="B7" s="306" t="str">
        <f>IF(ISBLANK('Tabulation of Bids'!B6),"",'Tabulation of Bids'!B6)</f>
        <v>SIDEWALK REMOVAL</v>
      </c>
      <c r="C7" s="307">
        <f>IF('Tabulation of Bids'!D6=0,"",'Tabulation of Bids'!D6)</f>
        <v>55076</v>
      </c>
      <c r="D7" s="308" t="str">
        <f>IF(ISBLANK('Tabulation of Bids'!C6),"",'Tabulation of Bids'!C6)</f>
        <v>SF</v>
      </c>
      <c r="E7" s="263">
        <f>IF(J7 = "","",J7*C7)</f>
        <v>220304</v>
      </c>
      <c r="F7" s="264" t="str">
        <f t="shared" ref="F7:F23" si="0">IF((H7&gt;C7),H7-C7,"")</f>
        <v/>
      </c>
      <c r="G7" s="296">
        <f t="shared" ref="G7:G30" si="1">IF($K$48="BLR 6303",IF(C7&gt;H7,C7-H7,""),"")</f>
        <v>55076</v>
      </c>
      <c r="H7" s="167"/>
      <c r="I7" s="136" t="str">
        <f>IF(ISBLANK(H7),"",D7)</f>
        <v/>
      </c>
      <c r="J7" s="134">
        <f>IF(ISBLANK('Tabulation of Bids'!G6),"",'Tabulation of Bids'!G6)</f>
        <v>4</v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09">
        <f>IF(ISBLANK('Tabulation of Bids'!A7),"",'Tabulation of Bids'!A7)</f>
        <v>2</v>
      </c>
      <c r="B8" s="310" t="str">
        <f>IF(ISBLANK('Tabulation of Bids'!B7),"",'Tabulation of Bids'!B7)</f>
        <v>PORTLAND CEMENT CONCRETE SIDEWALK, 4”</v>
      </c>
      <c r="C8" s="307">
        <f>IF('Tabulation of Bids'!D7=0,"",'Tabulation of Bids'!D7)</f>
        <v>54886</v>
      </c>
      <c r="D8" s="311" t="str">
        <f>IF(ISBLANK('Tabulation of Bids'!C7),"",'Tabulation of Bids'!C7)</f>
        <v>SF</v>
      </c>
      <c r="E8" s="267">
        <f t="shared" ref="E8:E23" si="2">IF(J8 = "","",J8*C8)</f>
        <v>480252.5</v>
      </c>
      <c r="F8" s="268" t="str">
        <f t="shared" si="0"/>
        <v/>
      </c>
      <c r="G8" s="296">
        <f t="shared" si="1"/>
        <v>54886</v>
      </c>
      <c r="H8" s="167"/>
      <c r="I8" s="136" t="str">
        <f t="shared" ref="I8:I23" si="3">IF(ISBLANK(H8),"",D8)</f>
        <v/>
      </c>
      <c r="J8" s="134">
        <f>IF(ISBLANK('Tabulation of Bids'!G7),"",'Tabulation of Bids'!G7)</f>
        <v>8.75</v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09">
        <f>IF(ISBLANK('Tabulation of Bids'!A8),"",'Tabulation of Bids'!A8)</f>
        <v>3</v>
      </c>
      <c r="B9" s="310" t="str">
        <f>IF(ISBLANK('Tabulation of Bids'!B8),"",'Tabulation of Bids'!B8)</f>
        <v>PORTLAND CEMENT CONCRETE DRIVEWAY APPROACH REMOVAL</v>
      </c>
      <c r="C9" s="307">
        <f>IF('Tabulation of Bids'!D8=0,"",'Tabulation of Bids'!D8)</f>
        <v>376</v>
      </c>
      <c r="D9" s="311" t="str">
        <f>IF(ISBLANK('Tabulation of Bids'!C8),"",'Tabulation of Bids'!C8)</f>
        <v>SY</v>
      </c>
      <c r="E9" s="267">
        <f t="shared" si="2"/>
        <v>9024</v>
      </c>
      <c r="F9" s="268" t="str">
        <f t="shared" si="0"/>
        <v/>
      </c>
      <c r="G9" s="296">
        <f t="shared" si="1"/>
        <v>376</v>
      </c>
      <c r="H9" s="167"/>
      <c r="I9" s="136" t="str">
        <f t="shared" si="3"/>
        <v/>
      </c>
      <c r="J9" s="134">
        <f>IF(ISBLANK('Tabulation of Bids'!G8),"",'Tabulation of Bids'!G8)</f>
        <v>24</v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09">
        <f>IF(ISBLANK('Tabulation of Bids'!A9),"",'Tabulation of Bids'!A9)</f>
        <v>4</v>
      </c>
      <c r="B10" s="310" t="str">
        <f>IF(ISBLANK('Tabulation of Bids'!B9),"",'Tabulation of Bids'!B9)</f>
        <v>P.C.C. APPROACH PAVEMENT, 6”</v>
      </c>
      <c r="C10" s="307">
        <f>IF('Tabulation of Bids'!D9=0,"",'Tabulation of Bids'!D9)</f>
        <v>376</v>
      </c>
      <c r="D10" s="311" t="str">
        <f>IF(ISBLANK('Tabulation of Bids'!C9),"",'Tabulation of Bids'!C9)</f>
        <v>SY</v>
      </c>
      <c r="E10" s="267">
        <f t="shared" si="2"/>
        <v>26320</v>
      </c>
      <c r="F10" s="268" t="str">
        <f t="shared" si="0"/>
        <v/>
      </c>
      <c r="G10" s="296">
        <f t="shared" si="1"/>
        <v>376</v>
      </c>
      <c r="H10" s="167"/>
      <c r="I10" s="136" t="str">
        <f t="shared" si="3"/>
        <v/>
      </c>
      <c r="J10" s="134">
        <f>IF(ISBLANK('Tabulation of Bids'!G9),"",'Tabulation of Bids'!G9)</f>
        <v>70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09">
        <f>IF(ISBLANK('Tabulation of Bids'!A10),"",'Tabulation of Bids'!A10)</f>
        <v>5</v>
      </c>
      <c r="B11" s="310" t="str">
        <f>IF(ISBLANK('Tabulation of Bids'!B10),"",'Tabulation of Bids'!B10)</f>
        <v>COMBINATION CURB AND GUTTER REMOVAL</v>
      </c>
      <c r="C11" s="307">
        <f>IF('Tabulation of Bids'!D10=0,"",'Tabulation of Bids'!D10)</f>
        <v>217</v>
      </c>
      <c r="D11" s="311" t="str">
        <f>IF(ISBLANK('Tabulation of Bids'!C10),"",'Tabulation of Bids'!C10)</f>
        <v>LF</v>
      </c>
      <c r="E11" s="267">
        <f t="shared" si="2"/>
        <v>3472</v>
      </c>
      <c r="F11" s="268" t="str">
        <f t="shared" si="0"/>
        <v/>
      </c>
      <c r="G11" s="296">
        <f t="shared" si="1"/>
        <v>217</v>
      </c>
      <c r="H11" s="167"/>
      <c r="I11" s="136" t="str">
        <f t="shared" si="3"/>
        <v/>
      </c>
      <c r="J11" s="134">
        <f>IF(ISBLANK('Tabulation of Bids'!G10),"",'Tabulation of Bids'!G10)</f>
        <v>16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09">
        <f>IF(ISBLANK('Tabulation of Bids'!A11),"",'Tabulation of Bids'!A11)</f>
        <v>6</v>
      </c>
      <c r="B12" s="310" t="str">
        <f>IF(ISBLANK('Tabulation of Bids'!B11),"",'Tabulation of Bids'!B11)</f>
        <v>COMBINATION CONCRETE CURB AND GUTTER, TYPE M-6.18 (MODIFIED)</v>
      </c>
      <c r="C12" s="307">
        <f>IF('Tabulation of Bids'!D11=0,"",'Tabulation of Bids'!D11)</f>
        <v>217</v>
      </c>
      <c r="D12" s="311" t="str">
        <f>IF(ISBLANK('Tabulation of Bids'!C11),"",'Tabulation of Bids'!C11)</f>
        <v>LF</v>
      </c>
      <c r="E12" s="267">
        <f t="shared" si="2"/>
        <v>8463</v>
      </c>
      <c r="F12" s="268" t="str">
        <f t="shared" si="0"/>
        <v/>
      </c>
      <c r="G12" s="296">
        <f t="shared" si="1"/>
        <v>217</v>
      </c>
      <c r="H12" s="167"/>
      <c r="I12" s="136" t="str">
        <f t="shared" si="3"/>
        <v/>
      </c>
      <c r="J12" s="134">
        <f>IF(ISBLANK('Tabulation of Bids'!G11),"",'Tabulation of Bids'!G11)</f>
        <v>39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09">
        <f>IF(ISBLANK('Tabulation of Bids'!A12),"",'Tabulation of Bids'!A12)</f>
        <v>7</v>
      </c>
      <c r="B13" s="310" t="str">
        <f>IF(ISBLANK('Tabulation of Bids'!B12),"",'Tabulation of Bids'!B12)</f>
        <v>DETECTABLE WARNINGS</v>
      </c>
      <c r="C13" s="307">
        <f>IF('Tabulation of Bids'!D12=0,"",'Tabulation of Bids'!D12)</f>
        <v>500</v>
      </c>
      <c r="D13" s="311" t="str">
        <f>IF(ISBLANK('Tabulation of Bids'!C12),"",'Tabulation of Bids'!C12)</f>
        <v>SF</v>
      </c>
      <c r="E13" s="267">
        <f t="shared" si="2"/>
        <v>8500</v>
      </c>
      <c r="F13" s="268" t="str">
        <f t="shared" si="0"/>
        <v/>
      </c>
      <c r="G13" s="296">
        <f t="shared" si="1"/>
        <v>500</v>
      </c>
      <c r="H13" s="167"/>
      <c r="I13" s="136" t="str">
        <f t="shared" si="3"/>
        <v/>
      </c>
      <c r="J13" s="134">
        <f>IF(ISBLANK('Tabulation of Bids'!G12),"",'Tabulation of Bids'!G12)</f>
        <v>17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09">
        <f>IF(ISBLANK('Tabulation of Bids'!A13),"",'Tabulation of Bids'!A13)</f>
        <v>8</v>
      </c>
      <c r="B14" s="310" t="str">
        <f>IF(ISBLANK('Tabulation of Bids'!B13),"",'Tabulation of Bids'!B13)</f>
        <v>PARKWAY RESTORATION</v>
      </c>
      <c r="C14" s="307">
        <f>IF('Tabulation of Bids'!D13=0,"",'Tabulation of Bids'!D13)</f>
        <v>1</v>
      </c>
      <c r="D14" s="311" t="str">
        <f>IF(ISBLANK('Tabulation of Bids'!C13),"",'Tabulation of Bids'!C13)</f>
        <v>LS</v>
      </c>
      <c r="E14" s="267">
        <f t="shared" si="2"/>
        <v>0.01</v>
      </c>
      <c r="F14" s="268" t="str">
        <f t="shared" si="0"/>
        <v/>
      </c>
      <c r="G14" s="296">
        <f t="shared" si="1"/>
        <v>1</v>
      </c>
      <c r="H14" s="167"/>
      <c r="I14" s="136" t="str">
        <f t="shared" si="3"/>
        <v/>
      </c>
      <c r="J14" s="134">
        <f>IF(ISBLANK('Tabulation of Bids'!G13),"",'Tabulation of Bids'!G13)</f>
        <v>0.01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09">
        <f>IF(ISBLANK('Tabulation of Bids'!A14),"",'Tabulation of Bids'!A14)</f>
        <v>9</v>
      </c>
      <c r="B15" s="310" t="str">
        <f>IF(ISBLANK('Tabulation of Bids'!B14),"",'Tabulation of Bids'!B14)</f>
        <v>SELECTIVE ROOT PRUNING AND REMOVAL &gt;3”</v>
      </c>
      <c r="C15" s="307">
        <f>IF('Tabulation of Bids'!D14=0,"",'Tabulation of Bids'!D14)</f>
        <v>1731</v>
      </c>
      <c r="D15" s="311" t="str">
        <f>IF(ISBLANK('Tabulation of Bids'!C14),"",'Tabulation of Bids'!C14)</f>
        <v>IN DIA</v>
      </c>
      <c r="E15" s="267">
        <f t="shared" si="2"/>
        <v>17.309999999999999</v>
      </c>
      <c r="F15" s="268" t="str">
        <f t="shared" si="0"/>
        <v/>
      </c>
      <c r="G15" s="296">
        <f t="shared" si="1"/>
        <v>1731</v>
      </c>
      <c r="H15" s="167"/>
      <c r="I15" s="136" t="str">
        <f t="shared" si="3"/>
        <v/>
      </c>
      <c r="J15" s="134">
        <f>IF(ISBLANK('Tabulation of Bids'!G14),"",'Tabulation of Bids'!G14)</f>
        <v>0.01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09">
        <f>IF(ISBLANK('Tabulation of Bids'!A15),"",'Tabulation of Bids'!A15)</f>
        <v>10</v>
      </c>
      <c r="B16" s="310" t="str">
        <f>IF(ISBLANK('Tabulation of Bids'!B15),"",'Tabulation of Bids'!B15)</f>
        <v>TRAFFIC CONTROL AND PROTECTION, SPECIAL</v>
      </c>
      <c r="C16" s="307">
        <f>IF('Tabulation of Bids'!D15=0,"",'Tabulation of Bids'!D15)</f>
        <v>1</v>
      </c>
      <c r="D16" s="311" t="str">
        <f>IF(ISBLANK('Tabulation of Bids'!C15),"",'Tabulation of Bids'!C15)</f>
        <v>LS</v>
      </c>
      <c r="E16" s="267">
        <f t="shared" si="2"/>
        <v>8000</v>
      </c>
      <c r="F16" s="268" t="str">
        <f t="shared" si="0"/>
        <v/>
      </c>
      <c r="G16" s="296">
        <f t="shared" si="1"/>
        <v>1</v>
      </c>
      <c r="H16" s="167"/>
      <c r="I16" s="136" t="str">
        <f t="shared" si="3"/>
        <v/>
      </c>
      <c r="J16" s="134">
        <f>IF(ISBLANK('Tabulation of Bids'!G15),"",'Tabulation of Bids'!G15)</f>
        <v>8000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09">
        <f>IF(ISBLANK('Tabulation of Bids'!A16),"",'Tabulation of Bids'!A16)</f>
        <v>11</v>
      </c>
      <c r="B17" s="310" t="str">
        <f>IF(ISBLANK('Tabulation of Bids'!B16),"",'Tabulation of Bids'!B16)</f>
        <v xml:space="preserve">ASPHALT REMOVAL </v>
      </c>
      <c r="C17" s="307">
        <f>IF('Tabulation of Bids'!D16=0,"",'Tabulation of Bids'!D16)</f>
        <v>5</v>
      </c>
      <c r="D17" s="311" t="str">
        <f>IF(ISBLANK('Tabulation of Bids'!C16),"",'Tabulation of Bids'!C16)</f>
        <v>SY</v>
      </c>
      <c r="E17" s="267">
        <f t="shared" si="2"/>
        <v>250</v>
      </c>
      <c r="F17" s="268" t="str">
        <f t="shared" si="0"/>
        <v/>
      </c>
      <c r="G17" s="296">
        <f t="shared" si="1"/>
        <v>5</v>
      </c>
      <c r="H17" s="167"/>
      <c r="I17" s="136" t="str">
        <f t="shared" si="3"/>
        <v/>
      </c>
      <c r="J17" s="134">
        <f>IF(ISBLANK('Tabulation of Bids'!G16),"",'Tabulation of Bids'!G16)</f>
        <v>50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09">
        <f>IF(ISBLANK('Tabulation of Bids'!A17),"",'Tabulation of Bids'!A17)</f>
        <v>12</v>
      </c>
      <c r="B18" s="310" t="str">
        <f>IF(ISBLANK('Tabulation of Bids'!B17),"",'Tabulation of Bids'!B17)</f>
        <v>HOT MIX ASPHALT</v>
      </c>
      <c r="C18" s="307">
        <f>IF('Tabulation of Bids'!D17=0,"",'Tabulation of Bids'!D17)</f>
        <v>5</v>
      </c>
      <c r="D18" s="311" t="str">
        <f>IF(ISBLANK('Tabulation of Bids'!C17),"",'Tabulation of Bids'!C17)</f>
        <v>SY</v>
      </c>
      <c r="E18" s="267">
        <f t="shared" si="2"/>
        <v>1000</v>
      </c>
      <c r="F18" s="268" t="str">
        <f t="shared" si="0"/>
        <v/>
      </c>
      <c r="G18" s="296">
        <f t="shared" si="1"/>
        <v>5</v>
      </c>
      <c r="H18" s="167"/>
      <c r="I18" s="136" t="str">
        <f t="shared" si="3"/>
        <v/>
      </c>
      <c r="J18" s="134">
        <f>IF(ISBLANK('Tabulation of Bids'!G17),"",'Tabulation of Bids'!G17)</f>
        <v>200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09" t="str">
        <f>IF(ISBLANK('Tabulation of Bids'!A18),"",'Tabulation of Bids'!A18)</f>
        <v/>
      </c>
      <c r="B19" s="310" t="str">
        <f>IF(ISBLANK('Tabulation of Bids'!B18),"",'Tabulation of Bids'!B18)</f>
        <v/>
      </c>
      <c r="C19" s="307" t="str">
        <f>IF('Tabulation of Bids'!D18=0,"",'Tabulation of Bids'!D18)</f>
        <v/>
      </c>
      <c r="D19" s="311" t="str">
        <f>IF(ISBLANK('Tabulation of Bids'!C18),"",'Tabulation of Bids'!C18)</f>
        <v/>
      </c>
      <c r="E19" s="267" t="str">
        <f t="shared" si="2"/>
        <v/>
      </c>
      <c r="F19" s="268" t="str">
        <f t="shared" si="0"/>
        <v/>
      </c>
      <c r="G19" s="296" t="str">
        <f t="shared" si="1"/>
        <v/>
      </c>
      <c r="H19" s="167"/>
      <c r="I19" s="136" t="str">
        <f t="shared" si="3"/>
        <v/>
      </c>
      <c r="J19" s="134" t="str">
        <f>IF(ISBLANK('Tabulation of Bids'!G18),"",'Tabulation of Bids'!G18)</f>
        <v/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09" t="str">
        <f>IF(ISBLANK('Tabulation of Bids'!A19),"",'Tabulation of Bids'!A19)</f>
        <v/>
      </c>
      <c r="B20" s="310" t="str">
        <f>IF(ISBLANK('Tabulation of Bids'!B19),"",'Tabulation of Bids'!B19)</f>
        <v/>
      </c>
      <c r="C20" s="307" t="str">
        <f>IF('Tabulation of Bids'!D19=0,"",'Tabulation of Bids'!D19)</f>
        <v/>
      </c>
      <c r="D20" s="311" t="str">
        <f>IF(ISBLANK('Tabulation of Bids'!C19),"",'Tabulation of Bids'!C19)</f>
        <v/>
      </c>
      <c r="E20" s="267" t="str">
        <f t="shared" si="2"/>
        <v/>
      </c>
      <c r="F20" s="268" t="str">
        <f t="shared" si="0"/>
        <v/>
      </c>
      <c r="G20" s="296" t="str">
        <f t="shared" si="1"/>
        <v/>
      </c>
      <c r="H20" s="167"/>
      <c r="I20" s="136" t="str">
        <f t="shared" si="3"/>
        <v/>
      </c>
      <c r="J20" s="134" t="str">
        <f>IF(ISBLANK('Tabulation of Bids'!G19),"",'Tabulation of Bids'!G19)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09" t="str">
        <f>IF(ISBLANK('Tabulation of Bids'!A20),"",'Tabulation of Bids'!A20)</f>
        <v/>
      </c>
      <c r="B21" s="310" t="str">
        <f>IF(ISBLANK('Tabulation of Bids'!B20),"",'Tabulation of Bids'!B20)</f>
        <v/>
      </c>
      <c r="C21" s="307" t="str">
        <f>IF('Tabulation of Bids'!D20=0,"",'Tabulation of Bids'!D20)</f>
        <v/>
      </c>
      <c r="D21" s="311" t="str">
        <f>IF(ISBLANK('Tabulation of Bids'!C20),"",'Tabulation of Bids'!C20)</f>
        <v/>
      </c>
      <c r="E21" s="267" t="str">
        <f t="shared" si="2"/>
        <v/>
      </c>
      <c r="F21" s="268" t="str">
        <f t="shared" si="0"/>
        <v/>
      </c>
      <c r="G21" s="296" t="str">
        <f t="shared" si="1"/>
        <v/>
      </c>
      <c r="H21" s="167"/>
      <c r="I21" s="136" t="str">
        <f t="shared" si="3"/>
        <v/>
      </c>
      <c r="J21" s="134" t="str">
        <f>IF(ISBLANK('Tabulation of Bids'!G20),"",'Tabulation of Bids'!G20)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09" t="str">
        <f>IF(ISBLANK('Tabulation of Bids'!A21),"",'Tabulation of Bids'!A21)</f>
        <v/>
      </c>
      <c r="B22" s="310" t="str">
        <f>IF(ISBLANK('Tabulation of Bids'!B21),"",'Tabulation of Bids'!B21)</f>
        <v/>
      </c>
      <c r="C22" s="307" t="str">
        <f>IF('Tabulation of Bids'!D21=0,"",'Tabulation of Bids'!D21)</f>
        <v/>
      </c>
      <c r="D22" s="311" t="str">
        <f>IF(ISBLANK('Tabulation of Bids'!C21),"",'Tabulation of Bids'!C21)</f>
        <v/>
      </c>
      <c r="E22" s="267" t="str">
        <f t="shared" si="2"/>
        <v/>
      </c>
      <c r="F22" s="268" t="str">
        <f t="shared" si="0"/>
        <v/>
      </c>
      <c r="G22" s="296" t="str">
        <f t="shared" si="1"/>
        <v/>
      </c>
      <c r="H22" s="167"/>
      <c r="I22" s="136" t="str">
        <f t="shared" si="3"/>
        <v/>
      </c>
      <c r="J22" s="134" t="str">
        <f>IF(ISBLANK('Tabulation of Bids'!G21),"",'Tabulation of Bids'!G21)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09" t="str">
        <f>IF(ISBLANK('Tabulation of Bids'!A22),"",'Tabulation of Bids'!A22)</f>
        <v/>
      </c>
      <c r="B23" s="310" t="str">
        <f>IF(ISBLANK('Tabulation of Bids'!B22),"",'Tabulation of Bids'!B22)</f>
        <v/>
      </c>
      <c r="C23" s="307" t="str">
        <f>IF('Tabulation of Bids'!D22=0,"",'Tabulation of Bids'!D22)</f>
        <v/>
      </c>
      <c r="D23" s="311" t="str">
        <f>IF(ISBLANK('Tabulation of Bids'!C22),"",'Tabulation of Bids'!C22)</f>
        <v/>
      </c>
      <c r="E23" s="267" t="str">
        <f t="shared" si="2"/>
        <v/>
      </c>
      <c r="F23" s="268" t="str">
        <f t="shared" si="0"/>
        <v/>
      </c>
      <c r="G23" s="296" t="str">
        <f t="shared" si="1"/>
        <v/>
      </c>
      <c r="H23" s="167"/>
      <c r="I23" s="136" t="str">
        <f t="shared" si="3"/>
        <v/>
      </c>
      <c r="J23" s="134" t="str">
        <f>IF(ISBLANK('Tabulation of Bids'!G22),"",'Tabulation of Bids'!G22)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09" t="str">
        <f>IF(ISBLANK('Tabulation of Bids'!A23),"",'Tabulation of Bids'!A23)</f>
        <v/>
      </c>
      <c r="B24" s="310" t="str">
        <f>IF(ISBLANK('Tabulation of Bids'!B23),"",'Tabulation of Bids'!B23)</f>
        <v/>
      </c>
      <c r="C24" s="307" t="str">
        <f>IF('Tabulation of Bids'!D23=0,"",'Tabulation of Bids'!D23)</f>
        <v/>
      </c>
      <c r="D24" s="311" t="str">
        <f>IF(ISBLANK('Tabulation of Bids'!C23),"",'Tabulation of Bids'!C23)</f>
        <v/>
      </c>
      <c r="E24" s="267" t="str">
        <f t="shared" ref="E24:E30" si="5">IF(J24 = "","",J24*C24)</f>
        <v/>
      </c>
      <c r="F24" s="268" t="str">
        <f t="shared" ref="F24:F30" si="6">IF((H24&gt;C24),H24-C24,"")</f>
        <v/>
      </c>
      <c r="G24" s="296" t="str">
        <f t="shared" si="1"/>
        <v/>
      </c>
      <c r="H24" s="167"/>
      <c r="I24" s="136" t="str">
        <f t="shared" ref="I24:I30" si="7">IF(ISBLANK(H24),"",D24)</f>
        <v/>
      </c>
      <c r="J24" s="134" t="str">
        <f>IF(ISBLANK('Tabulation of Bids'!G23),"",'Tabulation of Bids'!G23)</f>
        <v/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09" t="str">
        <f>IF(ISBLANK('Tabulation of Bids'!A24),"",'Tabulation of Bids'!A24)</f>
        <v/>
      </c>
      <c r="B25" s="310" t="str">
        <f>IF(ISBLANK('Tabulation of Bids'!B24),"",'Tabulation of Bids'!B24)</f>
        <v/>
      </c>
      <c r="C25" s="307" t="str">
        <f>IF('Tabulation of Bids'!D24=0,"",'Tabulation of Bids'!D24)</f>
        <v/>
      </c>
      <c r="D25" s="311" t="str">
        <f>IF(ISBLANK('Tabulation of Bids'!C24),"",'Tabulation of Bids'!C24)</f>
        <v/>
      </c>
      <c r="E25" s="267" t="str">
        <f t="shared" si="5"/>
        <v/>
      </c>
      <c r="F25" s="268" t="str">
        <f t="shared" si="6"/>
        <v/>
      </c>
      <c r="G25" s="296" t="str">
        <f t="shared" si="1"/>
        <v/>
      </c>
      <c r="H25" s="167"/>
      <c r="I25" s="136" t="str">
        <f t="shared" si="7"/>
        <v/>
      </c>
      <c r="J25" s="134" t="str">
        <f>IF(ISBLANK('Tabulation of Bids'!G24),"",'Tabulation of Bids'!G24)</f>
        <v/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09" t="str">
        <f>IF(ISBLANK('Tabulation of Bids'!A25),"",'Tabulation of Bids'!A25)</f>
        <v/>
      </c>
      <c r="B26" s="310" t="str">
        <f>IF(ISBLANK('Tabulation of Bids'!B25),"",'Tabulation of Bids'!B25)</f>
        <v/>
      </c>
      <c r="C26" s="307" t="str">
        <f>IF('Tabulation of Bids'!D25=0,"",'Tabulation of Bids'!D25)</f>
        <v/>
      </c>
      <c r="D26" s="311" t="str">
        <f>IF(ISBLANK('Tabulation of Bids'!C25),"",'Tabulation of Bids'!C25)</f>
        <v/>
      </c>
      <c r="E26" s="267" t="str">
        <f t="shared" si="5"/>
        <v/>
      </c>
      <c r="F26" s="268" t="str">
        <f t="shared" si="6"/>
        <v/>
      </c>
      <c r="G26" s="296" t="str">
        <f t="shared" si="1"/>
        <v/>
      </c>
      <c r="H26" s="167"/>
      <c r="I26" s="136" t="str">
        <f t="shared" si="7"/>
        <v/>
      </c>
      <c r="J26" s="134" t="str">
        <f>IF(ISBLANK('Tabulation of Bids'!G25),"",'Tabulation of Bids'!G25)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09" t="str">
        <f>IF(ISBLANK('Tabulation of Bids'!A26),"",'Tabulation of Bids'!A26)</f>
        <v/>
      </c>
      <c r="B27" s="310" t="str">
        <f>IF(ISBLANK('Tabulation of Bids'!B26),"",'Tabulation of Bids'!B26)</f>
        <v/>
      </c>
      <c r="C27" s="307" t="str">
        <f>IF('Tabulation of Bids'!D26=0,"",'Tabulation of Bids'!D26)</f>
        <v/>
      </c>
      <c r="D27" s="311" t="str">
        <f>IF(ISBLANK('Tabulation of Bids'!C26),"",'Tabulation of Bids'!C26)</f>
        <v/>
      </c>
      <c r="E27" s="267" t="str">
        <f t="shared" si="5"/>
        <v/>
      </c>
      <c r="F27" s="268" t="str">
        <f t="shared" si="6"/>
        <v/>
      </c>
      <c r="G27" s="296" t="str">
        <f t="shared" si="1"/>
        <v/>
      </c>
      <c r="H27" s="167"/>
      <c r="I27" s="136" t="str">
        <f t="shared" si="7"/>
        <v/>
      </c>
      <c r="J27" s="134" t="str">
        <f>IF(ISBLANK('Tabulation of Bids'!G26),"",'Tabulation of Bids'!G26)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09" t="str">
        <f>IF(ISBLANK('Tabulation of Bids'!A27),"",'Tabulation of Bids'!A27)</f>
        <v/>
      </c>
      <c r="B28" s="310" t="str">
        <f>IF(ISBLANK('Tabulation of Bids'!B27),"",'Tabulation of Bids'!B27)</f>
        <v/>
      </c>
      <c r="C28" s="307" t="str">
        <f>IF('Tabulation of Bids'!D27=0,"",'Tabulation of Bids'!D27)</f>
        <v/>
      </c>
      <c r="D28" s="311" t="str">
        <f>IF(ISBLANK('Tabulation of Bids'!C27),"",'Tabulation of Bids'!C27)</f>
        <v/>
      </c>
      <c r="E28" s="267" t="str">
        <f t="shared" si="5"/>
        <v/>
      </c>
      <c r="F28" s="268" t="str">
        <f t="shared" si="6"/>
        <v/>
      </c>
      <c r="G28" s="296" t="str">
        <f t="shared" si="1"/>
        <v/>
      </c>
      <c r="H28" s="167"/>
      <c r="I28" s="136" t="str">
        <f t="shared" si="7"/>
        <v/>
      </c>
      <c r="J28" s="134" t="str">
        <f>IF(ISBLANK('Tabulation of Bids'!G27),"",'Tabulation of Bids'!G27)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09" t="str">
        <f>IF(ISBLANK('Tabulation of Bids'!A28),"",'Tabulation of Bids'!A28)</f>
        <v/>
      </c>
      <c r="B29" s="310" t="str">
        <f>IF(ISBLANK('Tabulation of Bids'!B28),"",'Tabulation of Bids'!B28)</f>
        <v/>
      </c>
      <c r="C29" s="307" t="str">
        <f>IF('Tabulation of Bids'!D28=0,"",'Tabulation of Bids'!D28)</f>
        <v/>
      </c>
      <c r="D29" s="311" t="str">
        <f>IF(ISBLANK('Tabulation of Bids'!C28),"",'Tabulation of Bids'!C28)</f>
        <v/>
      </c>
      <c r="E29" s="267" t="str">
        <f t="shared" si="5"/>
        <v/>
      </c>
      <c r="F29" s="268" t="str">
        <f t="shared" si="6"/>
        <v/>
      </c>
      <c r="G29" s="296" t="str">
        <f t="shared" si="1"/>
        <v/>
      </c>
      <c r="H29" s="167"/>
      <c r="I29" s="136" t="str">
        <f t="shared" si="7"/>
        <v/>
      </c>
      <c r="J29" s="134" t="str">
        <f>IF(ISBLANK('Tabulation of Bids'!G28),"",'Tabulation of Bids'!G28)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2" t="str">
        <f>IF(ISBLANK('Tabulation of Bids'!A29),"",'Tabulation of Bids'!A29)</f>
        <v/>
      </c>
      <c r="B30" s="313" t="str">
        <f>IF(ISBLANK('Tabulation of Bids'!B29),"",'Tabulation of Bids'!B29)</f>
        <v/>
      </c>
      <c r="C30" s="307" t="str">
        <f>IF('Tabulation of Bids'!D29=0,"",'Tabulation of Bids'!D29)</f>
        <v/>
      </c>
      <c r="D30" s="314" t="str">
        <f>IF(ISBLANK('Tabulation of Bids'!C29),"",'Tabulation of Bids'!C29)</f>
        <v/>
      </c>
      <c r="E30" s="269" t="str">
        <f t="shared" si="5"/>
        <v/>
      </c>
      <c r="F30" s="270" t="str">
        <f t="shared" si="6"/>
        <v/>
      </c>
      <c r="G30" s="296" t="str">
        <f t="shared" si="1"/>
        <v/>
      </c>
      <c r="H30" s="167"/>
      <c r="I30" s="136" t="str">
        <f t="shared" si="7"/>
        <v/>
      </c>
      <c r="J30" s="134" t="str">
        <f>IF(ISBLANK('Tabulation of Bids'!G29),"",'Tabulation of Bids'!G29)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IF(A55="","Total","Sub Total")</f>
        <v>Total</v>
      </c>
      <c r="B31" s="45"/>
      <c r="C31" s="46"/>
      <c r="D31" s="36"/>
      <c r="E31" s="236">
        <f>SUM(E7:E30)</f>
        <v>765602.82000000007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5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80">
        <f>IF(A31="Sub Total","",SUM(K31:K35))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71"/>
      <c r="K37" s="281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9">
        <f>IF(ISNUMBER(K37),K36-K37,K36)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72" t="s">
        <v>34</v>
      </c>
      <c r="K39" s="2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3"/>
      <c r="K40" s="27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4"/>
      <c r="K41" s="27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5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5">
        <f>IF(ISNUMBER(K42),K38-K42,K38)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315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78" t="str">
        <f>IF(A104="",IF(ISNUMBER(J86),"ENGINEER'S PAYMENT ESTIMATE","ENGINEER'S FINAL PAYMENT ESTIMATE"),A98)</f>
        <v>ENGINEER'S FINAL PAYMENT ESTIMATE</v>
      </c>
      <c r="B49" s="378"/>
      <c r="C49" s="378"/>
      <c r="D49" s="378"/>
      <c r="E49" s="378"/>
      <c r="F49" s="378"/>
      <c r="G49" s="378"/>
      <c r="H49" s="378"/>
      <c r="I49" s="378"/>
      <c r="J49" s="378"/>
      <c r="K49" s="378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40"/>
      <c r="J50" s="11"/>
      <c r="K50" s="11"/>
    </row>
    <row r="51" spans="1:11" x14ac:dyDescent="0.2">
      <c r="A51" s="12"/>
      <c r="B51" s="93" t="str">
        <f>B3</f>
        <v>Payable to: N-Trak Group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3" t="str">
        <f>B4</f>
        <v>Address: Loves Park, IL Bid Bond</v>
      </c>
      <c r="C52" s="12"/>
      <c r="D52" s="12"/>
      <c r="E52" s="12"/>
      <c r="F52" s="12"/>
      <c r="G52" s="12"/>
      <c r="H52" s="14"/>
      <c r="I52" s="376"/>
      <c r="J52" s="376"/>
      <c r="K52" s="376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5" t="str">
        <f>IF(ISBLANK('Tabulation of Bids'!A32),"",'Tabulation of Bids'!A32)</f>
        <v/>
      </c>
      <c r="B55" s="316" t="str">
        <f>IF(ISBLANK('Tabulation of Bids'!B32),"",'Tabulation of Bids'!B32)</f>
        <v/>
      </c>
      <c r="C55" s="307" t="str">
        <f>IF('Tabulation of Bids'!D32=0,"",'Tabulation of Bids'!D32)</f>
        <v/>
      </c>
      <c r="D55" s="308" t="str">
        <f>IF(ISBLANK('Tabulation of Bids'!C32),"",'Tabulation of Bids'!C32)</f>
        <v/>
      </c>
      <c r="E55" s="263" t="str">
        <f>IF(J55 = "","",J55*C55)</f>
        <v/>
      </c>
      <c r="F55" s="264" t="str">
        <f>IF((H55&gt;C55),H55-C55,"")</f>
        <v/>
      </c>
      <c r="G55" s="296" t="str">
        <f>IF(K97="BLR 6303",IF(C55&gt;H55,C55-H55,""),"")</f>
        <v/>
      </c>
      <c r="H55" s="167"/>
      <c r="I55" s="136" t="str">
        <f t="shared" ref="I55:I78" si="9">IF(ISBLANK(H55),"",D55)</f>
        <v/>
      </c>
      <c r="J55" s="134" t="str">
        <f>IF(ISBLANK('Tabulation of Bids'!G32),"",'Tabulation of Bids'!G32)</f>
        <v/>
      </c>
      <c r="K55" s="134" t="str">
        <f t="shared" ref="K55:K78" si="10">IF(ISBLANK(H55),"",H55*J55)</f>
        <v/>
      </c>
    </row>
    <row r="56" spans="1:11" ht="20.25" customHeight="1" x14ac:dyDescent="0.2">
      <c r="A56" s="317" t="e">
        <f>IF(ISBLANK('Tabulation of Bids'!A33),"",'Tabulation of Bids'!A33)</f>
        <v>#VALUE!</v>
      </c>
      <c r="B56" s="318" t="str">
        <f>IF(ISBLANK('Tabulation of Bids'!B33),"",'Tabulation of Bids'!B33)</f>
        <v>AS READ</v>
      </c>
      <c r="C56" s="307" t="str">
        <f>IF('Tabulation of Bids'!D33=0,"",'Tabulation of Bids'!D33)</f>
        <v/>
      </c>
      <c r="D56" s="311" t="str">
        <f>IF(ISBLANK('Tabulation of Bids'!C33),"",'Tabulation of Bids'!C33)</f>
        <v/>
      </c>
      <c r="E56" s="134" t="str">
        <f t="shared" ref="E56:E78" si="11">IF(J56 = "","",J56*C56)</f>
        <v/>
      </c>
      <c r="F56" s="135" t="str">
        <f t="shared" ref="F56:F78" si="12">IF((H56&gt;C56),H56-C56,"")</f>
        <v/>
      </c>
      <c r="G56" s="296" t="str">
        <f t="shared" ref="G56:G78" si="13">IF($K$97="BLR 6303",IF(C56&gt;H56,C56-H56,""),"")</f>
        <v/>
      </c>
      <c r="H56" s="167"/>
      <c r="I56" s="136" t="str">
        <f t="shared" si="9"/>
        <v/>
      </c>
      <c r="J56" s="134" t="str">
        <f>IF(ISBLANK('Tabulation of Bids'!G33),"",'Tabulation of Bids'!G33)</f>
        <v/>
      </c>
      <c r="K56" s="134" t="str">
        <f t="shared" si="10"/>
        <v/>
      </c>
    </row>
    <row r="57" spans="1:11" ht="20.25" customHeight="1" x14ac:dyDescent="0.2">
      <c r="A57" s="317" t="e">
        <f>IF(ISBLANK('Tabulation of Bids'!A34),"",'Tabulation of Bids'!A34)</f>
        <v>#VALUE!</v>
      </c>
      <c r="B57" s="318" t="str">
        <f>IF(ISBLANK('Tabulation of Bids'!B34),"",'Tabulation of Bids'!B34)</f>
        <v>AS CORRECTED</v>
      </c>
      <c r="C57" s="307" t="str">
        <f>IF('Tabulation of Bids'!D34=0,"",'Tabulation of Bids'!D34)</f>
        <v/>
      </c>
      <c r="D57" s="311" t="str">
        <f>IF(ISBLANK('Tabulation of Bids'!C34),"",'Tabulation of Bids'!C34)</f>
        <v/>
      </c>
      <c r="E57" s="134" t="str">
        <f t="shared" si="11"/>
        <v/>
      </c>
      <c r="F57" s="135" t="str">
        <f t="shared" si="12"/>
        <v/>
      </c>
      <c r="G57" s="296" t="str">
        <f t="shared" si="13"/>
        <v/>
      </c>
      <c r="H57" s="167"/>
      <c r="I57" s="136" t="str">
        <f t="shared" si="9"/>
        <v/>
      </c>
      <c r="J57" s="134" t="str">
        <f>IF(ISBLANK('Tabulation of Bids'!G34),"",'Tabulation of Bids'!G34)</f>
        <v/>
      </c>
      <c r="K57" s="134" t="str">
        <f t="shared" si="10"/>
        <v/>
      </c>
    </row>
    <row r="58" spans="1:11" ht="20.25" customHeight="1" x14ac:dyDescent="0.2">
      <c r="A58" s="317" t="str">
        <f>IF(ISBLANK('Tabulation of Bids'!A35),"",'Tabulation of Bids'!A35)</f>
        <v/>
      </c>
      <c r="B58" s="318" t="str">
        <f>IF(ISBLANK('Tabulation of Bids'!B35),"",'Tabulation of Bids'!B35)</f>
        <v/>
      </c>
      <c r="C58" s="307" t="str">
        <f>IF('Tabulation of Bids'!D35=0,"",'Tabulation of Bids'!D35)</f>
        <v/>
      </c>
      <c r="D58" s="311" t="str">
        <f>IF(ISBLANK('Tabulation of Bids'!C35),"",'Tabulation of Bids'!C35)</f>
        <v/>
      </c>
      <c r="E58" s="134" t="str">
        <f t="shared" si="11"/>
        <v/>
      </c>
      <c r="F58" s="135" t="str">
        <f t="shared" si="12"/>
        <v/>
      </c>
      <c r="G58" s="296" t="str">
        <f t="shared" si="13"/>
        <v/>
      </c>
      <c r="H58" s="167"/>
      <c r="I58" s="136" t="str">
        <f t="shared" si="9"/>
        <v/>
      </c>
      <c r="J58" s="134" t="str">
        <f>IF(ISBLANK('Tabulation of Bids'!G35),"",'Tabulation of Bids'!G35)</f>
        <v/>
      </c>
      <c r="K58" s="134" t="str">
        <f t="shared" si="10"/>
        <v/>
      </c>
    </row>
    <row r="59" spans="1:11" ht="20.25" customHeight="1" x14ac:dyDescent="0.2">
      <c r="A59" s="317" t="str">
        <f>IF(ISBLANK('Tabulation of Bids'!A36),"",'Tabulation of Bids'!A36)</f>
        <v/>
      </c>
      <c r="B59" s="318" t="str">
        <f>IF(ISBLANK('Tabulation of Bids'!B36),"",'Tabulation of Bids'!B36)</f>
        <v/>
      </c>
      <c r="C59" s="307" t="str">
        <f>IF('Tabulation of Bids'!D36=0,"",'Tabulation of Bids'!D36)</f>
        <v/>
      </c>
      <c r="D59" s="311" t="str">
        <f>IF(ISBLANK('Tabulation of Bids'!C36),"",'Tabulation of Bids'!C36)</f>
        <v/>
      </c>
      <c r="E59" s="134" t="str">
        <f t="shared" si="11"/>
        <v/>
      </c>
      <c r="F59" s="135" t="str">
        <f t="shared" si="12"/>
        <v/>
      </c>
      <c r="G59" s="296" t="str">
        <f t="shared" si="13"/>
        <v/>
      </c>
      <c r="H59" s="167"/>
      <c r="I59" s="136" t="str">
        <f t="shared" si="9"/>
        <v/>
      </c>
      <c r="J59" s="134" t="str">
        <f>IF(ISBLANK('Tabulation of Bids'!G36),"",'Tabulation of Bids'!G36)</f>
        <v/>
      </c>
      <c r="K59" s="134" t="str">
        <f t="shared" si="10"/>
        <v/>
      </c>
    </row>
    <row r="60" spans="1:11" ht="20.25" customHeight="1" x14ac:dyDescent="0.2">
      <c r="A60" s="317" t="str">
        <f>IF(ISBLANK('Tabulation of Bids'!A37),"",'Tabulation of Bids'!A37)</f>
        <v/>
      </c>
      <c r="B60" s="318" t="str">
        <f>IF(ISBLANK('Tabulation of Bids'!B37),"",'Tabulation of Bids'!B37)</f>
        <v/>
      </c>
      <c r="C60" s="307" t="str">
        <f>IF('Tabulation of Bids'!D37=0,"",'Tabulation of Bids'!D37)</f>
        <v/>
      </c>
      <c r="D60" s="311" t="str">
        <f>IF(ISBLANK('Tabulation of Bids'!C37),"",'Tabulation of Bids'!C37)</f>
        <v/>
      </c>
      <c r="E60" s="134" t="str">
        <f t="shared" si="11"/>
        <v/>
      </c>
      <c r="F60" s="135" t="str">
        <f t="shared" si="12"/>
        <v/>
      </c>
      <c r="G60" s="296" t="str">
        <f t="shared" si="13"/>
        <v/>
      </c>
      <c r="H60" s="167"/>
      <c r="I60" s="136" t="str">
        <f t="shared" si="9"/>
        <v/>
      </c>
      <c r="J60" s="134" t="str">
        <f>IF(ISBLANK('Tabulation of Bids'!G37),"",'Tabulation of Bids'!G37)</f>
        <v/>
      </c>
      <c r="K60" s="134" t="str">
        <f t="shared" si="10"/>
        <v/>
      </c>
    </row>
    <row r="61" spans="1:11" ht="20.25" customHeight="1" x14ac:dyDescent="0.2">
      <c r="A61" s="317" t="str">
        <f>IF(ISBLANK('Tabulation of Bids'!A38),"",'Tabulation of Bids'!A38)</f>
        <v/>
      </c>
      <c r="B61" s="318" t="str">
        <f>IF(ISBLANK('Tabulation of Bids'!B38),"",'Tabulation of Bids'!B38)</f>
        <v/>
      </c>
      <c r="C61" s="307" t="str">
        <f>IF('Tabulation of Bids'!D38=0,"",'Tabulation of Bids'!D38)</f>
        <v/>
      </c>
      <c r="D61" s="311" t="str">
        <f>IF(ISBLANK('Tabulation of Bids'!C38),"",'Tabulation of Bids'!C38)</f>
        <v/>
      </c>
      <c r="E61" s="134" t="str">
        <f t="shared" si="11"/>
        <v/>
      </c>
      <c r="F61" s="135" t="str">
        <f t="shared" si="12"/>
        <v/>
      </c>
      <c r="G61" s="296" t="str">
        <f t="shared" si="13"/>
        <v/>
      </c>
      <c r="H61" s="167"/>
      <c r="I61" s="136" t="str">
        <f t="shared" si="9"/>
        <v/>
      </c>
      <c r="J61" s="134" t="str">
        <f>IF(ISBLANK('Tabulation of Bids'!G38),"",'Tabulation of Bids'!G38)</f>
        <v/>
      </c>
      <c r="K61" s="134" t="str">
        <f t="shared" si="10"/>
        <v/>
      </c>
    </row>
    <row r="62" spans="1:11" ht="20.25" customHeight="1" x14ac:dyDescent="0.2">
      <c r="A62" s="317" t="str">
        <f>IF(ISBLANK('Tabulation of Bids'!A39),"",'Tabulation of Bids'!A39)</f>
        <v/>
      </c>
      <c r="B62" s="318" t="str">
        <f>IF(ISBLANK('Tabulation of Bids'!B39),"",'Tabulation of Bids'!B39)</f>
        <v/>
      </c>
      <c r="C62" s="307" t="str">
        <f>IF('Tabulation of Bids'!D39=0,"",'Tabulation of Bids'!D39)</f>
        <v/>
      </c>
      <c r="D62" s="311" t="str">
        <f>IF(ISBLANK('Tabulation of Bids'!C39),"",'Tabulation of Bids'!C39)</f>
        <v/>
      </c>
      <c r="E62" s="134" t="str">
        <f t="shared" si="11"/>
        <v/>
      </c>
      <c r="F62" s="135" t="str">
        <f t="shared" si="12"/>
        <v/>
      </c>
      <c r="G62" s="296" t="str">
        <f t="shared" si="13"/>
        <v/>
      </c>
      <c r="H62" s="167"/>
      <c r="I62" s="136" t="str">
        <f t="shared" si="9"/>
        <v/>
      </c>
      <c r="J62" s="134" t="str">
        <f>IF(ISBLANK('Tabulation of Bids'!G39),"",'Tabulation of Bids'!G39)</f>
        <v/>
      </c>
      <c r="K62" s="134" t="str">
        <f t="shared" si="10"/>
        <v/>
      </c>
    </row>
    <row r="63" spans="1:11" ht="20.25" customHeight="1" x14ac:dyDescent="0.2">
      <c r="A63" s="317" t="str">
        <f>IF(ISBLANK('Tabulation of Bids'!A40),"",'Tabulation of Bids'!A40)</f>
        <v/>
      </c>
      <c r="B63" s="318" t="str">
        <f>IF(ISBLANK('Tabulation of Bids'!B40),"",'Tabulation of Bids'!B40)</f>
        <v/>
      </c>
      <c r="C63" s="307" t="str">
        <f>IF('Tabulation of Bids'!D40=0,"",'Tabulation of Bids'!D40)</f>
        <v/>
      </c>
      <c r="D63" s="311" t="str">
        <f>IF(ISBLANK('Tabulation of Bids'!C40),"",'Tabulation of Bids'!C40)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Bids'!G40),"",'Tabulation of Bids'!G40)</f>
        <v/>
      </c>
      <c r="K63" s="134" t="str">
        <f t="shared" si="10"/>
        <v/>
      </c>
    </row>
    <row r="64" spans="1:11" ht="20.25" customHeight="1" x14ac:dyDescent="0.2">
      <c r="A64" s="317" t="str">
        <f>IF(ISBLANK('Tabulation of Bids'!A41),"",'Tabulation of Bids'!A41)</f>
        <v/>
      </c>
      <c r="B64" s="318" t="str">
        <f>IF(ISBLANK('Tabulation of Bids'!B41),"",'Tabulation of Bids'!B41)</f>
        <v/>
      </c>
      <c r="C64" s="307" t="str">
        <f>IF('Tabulation of Bids'!D41=0,"",'Tabulation of Bids'!D41)</f>
        <v/>
      </c>
      <c r="D64" s="311" t="str">
        <f>IF(ISBLANK('Tabulation of Bids'!C41),"",'Tabulation of Bids'!C41)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Bids'!G41),"",'Tabulation of Bids'!G41)</f>
        <v/>
      </c>
      <c r="K64" s="134" t="str">
        <f t="shared" si="10"/>
        <v/>
      </c>
    </row>
    <row r="65" spans="1:11" ht="20.25" customHeight="1" x14ac:dyDescent="0.2">
      <c r="A65" s="317" t="str">
        <f>IF(ISBLANK('Tabulation of Bids'!A42),"",'Tabulation of Bids'!A42)</f>
        <v/>
      </c>
      <c r="B65" s="318" t="str">
        <f>IF(ISBLANK('Tabulation of Bids'!B42),"",'Tabulation of Bids'!B42)</f>
        <v/>
      </c>
      <c r="C65" s="307" t="str">
        <f>IF('Tabulation of Bids'!D42=0,"",'Tabulation of Bids'!D42)</f>
        <v/>
      </c>
      <c r="D65" s="311" t="str">
        <f>IF(ISBLANK('Tabulation of Bids'!C42),"",'Tabulation of Bids'!C42)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Bids'!G42),"",'Tabulation of Bids'!G42)</f>
        <v/>
      </c>
      <c r="K65" s="134" t="str">
        <f t="shared" si="10"/>
        <v/>
      </c>
    </row>
    <row r="66" spans="1:11" ht="20.25" customHeight="1" x14ac:dyDescent="0.2">
      <c r="A66" s="317" t="str">
        <f>IF(ISBLANK('Tabulation of Bids'!A43),"",'Tabulation of Bids'!A43)</f>
        <v/>
      </c>
      <c r="B66" s="318" t="str">
        <f>IF(ISBLANK('Tabulation of Bids'!B43),"",'Tabulation of Bids'!B43)</f>
        <v/>
      </c>
      <c r="C66" s="307" t="str">
        <f>IF('Tabulation of Bids'!D43=0,"",'Tabulation of Bids'!D43)</f>
        <v/>
      </c>
      <c r="D66" s="311" t="str">
        <f>IF(ISBLANK('Tabulation of Bids'!C43),"",'Tabulation of Bids'!C43)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Bids'!G43),"",'Tabulation of Bids'!G43)</f>
        <v/>
      </c>
      <c r="K66" s="134" t="str">
        <f t="shared" si="10"/>
        <v/>
      </c>
    </row>
    <row r="67" spans="1:11" ht="20.25" customHeight="1" x14ac:dyDescent="0.2">
      <c r="A67" s="317" t="str">
        <f>IF(ISBLANK('Tabulation of Bids'!A44),"",'Tabulation of Bids'!A44)</f>
        <v/>
      </c>
      <c r="B67" s="318" t="str">
        <f>IF(ISBLANK('Tabulation of Bids'!B44),"",'Tabulation of Bids'!B44)</f>
        <v/>
      </c>
      <c r="C67" s="307" t="str">
        <f>IF('Tabulation of Bids'!D44=0,"",'Tabulation of Bids'!D44)</f>
        <v/>
      </c>
      <c r="D67" s="311" t="str">
        <f>IF(ISBLANK('Tabulation of Bids'!C44),"",'Tabulation of Bids'!C44)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Bids'!G44),"",'Tabulation of Bids'!G44)</f>
        <v/>
      </c>
      <c r="K67" s="134" t="str">
        <f t="shared" si="10"/>
        <v/>
      </c>
    </row>
    <row r="68" spans="1:11" ht="20.25" customHeight="1" x14ac:dyDescent="0.2">
      <c r="A68" s="317" t="str">
        <f>IF(ISBLANK('Tabulation of Bids'!A45),"",'Tabulation of Bids'!A45)</f>
        <v/>
      </c>
      <c r="B68" s="318" t="str">
        <f>IF(ISBLANK('Tabulation of Bids'!B45),"",'Tabulation of Bids'!B45)</f>
        <v/>
      </c>
      <c r="C68" s="307" t="str">
        <f>IF('Tabulation of Bids'!D45=0,"",'Tabulation of Bids'!D45)</f>
        <v/>
      </c>
      <c r="D68" s="311" t="str">
        <f>IF(ISBLANK('Tabulation of Bids'!C45),"",'Tabulation of Bids'!C45)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Bids'!G45),"",'Tabulation of Bids'!G45)</f>
        <v/>
      </c>
      <c r="K68" s="134" t="str">
        <f t="shared" si="10"/>
        <v/>
      </c>
    </row>
    <row r="69" spans="1:11" ht="20.25" customHeight="1" x14ac:dyDescent="0.2">
      <c r="A69" s="317" t="str">
        <f>IF(ISBLANK('Tabulation of Bids'!A46),"",'Tabulation of Bids'!A46)</f>
        <v/>
      </c>
      <c r="B69" s="318" t="str">
        <f>IF(ISBLANK('Tabulation of Bids'!B46),"",'Tabulation of Bids'!B46)</f>
        <v/>
      </c>
      <c r="C69" s="307" t="str">
        <f>IF('Tabulation of Bids'!D46=0,"",'Tabulation of Bids'!D46)</f>
        <v/>
      </c>
      <c r="D69" s="311" t="str">
        <f>IF(ISBLANK('Tabulation of Bids'!C46),"",'Tabulation of Bids'!C46)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Bids'!G46),"",'Tabulation of Bids'!G46)</f>
        <v/>
      </c>
      <c r="K69" s="134" t="str">
        <f t="shared" si="10"/>
        <v/>
      </c>
    </row>
    <row r="70" spans="1:11" ht="20.25" customHeight="1" x14ac:dyDescent="0.2">
      <c r="A70" s="317" t="str">
        <f>IF(ISBLANK('Tabulation of Bids'!A47),"",'Tabulation of Bids'!A47)</f>
        <v/>
      </c>
      <c r="B70" s="318" t="str">
        <f>IF(ISBLANK('Tabulation of Bids'!B47),"",'Tabulation of Bids'!B47)</f>
        <v/>
      </c>
      <c r="C70" s="307" t="str">
        <f>IF('Tabulation of Bids'!D47=0,"",'Tabulation of Bids'!D47)</f>
        <v/>
      </c>
      <c r="D70" s="311" t="str">
        <f>IF(ISBLANK('Tabulation of Bids'!C47),"",'Tabulation of Bids'!C47)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Bids'!G47),"",'Tabulation of Bids'!G47)</f>
        <v/>
      </c>
      <c r="K70" s="134" t="str">
        <f t="shared" si="10"/>
        <v/>
      </c>
    </row>
    <row r="71" spans="1:11" ht="20.25" customHeight="1" x14ac:dyDescent="0.2">
      <c r="A71" s="317" t="str">
        <f>IF(ISBLANK('Tabulation of Bids'!A48),"",'Tabulation of Bids'!A48)</f>
        <v/>
      </c>
      <c r="B71" s="318" t="str">
        <f>IF(ISBLANK('Tabulation of Bids'!B48),"",'Tabulation of Bids'!B48)</f>
        <v/>
      </c>
      <c r="C71" s="307" t="str">
        <f>IF('Tabulation of Bids'!D48=0,"",'Tabulation of Bids'!D48)</f>
        <v/>
      </c>
      <c r="D71" s="311" t="str">
        <f>IF(ISBLANK('Tabulation of Bids'!C48),"",'Tabulation of Bids'!C48)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Bids'!G48),"",'Tabulation of Bids'!G48)</f>
        <v/>
      </c>
      <c r="K71" s="134" t="str">
        <f t="shared" si="10"/>
        <v/>
      </c>
    </row>
    <row r="72" spans="1:11" ht="20.25" customHeight="1" x14ac:dyDescent="0.2">
      <c r="A72" s="317" t="str">
        <f>IF(ISBLANK('Tabulation of Bids'!A49),"",'Tabulation of Bids'!A49)</f>
        <v/>
      </c>
      <c r="B72" s="318" t="str">
        <f>IF(ISBLANK('Tabulation of Bids'!B49),"",'Tabulation of Bids'!B49)</f>
        <v/>
      </c>
      <c r="C72" s="307" t="str">
        <f>IF('Tabulation of Bids'!D49=0,"",'Tabulation of Bids'!D49)</f>
        <v/>
      </c>
      <c r="D72" s="311" t="str">
        <f>IF(ISBLANK('Tabulation of Bids'!C49),"",'Tabulation of Bids'!C49)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Bids'!G49),"",'Tabulation of Bids'!G49)</f>
        <v/>
      </c>
      <c r="K72" s="134" t="str">
        <f t="shared" si="10"/>
        <v/>
      </c>
    </row>
    <row r="73" spans="1:11" ht="20.25" customHeight="1" x14ac:dyDescent="0.2">
      <c r="A73" s="317" t="str">
        <f>IF(ISBLANK('Tabulation of Bids'!A50),"",'Tabulation of Bids'!A50)</f>
        <v/>
      </c>
      <c r="B73" s="318" t="str">
        <f>IF(ISBLANK('Tabulation of Bids'!B50),"",'Tabulation of Bids'!B50)</f>
        <v/>
      </c>
      <c r="C73" s="307" t="str">
        <f>IF('Tabulation of Bids'!D50=0,"",'Tabulation of Bids'!D50)</f>
        <v/>
      </c>
      <c r="D73" s="311" t="str">
        <f>IF(ISBLANK('Tabulation of Bids'!C50),"",'Tabulation of Bids'!C50)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Bids'!G50),"",'Tabulation of Bids'!G50)</f>
        <v/>
      </c>
      <c r="K73" s="134" t="str">
        <f t="shared" si="10"/>
        <v/>
      </c>
    </row>
    <row r="74" spans="1:11" ht="20.25" customHeight="1" x14ac:dyDescent="0.2">
      <c r="A74" s="317" t="str">
        <f>IF(ISBLANK('Tabulation of Bids'!A51),"",'Tabulation of Bids'!A51)</f>
        <v/>
      </c>
      <c r="B74" s="318" t="str">
        <f>IF(ISBLANK('Tabulation of Bids'!B51),"",'Tabulation of Bids'!B51)</f>
        <v/>
      </c>
      <c r="C74" s="307" t="str">
        <f>IF('Tabulation of Bids'!D51=0,"",'Tabulation of Bids'!D51)</f>
        <v/>
      </c>
      <c r="D74" s="311" t="str">
        <f>IF(ISBLANK('Tabulation of Bids'!C51),"",'Tabulation of Bids'!C51)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Bids'!G51),"",'Tabulation of Bids'!G51)</f>
        <v/>
      </c>
      <c r="K74" s="134" t="str">
        <f t="shared" si="10"/>
        <v/>
      </c>
    </row>
    <row r="75" spans="1:11" ht="20.25" customHeight="1" x14ac:dyDescent="0.2">
      <c r="A75" s="317" t="str">
        <f>IF(ISBLANK('Tabulation of Bids'!A52),"",'Tabulation of Bids'!A52)</f>
        <v/>
      </c>
      <c r="B75" s="318" t="str">
        <f>IF(ISBLANK('Tabulation of Bids'!B52),"",'Tabulation of Bids'!B52)</f>
        <v/>
      </c>
      <c r="C75" s="307" t="str">
        <f>IF('Tabulation of Bids'!D52=0,"",'Tabulation of Bids'!D52)</f>
        <v/>
      </c>
      <c r="D75" s="311" t="str">
        <f>IF(ISBLANK('Tabulation of Bids'!C52),"",'Tabulation of Bids'!C52)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Bids'!G52),"",'Tabulation of Bids'!G52)</f>
        <v/>
      </c>
      <c r="K75" s="134" t="str">
        <f t="shared" si="10"/>
        <v/>
      </c>
    </row>
    <row r="76" spans="1:11" ht="20.25" customHeight="1" x14ac:dyDescent="0.2">
      <c r="A76" s="317" t="str">
        <f>IF(ISBLANK('Tabulation of Bids'!A53),"",'Tabulation of Bids'!A53)</f>
        <v/>
      </c>
      <c r="B76" s="318" t="str">
        <f>IF(ISBLANK('Tabulation of Bids'!B53),"",'Tabulation of Bids'!B53)</f>
        <v/>
      </c>
      <c r="C76" s="307" t="str">
        <f>IF('Tabulation of Bids'!D53=0,"",'Tabulation of Bids'!D53)</f>
        <v/>
      </c>
      <c r="D76" s="311" t="str">
        <f>IF(ISBLANK('Tabulation of Bids'!C53),"",'Tabulation of Bids'!C53)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Bids'!G53),"",'Tabulation of Bids'!G53)</f>
        <v/>
      </c>
      <c r="K76" s="134" t="str">
        <f t="shared" si="10"/>
        <v/>
      </c>
    </row>
    <row r="77" spans="1:11" ht="20.25" customHeight="1" x14ac:dyDescent="0.2">
      <c r="A77" s="317" t="str">
        <f>IF(ISBLANK('Tabulation of Bids'!A54),"",'Tabulation of Bids'!A54)</f>
        <v/>
      </c>
      <c r="B77" s="318" t="str">
        <f>IF(ISBLANK('Tabulation of Bids'!B54),"",'Tabulation of Bids'!B54)</f>
        <v/>
      </c>
      <c r="C77" s="307" t="str">
        <f>IF('Tabulation of Bids'!D54=0,"",'Tabulation of Bids'!D54)</f>
        <v/>
      </c>
      <c r="D77" s="311" t="str">
        <f>IF(ISBLANK('Tabulation of Bids'!C54),"",'Tabulation of Bids'!C54)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Bids'!G54),"",'Tabulation of Bids'!G54)</f>
        <v/>
      </c>
      <c r="K77" s="134" t="str">
        <f t="shared" si="10"/>
        <v/>
      </c>
    </row>
    <row r="78" spans="1:11" ht="20.25" customHeight="1" thickBot="1" x14ac:dyDescent="0.25">
      <c r="A78" s="319" t="str">
        <f>IF(ISBLANK('Tabulation of Bids'!A55),"",'Tabulation of Bids'!A55)</f>
        <v/>
      </c>
      <c r="B78" s="320" t="str">
        <f>IF(ISBLANK('Tabulation of Bids'!B55),"",'Tabulation of Bids'!B55)</f>
        <v/>
      </c>
      <c r="C78" s="307" t="str">
        <f>IF('Tabulation of Bids'!D55=0,"",'Tabulation of Bids'!D55)</f>
        <v/>
      </c>
      <c r="D78" s="314" t="str">
        <f>IF(ISBLANK('Tabulation of Bids'!C55),"",'Tabulation of Bids'!C55)</f>
        <v/>
      </c>
      <c r="E78" s="265" t="str">
        <f t="shared" si="11"/>
        <v/>
      </c>
      <c r="F78" s="266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Bids'!G55),"",'Tabulation of Bids'!G55)</f>
        <v/>
      </c>
      <c r="K78" s="134" t="str">
        <f t="shared" si="10"/>
        <v/>
      </c>
    </row>
    <row r="79" spans="1:11" ht="12" thickBot="1" x14ac:dyDescent="0.25">
      <c r="A79" s="132" t="str">
        <f>IF(A104="","Total","Sub Total")</f>
        <v>Total</v>
      </c>
      <c r="B79" s="45"/>
      <c r="C79" s="46"/>
      <c r="D79" s="36"/>
      <c r="E79" s="236">
        <f>SUM(E55:E78)+SUM(E7:E30)</f>
        <v>765602.82000000007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5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80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81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9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6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7"/>
    </row>
    <row r="90" spans="1:31" ht="12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8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5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5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315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77" t="str">
        <f>IF(A153="",IF(ISNUMBER(J135),"ENGINEER'S PAYMENT ESTIMATE","ENGINEER'S FINAL PAYMENT ESTIMATE"),A147)</f>
        <v>ENGINEER'S FINAL PAYMENT ESTIMATE</v>
      </c>
      <c r="B98" s="377"/>
      <c r="C98" s="377"/>
      <c r="D98" s="377"/>
      <c r="E98" s="377"/>
      <c r="F98" s="377"/>
      <c r="G98" s="377"/>
      <c r="H98" s="377"/>
      <c r="I98" s="377"/>
      <c r="J98" s="377"/>
      <c r="K98" s="377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40"/>
      <c r="J99" s="11"/>
      <c r="K99" s="11"/>
    </row>
    <row r="100" spans="1:31" x14ac:dyDescent="0.2">
      <c r="A100" s="12"/>
      <c r="B100" s="93" t="str">
        <f>B51</f>
        <v>Payable to: N-Trak Group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3" t="str">
        <f>B52</f>
        <v>Address: Loves Park, IL Bid Bond</v>
      </c>
      <c r="C101" s="12"/>
      <c r="D101" s="12"/>
      <c r="E101" s="12"/>
      <c r="F101" s="12"/>
      <c r="G101" s="12"/>
      <c r="H101" s="14"/>
      <c r="I101" s="376"/>
      <c r="J101" s="376"/>
      <c r="K101" s="376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5" t="str">
        <f>IF(ISBLANK('Tabulation of Bids'!A58),"",'Tabulation of Bids'!A58)</f>
        <v/>
      </c>
      <c r="B104" s="306" t="str">
        <f>IF(ISBLANK('Tabulation of Bids'!B58),"",'Tabulation of Bids'!B58)</f>
        <v/>
      </c>
      <c r="C104" s="307" t="str">
        <f>IF('Tabulation of Bids'!D58=0,"",'Tabulation of Bids'!D58)</f>
        <v/>
      </c>
      <c r="D104" s="308" t="str">
        <f>IF(ISBLANK('Tabulation of Bids'!C58),"",'Tabulation of Bids'!C58)</f>
        <v/>
      </c>
      <c r="E104" s="263" t="str">
        <f>IF(J104 = "","",J104*C104)</f>
        <v/>
      </c>
      <c r="F104" s="264" t="str">
        <f>IF((H104&gt;C104),H104-C104,"")</f>
        <v/>
      </c>
      <c r="G104" s="296" t="str">
        <f t="shared" ref="G104:G127" si="14">IF($K$146="BLR 6303",IF(C104&gt;H104,C104-H104,""),"")</f>
        <v/>
      </c>
      <c r="H104" s="167"/>
      <c r="I104" s="136" t="str">
        <f t="shared" ref="I104:I127" si="15">IF(ISBLANK(H104),"",D104)</f>
        <v/>
      </c>
      <c r="J104" s="134" t="str">
        <f>IF(ISBLANK('Tabulation of Bids'!G58),"",'Tabulation of Bids'!G58)</f>
        <v/>
      </c>
      <c r="K104" s="134" t="str">
        <f t="shared" ref="K104:K127" si="16">IF(ISBLANK(H104),"",H104*J104)</f>
        <v/>
      </c>
    </row>
    <row r="105" spans="1:31" ht="20.25" customHeight="1" x14ac:dyDescent="0.2">
      <c r="A105" s="309" t="str">
        <f>IF(ISBLANK('Tabulation of Bids'!A59),"",'Tabulation of Bids'!A59)</f>
        <v/>
      </c>
      <c r="B105" s="310" t="str">
        <f>IF(ISBLANK('Tabulation of Bids'!B59),"",'Tabulation of Bids'!B59)</f>
        <v/>
      </c>
      <c r="C105" s="307" t="str">
        <f>IF('Tabulation of Bids'!D59=0,"",'Tabulation of Bids'!D59)</f>
        <v/>
      </c>
      <c r="D105" s="311" t="str">
        <f>IF(ISBLANK('Tabulation of Bids'!C59),"",'Tabulation of Bids'!C59)</f>
        <v/>
      </c>
      <c r="E105" s="267" t="str">
        <f t="shared" ref="E105:E127" si="17">IF(J105 = "","",J105*C105)</f>
        <v/>
      </c>
      <c r="F105" s="268" t="str">
        <f t="shared" ref="F105:F127" si="18">IF((H105&gt;C105),H105-C105,"")</f>
        <v/>
      </c>
      <c r="G105" s="296" t="str">
        <f t="shared" si="14"/>
        <v/>
      </c>
      <c r="H105" s="167"/>
      <c r="I105" s="136" t="str">
        <f t="shared" si="15"/>
        <v/>
      </c>
      <c r="J105" s="134" t="str">
        <f>IF(ISBLANK('Tabulation of Bids'!G59),"",'Tabulation of Bids'!G59)</f>
        <v/>
      </c>
      <c r="K105" s="134" t="str">
        <f t="shared" si="16"/>
        <v/>
      </c>
    </row>
    <row r="106" spans="1:31" ht="20.25" customHeight="1" x14ac:dyDescent="0.2">
      <c r="A106" s="309" t="str">
        <f>IF(ISBLANK('Tabulation of Bids'!A60),"",'Tabulation of Bids'!A60)</f>
        <v/>
      </c>
      <c r="B106" s="310" t="str">
        <f>IF(ISBLANK('Tabulation of Bids'!B60),"",'Tabulation of Bids'!B60)</f>
        <v/>
      </c>
      <c r="C106" s="307" t="str">
        <f>IF('Tabulation of Bids'!D60=0,"",'Tabulation of Bids'!D60)</f>
        <v/>
      </c>
      <c r="D106" s="311" t="str">
        <f>IF(ISBLANK('Tabulation of Bids'!C60),"",'Tabulation of Bids'!C60)</f>
        <v/>
      </c>
      <c r="E106" s="267" t="str">
        <f t="shared" si="17"/>
        <v/>
      </c>
      <c r="F106" s="268" t="str">
        <f t="shared" si="18"/>
        <v/>
      </c>
      <c r="G106" s="296" t="str">
        <f t="shared" si="14"/>
        <v/>
      </c>
      <c r="H106" s="167"/>
      <c r="I106" s="136" t="str">
        <f t="shared" si="15"/>
        <v/>
      </c>
      <c r="J106" s="134" t="str">
        <f>IF(ISBLANK('Tabulation of Bids'!G60),"",'Tabulation of Bids'!G60)</f>
        <v/>
      </c>
      <c r="K106" s="134" t="str">
        <f t="shared" si="16"/>
        <v/>
      </c>
    </row>
    <row r="107" spans="1:31" ht="20.25" customHeight="1" x14ac:dyDescent="0.2">
      <c r="A107" s="309" t="str">
        <f>IF(ISBLANK('Tabulation of Bids'!A61),"",'Tabulation of Bids'!A61)</f>
        <v/>
      </c>
      <c r="B107" s="310" t="str">
        <f>IF(ISBLANK('Tabulation of Bids'!B61),"",'Tabulation of Bids'!B61)</f>
        <v/>
      </c>
      <c r="C107" s="307" t="str">
        <f>IF('Tabulation of Bids'!D61=0,"",'Tabulation of Bids'!D61)</f>
        <v/>
      </c>
      <c r="D107" s="311" t="str">
        <f>IF(ISBLANK('Tabulation of Bids'!C61),"",'Tabulation of Bids'!C61)</f>
        <v/>
      </c>
      <c r="E107" s="267" t="str">
        <f t="shared" si="17"/>
        <v/>
      </c>
      <c r="F107" s="268" t="str">
        <f t="shared" si="18"/>
        <v/>
      </c>
      <c r="G107" s="296" t="str">
        <f t="shared" si="14"/>
        <v/>
      </c>
      <c r="H107" s="167"/>
      <c r="I107" s="136" t="str">
        <f t="shared" si="15"/>
        <v/>
      </c>
      <c r="J107" s="134" t="str">
        <f>IF(ISBLANK('Tabulation of Bids'!G61),"",'Tabulation of Bids'!G61)</f>
        <v/>
      </c>
      <c r="K107" s="134" t="str">
        <f t="shared" si="16"/>
        <v/>
      </c>
    </row>
    <row r="108" spans="1:31" ht="20.25" customHeight="1" x14ac:dyDescent="0.2">
      <c r="A108" s="309" t="str">
        <f>IF(ISBLANK('Tabulation of Bids'!A62),"",'Tabulation of Bids'!A62)</f>
        <v/>
      </c>
      <c r="B108" s="310" t="str">
        <f>IF(ISBLANK('Tabulation of Bids'!B62),"",'Tabulation of Bids'!B62)</f>
        <v/>
      </c>
      <c r="C108" s="307" t="str">
        <f>IF('Tabulation of Bids'!D62=0,"",'Tabulation of Bids'!D62)</f>
        <v/>
      </c>
      <c r="D108" s="311" t="str">
        <f>IF(ISBLANK('Tabulation of Bids'!C62),"",'Tabulation of Bids'!C62)</f>
        <v/>
      </c>
      <c r="E108" s="267" t="str">
        <f t="shared" si="17"/>
        <v/>
      </c>
      <c r="F108" s="268" t="str">
        <f t="shared" si="18"/>
        <v/>
      </c>
      <c r="G108" s="296" t="str">
        <f t="shared" si="14"/>
        <v/>
      </c>
      <c r="H108" s="167"/>
      <c r="I108" s="136" t="str">
        <f t="shared" si="15"/>
        <v/>
      </c>
      <c r="J108" s="134" t="str">
        <f>IF(ISBLANK('Tabulation of Bids'!G62),"",'Tabulation of Bids'!G62)</f>
        <v/>
      </c>
      <c r="K108" s="134" t="str">
        <f t="shared" si="16"/>
        <v/>
      </c>
    </row>
    <row r="109" spans="1:31" ht="20.25" customHeight="1" x14ac:dyDescent="0.2">
      <c r="A109" s="309" t="str">
        <f>IF(ISBLANK('Tabulation of Bids'!A63),"",'Tabulation of Bids'!A63)</f>
        <v/>
      </c>
      <c r="B109" s="310" t="str">
        <f>IF(ISBLANK('Tabulation of Bids'!B63),"",'Tabulation of Bids'!B63)</f>
        <v/>
      </c>
      <c r="C109" s="307" t="str">
        <f>IF('Tabulation of Bids'!D63=0,"",'Tabulation of Bids'!D63)</f>
        <v/>
      </c>
      <c r="D109" s="311" t="str">
        <f>IF(ISBLANK('Tabulation of Bids'!C63),"",'Tabulation of Bids'!C63)</f>
        <v/>
      </c>
      <c r="E109" s="267" t="str">
        <f t="shared" si="17"/>
        <v/>
      </c>
      <c r="F109" s="268" t="str">
        <f t="shared" si="18"/>
        <v/>
      </c>
      <c r="G109" s="296" t="str">
        <f t="shared" si="14"/>
        <v/>
      </c>
      <c r="H109" s="167"/>
      <c r="I109" s="136" t="str">
        <f t="shared" si="15"/>
        <v/>
      </c>
      <c r="J109" s="134" t="str">
        <f>IF(ISBLANK('Tabulation of Bids'!G63),"",'Tabulation of Bids'!G63)</f>
        <v/>
      </c>
      <c r="K109" s="134" t="str">
        <f t="shared" si="16"/>
        <v/>
      </c>
    </row>
    <row r="110" spans="1:31" ht="20.25" customHeight="1" x14ac:dyDescent="0.2">
      <c r="A110" s="309" t="str">
        <f>IF(ISBLANK('Tabulation of Bids'!A64),"",'Tabulation of Bids'!A64)</f>
        <v/>
      </c>
      <c r="B110" s="310" t="str">
        <f>IF(ISBLANK('Tabulation of Bids'!B64),"",'Tabulation of Bids'!B64)</f>
        <v/>
      </c>
      <c r="C110" s="307" t="str">
        <f>IF('Tabulation of Bids'!D64=0,"",'Tabulation of Bids'!D64)</f>
        <v/>
      </c>
      <c r="D110" s="311" t="str">
        <f>IF(ISBLANK('Tabulation of Bids'!C64),"",'Tabulation of Bids'!C64)</f>
        <v/>
      </c>
      <c r="E110" s="267" t="str">
        <f t="shared" si="17"/>
        <v/>
      </c>
      <c r="F110" s="268" t="str">
        <f t="shared" si="18"/>
        <v/>
      </c>
      <c r="G110" s="296" t="str">
        <f t="shared" si="14"/>
        <v/>
      </c>
      <c r="H110" s="167"/>
      <c r="I110" s="136" t="str">
        <f t="shared" si="15"/>
        <v/>
      </c>
      <c r="J110" s="134" t="str">
        <f>IF(ISBLANK('Tabulation of Bids'!G64),"",'Tabulation of Bids'!G64)</f>
        <v/>
      </c>
      <c r="K110" s="134" t="str">
        <f t="shared" si="16"/>
        <v/>
      </c>
    </row>
    <row r="111" spans="1:31" ht="20.25" customHeight="1" x14ac:dyDescent="0.2">
      <c r="A111" s="309" t="str">
        <f>IF(ISBLANK('Tabulation of Bids'!A65),"",'Tabulation of Bids'!A65)</f>
        <v/>
      </c>
      <c r="B111" s="310" t="str">
        <f>IF(ISBLANK('Tabulation of Bids'!B65),"",'Tabulation of Bids'!B65)</f>
        <v/>
      </c>
      <c r="C111" s="307" t="str">
        <f>IF('Tabulation of Bids'!D65=0,"",'Tabulation of Bids'!D65)</f>
        <v/>
      </c>
      <c r="D111" s="311" t="str">
        <f>IF(ISBLANK('Tabulation of Bids'!C65),"",'Tabulation of Bids'!C65)</f>
        <v/>
      </c>
      <c r="E111" s="267" t="str">
        <f t="shared" si="17"/>
        <v/>
      </c>
      <c r="F111" s="268" t="str">
        <f t="shared" si="18"/>
        <v/>
      </c>
      <c r="G111" s="296" t="str">
        <f t="shared" si="14"/>
        <v/>
      </c>
      <c r="H111" s="167"/>
      <c r="I111" s="136" t="str">
        <f t="shared" si="15"/>
        <v/>
      </c>
      <c r="J111" s="134" t="str">
        <f>IF(ISBLANK('Tabulation of Bids'!G65),"",'Tabulation of Bids'!G65)</f>
        <v/>
      </c>
      <c r="K111" s="134" t="str">
        <f t="shared" si="16"/>
        <v/>
      </c>
    </row>
    <row r="112" spans="1:31" ht="20.25" customHeight="1" x14ac:dyDescent="0.2">
      <c r="A112" s="309" t="str">
        <f>IF(ISBLANK('Tabulation of Bids'!A66),"",'Tabulation of Bids'!A66)</f>
        <v/>
      </c>
      <c r="B112" s="310" t="str">
        <f>IF(ISBLANK('Tabulation of Bids'!B66),"",'Tabulation of Bids'!B66)</f>
        <v/>
      </c>
      <c r="C112" s="307" t="str">
        <f>IF('Tabulation of Bids'!D66=0,"",'Tabulation of Bids'!D66)</f>
        <v/>
      </c>
      <c r="D112" s="311" t="str">
        <f>IF(ISBLANK('Tabulation of Bids'!C66),"",'Tabulation of Bids'!C66)</f>
        <v/>
      </c>
      <c r="E112" s="267" t="str">
        <f t="shared" si="17"/>
        <v/>
      </c>
      <c r="F112" s="268" t="str">
        <f t="shared" si="18"/>
        <v/>
      </c>
      <c r="G112" s="296" t="str">
        <f t="shared" si="14"/>
        <v/>
      </c>
      <c r="H112" s="167"/>
      <c r="I112" s="136" t="str">
        <f t="shared" si="15"/>
        <v/>
      </c>
      <c r="J112" s="134" t="str">
        <f>IF(ISBLANK('Tabulation of Bids'!G66),"",'Tabulation of Bids'!G66)</f>
        <v/>
      </c>
      <c r="K112" s="134" t="str">
        <f t="shared" si="16"/>
        <v/>
      </c>
    </row>
    <row r="113" spans="1:11" ht="20.25" customHeight="1" x14ac:dyDescent="0.2">
      <c r="A113" s="309" t="str">
        <f>IF(ISBLANK('Tabulation of Bids'!A67),"",'Tabulation of Bids'!A67)</f>
        <v/>
      </c>
      <c r="B113" s="310" t="str">
        <f>IF(ISBLANK('Tabulation of Bids'!B67),"",'Tabulation of Bids'!B67)</f>
        <v/>
      </c>
      <c r="C113" s="307" t="str">
        <f>IF('Tabulation of Bids'!D67=0,"",'Tabulation of Bids'!D67)</f>
        <v/>
      </c>
      <c r="D113" s="311" t="str">
        <f>IF(ISBLANK('Tabulation of Bids'!C67),"",'Tabulation of Bids'!C67)</f>
        <v/>
      </c>
      <c r="E113" s="267" t="str">
        <f t="shared" si="17"/>
        <v/>
      </c>
      <c r="F113" s="268" t="str">
        <f t="shared" si="18"/>
        <v/>
      </c>
      <c r="G113" s="296" t="str">
        <f t="shared" si="14"/>
        <v/>
      </c>
      <c r="H113" s="167"/>
      <c r="I113" s="136" t="str">
        <f t="shared" si="15"/>
        <v/>
      </c>
      <c r="J113" s="134" t="str">
        <f>IF(ISBLANK('Tabulation of Bids'!G67),"",'Tabulation of Bids'!G67)</f>
        <v/>
      </c>
      <c r="K113" s="134" t="str">
        <f t="shared" si="16"/>
        <v/>
      </c>
    </row>
    <row r="114" spans="1:11" ht="20.25" customHeight="1" x14ac:dyDescent="0.2">
      <c r="A114" s="309" t="str">
        <f>IF(ISBLANK('Tabulation of Bids'!A68),"",'Tabulation of Bids'!A68)</f>
        <v/>
      </c>
      <c r="B114" s="310" t="str">
        <f>IF(ISBLANK('Tabulation of Bids'!B68),"",'Tabulation of Bids'!B68)</f>
        <v/>
      </c>
      <c r="C114" s="307" t="str">
        <f>IF('Tabulation of Bids'!D68=0,"",'Tabulation of Bids'!D68)</f>
        <v/>
      </c>
      <c r="D114" s="311" t="str">
        <f>IF(ISBLANK('Tabulation of Bids'!C68),"",'Tabulation of Bids'!C68)</f>
        <v/>
      </c>
      <c r="E114" s="267" t="str">
        <f t="shared" si="17"/>
        <v/>
      </c>
      <c r="F114" s="268" t="str">
        <f t="shared" si="18"/>
        <v/>
      </c>
      <c r="G114" s="296" t="str">
        <f t="shared" si="14"/>
        <v/>
      </c>
      <c r="H114" s="167"/>
      <c r="I114" s="136" t="str">
        <f t="shared" si="15"/>
        <v/>
      </c>
      <c r="J114" s="134" t="str">
        <f>IF(ISBLANK('Tabulation of Bids'!G68),"",'Tabulation of Bids'!G68)</f>
        <v/>
      </c>
      <c r="K114" s="134" t="str">
        <f t="shared" si="16"/>
        <v/>
      </c>
    </row>
    <row r="115" spans="1:11" ht="20.25" customHeight="1" x14ac:dyDescent="0.2">
      <c r="A115" s="309" t="str">
        <f>IF(ISBLANK('Tabulation of Bids'!A69),"",'Tabulation of Bids'!A69)</f>
        <v/>
      </c>
      <c r="B115" s="310" t="str">
        <f>IF(ISBLANK('Tabulation of Bids'!B69),"",'Tabulation of Bids'!B69)</f>
        <v/>
      </c>
      <c r="C115" s="307" t="str">
        <f>IF('Tabulation of Bids'!D69=0,"",'Tabulation of Bids'!D69)</f>
        <v/>
      </c>
      <c r="D115" s="311" t="str">
        <f>IF(ISBLANK('Tabulation of Bids'!C69),"",'Tabulation of Bids'!C69)</f>
        <v/>
      </c>
      <c r="E115" s="267" t="str">
        <f t="shared" si="17"/>
        <v/>
      </c>
      <c r="F115" s="268" t="str">
        <f t="shared" si="18"/>
        <v/>
      </c>
      <c r="G115" s="296" t="str">
        <f t="shared" si="14"/>
        <v/>
      </c>
      <c r="H115" s="167"/>
      <c r="I115" s="136" t="str">
        <f t="shared" si="15"/>
        <v/>
      </c>
      <c r="J115" s="134" t="str">
        <f>IF(ISBLANK('Tabulation of Bids'!G69),"",'Tabulation of Bids'!G69)</f>
        <v/>
      </c>
      <c r="K115" s="134" t="str">
        <f t="shared" si="16"/>
        <v/>
      </c>
    </row>
    <row r="116" spans="1:11" ht="20.25" customHeight="1" x14ac:dyDescent="0.2">
      <c r="A116" s="309" t="str">
        <f>IF(ISBLANK('Tabulation of Bids'!A70),"",'Tabulation of Bids'!A70)</f>
        <v/>
      </c>
      <c r="B116" s="310" t="str">
        <f>IF(ISBLANK('Tabulation of Bids'!B70),"",'Tabulation of Bids'!B70)</f>
        <v/>
      </c>
      <c r="C116" s="307" t="str">
        <f>IF('Tabulation of Bids'!D70=0,"",'Tabulation of Bids'!D70)</f>
        <v/>
      </c>
      <c r="D116" s="311" t="str">
        <f>IF(ISBLANK('Tabulation of Bids'!C70),"",'Tabulation of Bids'!C70)</f>
        <v/>
      </c>
      <c r="E116" s="267" t="str">
        <f t="shared" si="17"/>
        <v/>
      </c>
      <c r="F116" s="268" t="str">
        <f t="shared" si="18"/>
        <v/>
      </c>
      <c r="G116" s="296" t="str">
        <f t="shared" si="14"/>
        <v/>
      </c>
      <c r="H116" s="167"/>
      <c r="I116" s="136" t="str">
        <f t="shared" si="15"/>
        <v/>
      </c>
      <c r="J116" s="134" t="str">
        <f>IF(ISBLANK('Tabulation of Bids'!G70),"",'Tabulation of Bids'!G70)</f>
        <v/>
      </c>
      <c r="K116" s="134" t="str">
        <f t="shared" si="16"/>
        <v/>
      </c>
    </row>
    <row r="117" spans="1:11" ht="20.25" customHeight="1" x14ac:dyDescent="0.2">
      <c r="A117" s="309" t="str">
        <f>IF(ISBLANK('Tabulation of Bids'!A71),"",'Tabulation of Bids'!A71)</f>
        <v/>
      </c>
      <c r="B117" s="310" t="str">
        <f>IF(ISBLANK('Tabulation of Bids'!B71),"",'Tabulation of Bids'!B71)</f>
        <v/>
      </c>
      <c r="C117" s="307" t="str">
        <f>IF('Tabulation of Bids'!D71=0,"",'Tabulation of Bids'!D71)</f>
        <v/>
      </c>
      <c r="D117" s="311" t="str">
        <f>IF(ISBLANK('Tabulation of Bids'!C71),"",'Tabulation of Bids'!C71)</f>
        <v/>
      </c>
      <c r="E117" s="267" t="str">
        <f t="shared" si="17"/>
        <v/>
      </c>
      <c r="F117" s="268" t="str">
        <f t="shared" si="18"/>
        <v/>
      </c>
      <c r="G117" s="296" t="str">
        <f t="shared" si="14"/>
        <v/>
      </c>
      <c r="H117" s="167"/>
      <c r="I117" s="136" t="str">
        <f t="shared" si="15"/>
        <v/>
      </c>
      <c r="J117" s="134" t="str">
        <f>IF(ISBLANK('Tabulation of Bids'!G71),"",'Tabulation of Bids'!G71)</f>
        <v/>
      </c>
      <c r="K117" s="134" t="str">
        <f t="shared" si="16"/>
        <v/>
      </c>
    </row>
    <row r="118" spans="1:11" ht="20.25" customHeight="1" x14ac:dyDescent="0.2">
      <c r="A118" s="309" t="str">
        <f>IF(ISBLANK('Tabulation of Bids'!A72),"",'Tabulation of Bids'!A72)</f>
        <v/>
      </c>
      <c r="B118" s="310" t="str">
        <f>IF(ISBLANK('Tabulation of Bids'!B72),"",'Tabulation of Bids'!B72)</f>
        <v/>
      </c>
      <c r="C118" s="307" t="str">
        <f>IF('Tabulation of Bids'!D72=0,"",'Tabulation of Bids'!D72)</f>
        <v/>
      </c>
      <c r="D118" s="311" t="str">
        <f>IF(ISBLANK('Tabulation of Bids'!C72),"",'Tabulation of Bids'!C72)</f>
        <v/>
      </c>
      <c r="E118" s="267" t="str">
        <f t="shared" si="17"/>
        <v/>
      </c>
      <c r="F118" s="268" t="str">
        <f t="shared" si="18"/>
        <v/>
      </c>
      <c r="G118" s="296" t="str">
        <f t="shared" si="14"/>
        <v/>
      </c>
      <c r="H118" s="167"/>
      <c r="I118" s="136" t="str">
        <f t="shared" si="15"/>
        <v/>
      </c>
      <c r="J118" s="134" t="str">
        <f>IF(ISBLANK('Tabulation of Bids'!G72),"",'Tabulation of Bids'!G72)</f>
        <v/>
      </c>
      <c r="K118" s="134" t="str">
        <f t="shared" si="16"/>
        <v/>
      </c>
    </row>
    <row r="119" spans="1:11" ht="20.25" customHeight="1" x14ac:dyDescent="0.2">
      <c r="A119" s="309" t="str">
        <f>IF(ISBLANK('Tabulation of Bids'!A73),"",'Tabulation of Bids'!A73)</f>
        <v/>
      </c>
      <c r="B119" s="310" t="str">
        <f>IF(ISBLANK('Tabulation of Bids'!B73),"",'Tabulation of Bids'!B73)</f>
        <v/>
      </c>
      <c r="C119" s="307" t="str">
        <f>IF('Tabulation of Bids'!D73=0,"",'Tabulation of Bids'!D73)</f>
        <v/>
      </c>
      <c r="D119" s="311" t="str">
        <f>IF(ISBLANK('Tabulation of Bids'!C73),"",'Tabulation of Bids'!C73)</f>
        <v/>
      </c>
      <c r="E119" s="267" t="str">
        <f t="shared" si="17"/>
        <v/>
      </c>
      <c r="F119" s="268" t="str">
        <f t="shared" si="18"/>
        <v/>
      </c>
      <c r="G119" s="296" t="str">
        <f t="shared" si="14"/>
        <v/>
      </c>
      <c r="H119" s="167"/>
      <c r="I119" s="136" t="str">
        <f t="shared" si="15"/>
        <v/>
      </c>
      <c r="J119" s="134" t="str">
        <f>IF(ISBLANK('Tabulation of Bids'!G73),"",'Tabulation of Bids'!G73)</f>
        <v/>
      </c>
      <c r="K119" s="134" t="str">
        <f t="shared" si="16"/>
        <v/>
      </c>
    </row>
    <row r="120" spans="1:11" ht="20.25" customHeight="1" x14ac:dyDescent="0.2">
      <c r="A120" s="309" t="str">
        <f>IF(ISBLANK('Tabulation of Bids'!A74),"",'Tabulation of Bids'!A74)</f>
        <v/>
      </c>
      <c r="B120" s="310" t="str">
        <f>IF(ISBLANK('Tabulation of Bids'!B74),"",'Tabulation of Bids'!B74)</f>
        <v/>
      </c>
      <c r="C120" s="307" t="str">
        <f>IF('Tabulation of Bids'!D74=0,"",'Tabulation of Bids'!D74)</f>
        <v/>
      </c>
      <c r="D120" s="311" t="str">
        <f>IF(ISBLANK('Tabulation of Bids'!C74),"",'Tabulation of Bids'!C74)</f>
        <v/>
      </c>
      <c r="E120" s="267" t="str">
        <f t="shared" si="17"/>
        <v/>
      </c>
      <c r="F120" s="268" t="str">
        <f t="shared" si="18"/>
        <v/>
      </c>
      <c r="G120" s="296" t="str">
        <f t="shared" si="14"/>
        <v/>
      </c>
      <c r="H120" s="167"/>
      <c r="I120" s="136" t="str">
        <f t="shared" si="15"/>
        <v/>
      </c>
      <c r="J120" s="134" t="str">
        <f>IF(ISBLANK('Tabulation of Bids'!G74),"",'Tabulation of Bids'!G74)</f>
        <v/>
      </c>
      <c r="K120" s="134" t="str">
        <f t="shared" si="16"/>
        <v/>
      </c>
    </row>
    <row r="121" spans="1:11" ht="20.25" customHeight="1" x14ac:dyDescent="0.2">
      <c r="A121" s="309" t="str">
        <f>IF(ISBLANK('Tabulation of Bids'!A75),"",'Tabulation of Bids'!A75)</f>
        <v/>
      </c>
      <c r="B121" s="310" t="str">
        <f>IF(ISBLANK('Tabulation of Bids'!B75),"",'Tabulation of Bids'!B75)</f>
        <v/>
      </c>
      <c r="C121" s="307" t="str">
        <f>IF('Tabulation of Bids'!D75=0,"",'Tabulation of Bids'!D75)</f>
        <v/>
      </c>
      <c r="D121" s="311" t="str">
        <f>IF(ISBLANK('Tabulation of Bids'!C75),"",'Tabulation of Bids'!C75)</f>
        <v/>
      </c>
      <c r="E121" s="267" t="str">
        <f t="shared" si="17"/>
        <v/>
      </c>
      <c r="F121" s="268" t="str">
        <f t="shared" si="18"/>
        <v/>
      </c>
      <c r="G121" s="296" t="str">
        <f t="shared" si="14"/>
        <v/>
      </c>
      <c r="H121" s="167"/>
      <c r="I121" s="136" t="str">
        <f t="shared" si="15"/>
        <v/>
      </c>
      <c r="J121" s="134" t="str">
        <f>IF(ISBLANK('Tabulation of Bids'!G75),"",'Tabulation of Bids'!G75)</f>
        <v/>
      </c>
      <c r="K121" s="134" t="str">
        <f t="shared" si="16"/>
        <v/>
      </c>
    </row>
    <row r="122" spans="1:11" ht="20.25" customHeight="1" x14ac:dyDescent="0.2">
      <c r="A122" s="309" t="str">
        <f>IF(ISBLANK('Tabulation of Bids'!A76),"",'Tabulation of Bids'!A76)</f>
        <v/>
      </c>
      <c r="B122" s="310" t="str">
        <f>IF(ISBLANK('Tabulation of Bids'!B76),"",'Tabulation of Bids'!B76)</f>
        <v/>
      </c>
      <c r="C122" s="307" t="str">
        <f>IF('Tabulation of Bids'!D76=0,"",'Tabulation of Bids'!D76)</f>
        <v/>
      </c>
      <c r="D122" s="311" t="str">
        <f>IF(ISBLANK('Tabulation of Bids'!C76),"",'Tabulation of Bids'!C76)</f>
        <v/>
      </c>
      <c r="E122" s="267" t="str">
        <f t="shared" si="17"/>
        <v/>
      </c>
      <c r="F122" s="268" t="str">
        <f t="shared" si="18"/>
        <v/>
      </c>
      <c r="G122" s="296" t="str">
        <f t="shared" si="14"/>
        <v/>
      </c>
      <c r="H122" s="167"/>
      <c r="I122" s="136" t="str">
        <f t="shared" si="15"/>
        <v/>
      </c>
      <c r="J122" s="134" t="str">
        <f>IF(ISBLANK('Tabulation of Bids'!G76),"",'Tabulation of Bids'!G76)</f>
        <v/>
      </c>
      <c r="K122" s="134" t="str">
        <f t="shared" si="16"/>
        <v/>
      </c>
    </row>
    <row r="123" spans="1:11" ht="20.25" customHeight="1" x14ac:dyDescent="0.2">
      <c r="A123" s="309" t="str">
        <f>IF(ISBLANK('Tabulation of Bids'!A77),"",'Tabulation of Bids'!A77)</f>
        <v/>
      </c>
      <c r="B123" s="310" t="str">
        <f>IF(ISBLANK('Tabulation of Bids'!B77),"",'Tabulation of Bids'!B77)</f>
        <v/>
      </c>
      <c r="C123" s="307" t="str">
        <f>IF('Tabulation of Bids'!D77=0,"",'Tabulation of Bids'!D77)</f>
        <v/>
      </c>
      <c r="D123" s="311" t="str">
        <f>IF(ISBLANK('Tabulation of Bids'!C77),"",'Tabulation of Bids'!C77)</f>
        <v/>
      </c>
      <c r="E123" s="267" t="str">
        <f t="shared" si="17"/>
        <v/>
      </c>
      <c r="F123" s="268" t="str">
        <f t="shared" si="18"/>
        <v/>
      </c>
      <c r="G123" s="296" t="str">
        <f t="shared" si="14"/>
        <v/>
      </c>
      <c r="H123" s="167"/>
      <c r="I123" s="136" t="str">
        <f t="shared" si="15"/>
        <v/>
      </c>
      <c r="J123" s="134" t="str">
        <f>IF(ISBLANK('Tabulation of Bids'!G77),"",'Tabulation of Bids'!G77)</f>
        <v/>
      </c>
      <c r="K123" s="134" t="str">
        <f t="shared" si="16"/>
        <v/>
      </c>
    </row>
    <row r="124" spans="1:11" ht="20.25" customHeight="1" x14ac:dyDescent="0.2">
      <c r="A124" s="309" t="str">
        <f>IF(ISBLANK('Tabulation of Bids'!A78),"",'Tabulation of Bids'!A78)</f>
        <v/>
      </c>
      <c r="B124" s="310" t="str">
        <f>IF(ISBLANK('Tabulation of Bids'!B78),"",'Tabulation of Bids'!B78)</f>
        <v/>
      </c>
      <c r="C124" s="307" t="str">
        <f>IF('Tabulation of Bids'!D78=0,"",'Tabulation of Bids'!D78)</f>
        <v/>
      </c>
      <c r="D124" s="311" t="str">
        <f>IF(ISBLANK('Tabulation of Bids'!C78),"",'Tabulation of Bids'!C78)</f>
        <v/>
      </c>
      <c r="E124" s="267" t="str">
        <f t="shared" si="17"/>
        <v/>
      </c>
      <c r="F124" s="268" t="str">
        <f t="shared" si="18"/>
        <v/>
      </c>
      <c r="G124" s="296" t="str">
        <f t="shared" si="14"/>
        <v/>
      </c>
      <c r="H124" s="167"/>
      <c r="I124" s="136" t="str">
        <f t="shared" si="15"/>
        <v/>
      </c>
      <c r="J124" s="134" t="str">
        <f>IF(ISBLANK('Tabulation of Bids'!G78),"",'Tabulation of Bids'!G78)</f>
        <v/>
      </c>
      <c r="K124" s="134" t="str">
        <f t="shared" si="16"/>
        <v/>
      </c>
    </row>
    <row r="125" spans="1:11" ht="20.25" customHeight="1" x14ac:dyDescent="0.2">
      <c r="A125" s="309" t="str">
        <f>IF(ISBLANK('Tabulation of Bids'!A79),"",'Tabulation of Bids'!A79)</f>
        <v/>
      </c>
      <c r="B125" s="310" t="str">
        <f>IF(ISBLANK('Tabulation of Bids'!B79),"",'Tabulation of Bids'!B79)</f>
        <v/>
      </c>
      <c r="C125" s="307" t="str">
        <f>IF('Tabulation of Bids'!D79=0,"",'Tabulation of Bids'!D79)</f>
        <v/>
      </c>
      <c r="D125" s="311" t="str">
        <f>IF(ISBLANK('Tabulation of Bids'!C79),"",'Tabulation of Bids'!C79)</f>
        <v/>
      </c>
      <c r="E125" s="267" t="str">
        <f t="shared" si="17"/>
        <v/>
      </c>
      <c r="F125" s="268" t="str">
        <f t="shared" si="18"/>
        <v/>
      </c>
      <c r="G125" s="296" t="str">
        <f t="shared" si="14"/>
        <v/>
      </c>
      <c r="H125" s="167"/>
      <c r="I125" s="136" t="str">
        <f t="shared" si="15"/>
        <v/>
      </c>
      <c r="J125" s="134" t="str">
        <f>IF(ISBLANK('Tabulation of Bids'!G79),"",'Tabulation of Bids'!G79)</f>
        <v/>
      </c>
      <c r="K125" s="134" t="str">
        <f t="shared" si="16"/>
        <v/>
      </c>
    </row>
    <row r="126" spans="1:11" ht="20.25" customHeight="1" x14ac:dyDescent="0.2">
      <c r="A126" s="309" t="str">
        <f>IF(ISBLANK('Tabulation of Bids'!A80),"",'Tabulation of Bids'!A80)</f>
        <v/>
      </c>
      <c r="B126" s="310" t="str">
        <f>IF(ISBLANK('Tabulation of Bids'!B80),"",'Tabulation of Bids'!B80)</f>
        <v/>
      </c>
      <c r="C126" s="307" t="str">
        <f>IF('Tabulation of Bids'!D80=0,"",'Tabulation of Bids'!D80)</f>
        <v/>
      </c>
      <c r="D126" s="311" t="str">
        <f>IF(ISBLANK('Tabulation of Bids'!C80),"",'Tabulation of Bids'!C80)</f>
        <v/>
      </c>
      <c r="E126" s="267" t="str">
        <f t="shared" si="17"/>
        <v/>
      </c>
      <c r="F126" s="268" t="str">
        <f t="shared" si="18"/>
        <v/>
      </c>
      <c r="G126" s="296" t="str">
        <f t="shared" si="14"/>
        <v/>
      </c>
      <c r="H126" s="167"/>
      <c r="I126" s="136" t="str">
        <f t="shared" si="15"/>
        <v/>
      </c>
      <c r="J126" s="134" t="str">
        <f>IF(ISBLANK('Tabulation of Bids'!G80),"",'Tabulation of Bids'!G80)</f>
        <v/>
      </c>
      <c r="K126" s="134" t="str">
        <f t="shared" si="16"/>
        <v/>
      </c>
    </row>
    <row r="127" spans="1:11" ht="20.25" customHeight="1" thickBot="1" x14ac:dyDescent="0.25">
      <c r="A127" s="312" t="str">
        <f>IF(ISBLANK('Tabulation of Bids'!A81),"",'Tabulation of Bids'!A81)</f>
        <v/>
      </c>
      <c r="B127" s="313" t="str">
        <f>IF(ISBLANK('Tabulation of Bids'!B81),"",'Tabulation of Bids'!B81)</f>
        <v/>
      </c>
      <c r="C127" s="307" t="str">
        <f>IF('Tabulation of Bids'!D81=0,"",'Tabulation of Bids'!D81)</f>
        <v/>
      </c>
      <c r="D127" s="314" t="str">
        <f>IF(ISBLANK('Tabulation of Bids'!C81),"",'Tabulation of Bids'!C81)</f>
        <v/>
      </c>
      <c r="E127" s="269" t="str">
        <f t="shared" si="17"/>
        <v/>
      </c>
      <c r="F127" s="270" t="str">
        <f t="shared" si="18"/>
        <v/>
      </c>
      <c r="G127" s="296" t="str">
        <f t="shared" si="14"/>
        <v/>
      </c>
      <c r="H127" s="167"/>
      <c r="I127" s="136" t="str">
        <f t="shared" si="15"/>
        <v/>
      </c>
      <c r="J127" s="134" t="str">
        <f>IF(ISBLANK('Tabulation of Bids'!G81),"",'Tabulation of Bids'!G81)</f>
        <v/>
      </c>
      <c r="K127" s="134" t="str">
        <f t="shared" si="16"/>
        <v/>
      </c>
    </row>
    <row r="128" spans="1:11" ht="12" thickBot="1" x14ac:dyDescent="0.25">
      <c r="A128" s="132" t="str">
        <f>IF(A153="","Total","Sub Total")</f>
        <v>Total</v>
      </c>
      <c r="B128" s="45"/>
      <c r="C128" s="46"/>
      <c r="D128" s="36"/>
      <c r="E128" s="236">
        <f>SUM(E104:E127)+SUM(E55:E78)+SUM(E7:E30)</f>
        <v>765602.82000000007</v>
      </c>
      <c r="F128" s="26"/>
      <c r="G128" s="36"/>
      <c r="H128" s="46"/>
      <c r="I128" s="36"/>
      <c r="J128" s="25"/>
      <c r="K128" s="25">
        <f>IF(ISNUMBER(E128),SUM(K7:K30)+SUM(K55:K78)+SUM(K104:K127),"")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2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5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80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81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9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6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7"/>
    </row>
    <row r="139" spans="1:11" ht="12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8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5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5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5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77" t="str">
        <f>IF(A202="",IF(ISNUMBER(J184),"ENGINEER'S PAYMENT ESTIMATE","ENGINEER'S FINAL PAYMENT ESTIMATE"),A196)</f>
        <v>ENGINEER'S FINAL PAYMENT ESTIMATE</v>
      </c>
      <c r="B147" s="377"/>
      <c r="C147" s="377"/>
      <c r="D147" s="377"/>
      <c r="E147" s="377"/>
      <c r="F147" s="377"/>
      <c r="G147" s="377"/>
      <c r="H147" s="377"/>
      <c r="I147" s="377"/>
      <c r="J147" s="377"/>
      <c r="K147" s="377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40"/>
      <c r="J148" s="11"/>
      <c r="K148" s="11"/>
    </row>
    <row r="149" spans="1:11" x14ac:dyDescent="0.2">
      <c r="A149" s="12"/>
      <c r="B149" s="93" t="str">
        <f>B100</f>
        <v>Payable to: N-Trak Group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3" t="str">
        <f>B101</f>
        <v>Address: Loves Park, IL Bid Bond</v>
      </c>
      <c r="C150" s="12"/>
      <c r="D150" s="12"/>
      <c r="E150" s="12"/>
      <c r="F150" s="12"/>
      <c r="G150" s="12"/>
      <c r="H150" s="14"/>
      <c r="I150" s="376"/>
      <c r="J150" s="376"/>
      <c r="K150" s="376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5" t="str">
        <f>IF(ISBLANK('Tabulation of Bids'!A84),"",'Tabulation of Bids'!A84)</f>
        <v/>
      </c>
      <c r="B153" s="306" t="str">
        <f>IF(ISBLANK('Tabulation of Bids'!B84),"",'Tabulation of Bids'!B84)</f>
        <v/>
      </c>
      <c r="C153" s="307" t="str">
        <f>IF('Tabulation of Bids'!D84=0,"",'Tabulation of Bids'!D84)</f>
        <v/>
      </c>
      <c r="D153" s="308" t="str">
        <f>IF(ISBLANK('Tabulation of Bids'!C84),"",'Tabulation of Bids'!C84)</f>
        <v/>
      </c>
      <c r="E153" s="263" t="str">
        <f>IF(J153 = "","",J153*C153)</f>
        <v/>
      </c>
      <c r="F153" s="264" t="str">
        <f t="shared" ref="F153:F176" si="19">IF((H153&gt;C153),H153-C153,"")</f>
        <v/>
      </c>
      <c r="G153" s="296" t="str">
        <f t="shared" ref="G153:G176" si="20">IF($K$195="BLR 6303",IF(C153&gt;H153,C153-H153,""),"")</f>
        <v/>
      </c>
      <c r="H153" s="167"/>
      <c r="I153" s="136" t="str">
        <f t="shared" ref="I153:I176" si="21">IF(ISBLANK(H153),"",D153)</f>
        <v/>
      </c>
      <c r="J153" s="134" t="str">
        <f>IF(ISBLANK('Tabulation of Bids'!G84),"",'Tabulation of Bids'!G84)</f>
        <v/>
      </c>
      <c r="K153" s="134" t="str">
        <f t="shared" ref="K153:K176" si="22">IF(ISBLANK(H153),"",H153*J153)</f>
        <v/>
      </c>
    </row>
    <row r="154" spans="1:11" ht="20.25" customHeight="1" x14ac:dyDescent="0.2">
      <c r="A154" s="309" t="str">
        <f>IF(ISBLANK('Tabulation of Bids'!A85),"",'Tabulation of Bids'!A85)</f>
        <v/>
      </c>
      <c r="B154" s="310" t="str">
        <f>IF(ISBLANK('Tabulation of Bids'!B85),"",'Tabulation of Bids'!B85)</f>
        <v/>
      </c>
      <c r="C154" s="307" t="str">
        <f>IF('Tabulation of Bids'!D85=0,"",'Tabulation of Bids'!D85)</f>
        <v/>
      </c>
      <c r="D154" s="311" t="str">
        <f>IF(ISBLANK('Tabulation of Bids'!C85),"",'Tabulation of Bids'!C85)</f>
        <v/>
      </c>
      <c r="E154" s="267" t="str">
        <f t="shared" ref="E154:E176" si="23">IF(J154 = "","",J154*C154)</f>
        <v/>
      </c>
      <c r="F154" s="268" t="str">
        <f t="shared" si="19"/>
        <v/>
      </c>
      <c r="G154" s="296" t="str">
        <f t="shared" si="20"/>
        <v/>
      </c>
      <c r="H154" s="167"/>
      <c r="I154" s="136" t="str">
        <f t="shared" si="21"/>
        <v/>
      </c>
      <c r="J154" s="134" t="str">
        <f>IF(ISBLANK('Tabulation of Bids'!G85),"",'Tabulation of Bids'!G85)</f>
        <v/>
      </c>
      <c r="K154" s="134" t="str">
        <f t="shared" si="22"/>
        <v/>
      </c>
    </row>
    <row r="155" spans="1:11" ht="20.25" customHeight="1" x14ac:dyDescent="0.2">
      <c r="A155" s="309" t="str">
        <f>IF(ISBLANK('Tabulation of Bids'!A86),"",'Tabulation of Bids'!A86)</f>
        <v/>
      </c>
      <c r="B155" s="310" t="str">
        <f>IF(ISBLANK('Tabulation of Bids'!B86),"",'Tabulation of Bids'!B86)</f>
        <v/>
      </c>
      <c r="C155" s="307" t="str">
        <f>IF('Tabulation of Bids'!D86=0,"",'Tabulation of Bids'!D86)</f>
        <v/>
      </c>
      <c r="D155" s="311" t="str">
        <f>IF(ISBLANK('Tabulation of Bids'!C86),"",'Tabulation of Bids'!C86)</f>
        <v/>
      </c>
      <c r="E155" s="267" t="str">
        <f t="shared" si="23"/>
        <v/>
      </c>
      <c r="F155" s="268" t="str">
        <f t="shared" si="19"/>
        <v/>
      </c>
      <c r="G155" s="296" t="str">
        <f t="shared" si="20"/>
        <v/>
      </c>
      <c r="H155" s="167"/>
      <c r="I155" s="136" t="str">
        <f t="shared" si="21"/>
        <v/>
      </c>
      <c r="J155" s="134" t="str">
        <f>IF(ISBLANK('Tabulation of Bids'!G86),"",'Tabulation of Bids'!G86)</f>
        <v/>
      </c>
      <c r="K155" s="134" t="str">
        <f t="shared" si="22"/>
        <v/>
      </c>
    </row>
    <row r="156" spans="1:11" ht="20.25" customHeight="1" x14ac:dyDescent="0.2">
      <c r="A156" s="309" t="str">
        <f>IF(ISBLANK('Tabulation of Bids'!A87),"",'Tabulation of Bids'!A87)</f>
        <v/>
      </c>
      <c r="B156" s="310" t="str">
        <f>IF(ISBLANK('Tabulation of Bids'!B87),"",'Tabulation of Bids'!B87)</f>
        <v/>
      </c>
      <c r="C156" s="307" t="str">
        <f>IF('Tabulation of Bids'!D87=0,"",'Tabulation of Bids'!D87)</f>
        <v/>
      </c>
      <c r="D156" s="311" t="str">
        <f>IF(ISBLANK('Tabulation of Bids'!C87),"",'Tabulation of Bids'!C87)</f>
        <v/>
      </c>
      <c r="E156" s="267" t="str">
        <f t="shared" si="23"/>
        <v/>
      </c>
      <c r="F156" s="268" t="str">
        <f t="shared" si="19"/>
        <v/>
      </c>
      <c r="G156" s="296" t="str">
        <f t="shared" si="20"/>
        <v/>
      </c>
      <c r="H156" s="167"/>
      <c r="I156" s="136" t="str">
        <f t="shared" si="21"/>
        <v/>
      </c>
      <c r="J156" s="134" t="str">
        <f>IF(ISBLANK('Tabulation of Bids'!G87),"",'Tabulation of Bids'!G87)</f>
        <v/>
      </c>
      <c r="K156" s="134" t="str">
        <f t="shared" si="22"/>
        <v/>
      </c>
    </row>
    <row r="157" spans="1:11" ht="20.25" customHeight="1" x14ac:dyDescent="0.2">
      <c r="A157" s="309" t="str">
        <f>IF(ISBLANK('Tabulation of Bids'!A88),"",'Tabulation of Bids'!A88)</f>
        <v/>
      </c>
      <c r="B157" s="310" t="str">
        <f>IF(ISBLANK('Tabulation of Bids'!B88),"",'Tabulation of Bids'!B88)</f>
        <v/>
      </c>
      <c r="C157" s="307" t="str">
        <f>IF('Tabulation of Bids'!D88=0,"",'Tabulation of Bids'!D88)</f>
        <v/>
      </c>
      <c r="D157" s="311" t="str">
        <f>IF(ISBLANK('Tabulation of Bids'!C88),"",'Tabulation of Bids'!C88)</f>
        <v/>
      </c>
      <c r="E157" s="267" t="str">
        <f t="shared" si="23"/>
        <v/>
      </c>
      <c r="F157" s="268" t="str">
        <f t="shared" si="19"/>
        <v/>
      </c>
      <c r="G157" s="296" t="str">
        <f t="shared" si="20"/>
        <v/>
      </c>
      <c r="H157" s="167"/>
      <c r="I157" s="136" t="str">
        <f t="shared" si="21"/>
        <v/>
      </c>
      <c r="J157" s="134" t="str">
        <f>IF(ISBLANK('Tabulation of Bids'!G88),"",'Tabulation of Bids'!G88)</f>
        <v/>
      </c>
      <c r="K157" s="134" t="str">
        <f t="shared" si="22"/>
        <v/>
      </c>
    </row>
    <row r="158" spans="1:11" ht="20.25" customHeight="1" x14ac:dyDescent="0.2">
      <c r="A158" s="309" t="str">
        <f>IF(ISBLANK('Tabulation of Bids'!A89),"",'Tabulation of Bids'!A89)</f>
        <v/>
      </c>
      <c r="B158" s="310" t="str">
        <f>IF(ISBLANK('Tabulation of Bids'!B89),"",'Tabulation of Bids'!B89)</f>
        <v/>
      </c>
      <c r="C158" s="307" t="str">
        <f>IF('Tabulation of Bids'!D89=0,"",'Tabulation of Bids'!D89)</f>
        <v/>
      </c>
      <c r="D158" s="311" t="str">
        <f>IF(ISBLANK('Tabulation of Bids'!C89),"",'Tabulation of Bids'!C89)</f>
        <v/>
      </c>
      <c r="E158" s="267" t="str">
        <f t="shared" si="23"/>
        <v/>
      </c>
      <c r="F158" s="268" t="str">
        <f t="shared" si="19"/>
        <v/>
      </c>
      <c r="G158" s="296" t="str">
        <f t="shared" si="20"/>
        <v/>
      </c>
      <c r="H158" s="167"/>
      <c r="I158" s="136" t="str">
        <f t="shared" si="21"/>
        <v/>
      </c>
      <c r="J158" s="134" t="str">
        <f>IF(ISBLANK('Tabulation of Bids'!G89),"",'Tabulation of Bids'!G89)</f>
        <v/>
      </c>
      <c r="K158" s="134" t="str">
        <f t="shared" si="22"/>
        <v/>
      </c>
    </row>
    <row r="159" spans="1:11" ht="20.25" customHeight="1" x14ac:dyDescent="0.2">
      <c r="A159" s="309" t="str">
        <f>IF(ISBLANK('Tabulation of Bids'!A90),"",'Tabulation of Bids'!A90)</f>
        <v/>
      </c>
      <c r="B159" s="310" t="str">
        <f>IF(ISBLANK('Tabulation of Bids'!B90),"",'Tabulation of Bids'!B90)</f>
        <v/>
      </c>
      <c r="C159" s="307" t="str">
        <f>IF('Tabulation of Bids'!D90=0,"",'Tabulation of Bids'!D90)</f>
        <v/>
      </c>
      <c r="D159" s="311" t="str">
        <f>IF(ISBLANK('Tabulation of Bids'!C90),"",'Tabulation of Bids'!C90)</f>
        <v/>
      </c>
      <c r="E159" s="267" t="str">
        <f t="shared" si="23"/>
        <v/>
      </c>
      <c r="F159" s="268" t="str">
        <f t="shared" si="19"/>
        <v/>
      </c>
      <c r="G159" s="296" t="str">
        <f t="shared" si="20"/>
        <v/>
      </c>
      <c r="H159" s="167"/>
      <c r="I159" s="136" t="str">
        <f t="shared" si="21"/>
        <v/>
      </c>
      <c r="J159" s="134" t="str">
        <f>IF(ISBLANK('Tabulation of Bids'!G90),"",'Tabulation of Bids'!G90)</f>
        <v/>
      </c>
      <c r="K159" s="134" t="str">
        <f t="shared" si="22"/>
        <v/>
      </c>
    </row>
    <row r="160" spans="1:11" ht="20.25" customHeight="1" x14ac:dyDescent="0.2">
      <c r="A160" s="309" t="str">
        <f>IF(ISBLANK('Tabulation of Bids'!A91),"",'Tabulation of Bids'!A91)</f>
        <v/>
      </c>
      <c r="B160" s="310" t="str">
        <f>IF(ISBLANK('Tabulation of Bids'!B91),"",'Tabulation of Bids'!B91)</f>
        <v/>
      </c>
      <c r="C160" s="307" t="str">
        <f>IF('Tabulation of Bids'!D91=0,"",'Tabulation of Bids'!D91)</f>
        <v/>
      </c>
      <c r="D160" s="311" t="str">
        <f>IF(ISBLANK('Tabulation of Bids'!C91),"",'Tabulation of Bids'!C91)</f>
        <v/>
      </c>
      <c r="E160" s="267" t="str">
        <f t="shared" si="23"/>
        <v/>
      </c>
      <c r="F160" s="268" t="str">
        <f t="shared" si="19"/>
        <v/>
      </c>
      <c r="G160" s="296" t="str">
        <f t="shared" si="20"/>
        <v/>
      </c>
      <c r="H160" s="167"/>
      <c r="I160" s="136" t="str">
        <f t="shared" si="21"/>
        <v/>
      </c>
      <c r="J160" s="134" t="str">
        <f>IF(ISBLANK('Tabulation of Bids'!G91),"",'Tabulation of Bids'!G91)</f>
        <v/>
      </c>
      <c r="K160" s="134" t="str">
        <f t="shared" si="22"/>
        <v/>
      </c>
    </row>
    <row r="161" spans="1:11" ht="20.25" customHeight="1" x14ac:dyDescent="0.2">
      <c r="A161" s="309" t="str">
        <f>IF(ISBLANK('Tabulation of Bids'!A92),"",'Tabulation of Bids'!A92)</f>
        <v/>
      </c>
      <c r="B161" s="310" t="str">
        <f>IF(ISBLANK('Tabulation of Bids'!B92),"",'Tabulation of Bids'!B92)</f>
        <v/>
      </c>
      <c r="C161" s="307" t="str">
        <f>IF('Tabulation of Bids'!D92=0,"",'Tabulation of Bids'!D92)</f>
        <v/>
      </c>
      <c r="D161" s="311" t="str">
        <f>IF(ISBLANK('Tabulation of Bids'!C92),"",'Tabulation of Bids'!C92)</f>
        <v/>
      </c>
      <c r="E161" s="267" t="str">
        <f t="shared" si="23"/>
        <v/>
      </c>
      <c r="F161" s="268" t="str">
        <f t="shared" si="19"/>
        <v/>
      </c>
      <c r="G161" s="296" t="str">
        <f t="shared" si="20"/>
        <v/>
      </c>
      <c r="H161" s="167"/>
      <c r="I161" s="136" t="str">
        <f t="shared" si="21"/>
        <v/>
      </c>
      <c r="J161" s="134" t="str">
        <f>IF(ISBLANK('Tabulation of Bids'!G92),"",'Tabulation of Bids'!G92)</f>
        <v/>
      </c>
      <c r="K161" s="134" t="str">
        <f t="shared" si="22"/>
        <v/>
      </c>
    </row>
    <row r="162" spans="1:11" ht="20.25" customHeight="1" x14ac:dyDescent="0.2">
      <c r="A162" s="309" t="str">
        <f>IF(ISBLANK('Tabulation of Bids'!A93),"",'Tabulation of Bids'!A93)</f>
        <v/>
      </c>
      <c r="B162" s="310" t="str">
        <f>IF(ISBLANK('Tabulation of Bids'!B93),"",'Tabulation of Bids'!B93)</f>
        <v/>
      </c>
      <c r="C162" s="307" t="str">
        <f>IF('Tabulation of Bids'!D93=0,"",'Tabulation of Bids'!D93)</f>
        <v/>
      </c>
      <c r="D162" s="311" t="str">
        <f>IF(ISBLANK('Tabulation of Bids'!C93),"",'Tabulation of Bids'!C93)</f>
        <v/>
      </c>
      <c r="E162" s="267" t="str">
        <f t="shared" si="23"/>
        <v/>
      </c>
      <c r="F162" s="268" t="str">
        <f t="shared" si="19"/>
        <v/>
      </c>
      <c r="G162" s="296" t="str">
        <f t="shared" si="20"/>
        <v/>
      </c>
      <c r="H162" s="167"/>
      <c r="I162" s="136" t="str">
        <f t="shared" si="21"/>
        <v/>
      </c>
      <c r="J162" s="134" t="str">
        <f>IF(ISBLANK('Tabulation of Bids'!G93),"",'Tabulation of Bids'!G93)</f>
        <v/>
      </c>
      <c r="K162" s="134" t="str">
        <f t="shared" si="22"/>
        <v/>
      </c>
    </row>
    <row r="163" spans="1:11" ht="20.25" customHeight="1" x14ac:dyDescent="0.2">
      <c r="A163" s="309" t="str">
        <f>IF(ISBLANK('Tabulation of Bids'!A94),"",'Tabulation of Bids'!A94)</f>
        <v/>
      </c>
      <c r="B163" s="310" t="str">
        <f>IF(ISBLANK('Tabulation of Bids'!B94),"",'Tabulation of Bids'!B94)</f>
        <v/>
      </c>
      <c r="C163" s="307" t="str">
        <f>IF('Tabulation of Bids'!D94=0,"",'Tabulation of Bids'!D94)</f>
        <v/>
      </c>
      <c r="D163" s="311" t="str">
        <f>IF(ISBLANK('Tabulation of Bids'!C94),"",'Tabulation of Bids'!C94)</f>
        <v/>
      </c>
      <c r="E163" s="267" t="str">
        <f t="shared" si="23"/>
        <v/>
      </c>
      <c r="F163" s="268" t="str">
        <f t="shared" si="19"/>
        <v/>
      </c>
      <c r="G163" s="296" t="str">
        <f t="shared" si="20"/>
        <v/>
      </c>
      <c r="H163" s="167"/>
      <c r="I163" s="136" t="str">
        <f t="shared" si="21"/>
        <v/>
      </c>
      <c r="J163" s="134" t="str">
        <f>IF(ISBLANK('Tabulation of Bids'!G94),"",'Tabulation of Bids'!G94)</f>
        <v/>
      </c>
      <c r="K163" s="134" t="str">
        <f t="shared" si="22"/>
        <v/>
      </c>
    </row>
    <row r="164" spans="1:11" ht="20.25" customHeight="1" x14ac:dyDescent="0.2">
      <c r="A164" s="309" t="str">
        <f>IF(ISBLANK('Tabulation of Bids'!A95),"",'Tabulation of Bids'!A95)</f>
        <v/>
      </c>
      <c r="B164" s="310" t="str">
        <f>IF(ISBLANK('Tabulation of Bids'!B95),"",'Tabulation of Bids'!B95)</f>
        <v/>
      </c>
      <c r="C164" s="307" t="str">
        <f>IF('Tabulation of Bids'!D95=0,"",'Tabulation of Bids'!D95)</f>
        <v/>
      </c>
      <c r="D164" s="311" t="str">
        <f>IF(ISBLANK('Tabulation of Bids'!C95),"",'Tabulation of Bids'!C95)</f>
        <v/>
      </c>
      <c r="E164" s="267" t="str">
        <f t="shared" si="23"/>
        <v/>
      </c>
      <c r="F164" s="268" t="str">
        <f t="shared" si="19"/>
        <v/>
      </c>
      <c r="G164" s="296" t="str">
        <f t="shared" si="20"/>
        <v/>
      </c>
      <c r="H164" s="167"/>
      <c r="I164" s="136" t="str">
        <f t="shared" si="21"/>
        <v/>
      </c>
      <c r="J164" s="134" t="str">
        <f>IF(ISBLANK('Tabulation of Bids'!G95),"",'Tabulation of Bids'!G95)</f>
        <v/>
      </c>
      <c r="K164" s="134" t="str">
        <f t="shared" si="22"/>
        <v/>
      </c>
    </row>
    <row r="165" spans="1:11" ht="20.25" customHeight="1" x14ac:dyDescent="0.2">
      <c r="A165" s="309" t="str">
        <f>IF(ISBLANK('Tabulation of Bids'!A96),"",'Tabulation of Bids'!A96)</f>
        <v/>
      </c>
      <c r="B165" s="310" t="str">
        <f>IF(ISBLANK('Tabulation of Bids'!B96),"",'Tabulation of Bids'!B96)</f>
        <v/>
      </c>
      <c r="C165" s="307" t="str">
        <f>IF('Tabulation of Bids'!D96=0,"",'Tabulation of Bids'!D96)</f>
        <v/>
      </c>
      <c r="D165" s="311" t="str">
        <f>IF(ISBLANK('Tabulation of Bids'!C96),"",'Tabulation of Bids'!C96)</f>
        <v/>
      </c>
      <c r="E165" s="267" t="str">
        <f t="shared" si="23"/>
        <v/>
      </c>
      <c r="F165" s="268" t="str">
        <f t="shared" si="19"/>
        <v/>
      </c>
      <c r="G165" s="296" t="str">
        <f t="shared" si="20"/>
        <v/>
      </c>
      <c r="H165" s="167"/>
      <c r="I165" s="136" t="str">
        <f t="shared" si="21"/>
        <v/>
      </c>
      <c r="J165" s="134" t="str">
        <f>IF(ISBLANK('Tabulation of Bids'!G96),"",'Tabulation of Bids'!G96)</f>
        <v/>
      </c>
      <c r="K165" s="134" t="str">
        <f t="shared" si="22"/>
        <v/>
      </c>
    </row>
    <row r="166" spans="1:11" ht="20.25" customHeight="1" x14ac:dyDescent="0.2">
      <c r="A166" s="309" t="str">
        <f>IF(ISBLANK('Tabulation of Bids'!A97),"",'Tabulation of Bids'!A97)</f>
        <v/>
      </c>
      <c r="B166" s="310" t="str">
        <f>IF(ISBLANK('Tabulation of Bids'!B97),"",'Tabulation of Bids'!B97)</f>
        <v/>
      </c>
      <c r="C166" s="307" t="str">
        <f>IF('Tabulation of Bids'!D97=0,"",'Tabulation of Bids'!D97)</f>
        <v/>
      </c>
      <c r="D166" s="311" t="str">
        <f>IF(ISBLANK('Tabulation of Bids'!C97),"",'Tabulation of Bids'!C97)</f>
        <v/>
      </c>
      <c r="E166" s="267" t="str">
        <f t="shared" si="23"/>
        <v/>
      </c>
      <c r="F166" s="268" t="str">
        <f t="shared" si="19"/>
        <v/>
      </c>
      <c r="G166" s="296" t="str">
        <f t="shared" si="20"/>
        <v/>
      </c>
      <c r="H166" s="167"/>
      <c r="I166" s="136" t="str">
        <f t="shared" si="21"/>
        <v/>
      </c>
      <c r="J166" s="134" t="str">
        <f>IF(ISBLANK('Tabulation of Bids'!G97),"",'Tabulation of Bids'!G97)</f>
        <v/>
      </c>
      <c r="K166" s="134" t="str">
        <f t="shared" si="22"/>
        <v/>
      </c>
    </row>
    <row r="167" spans="1:11" ht="20.25" customHeight="1" x14ac:dyDescent="0.2">
      <c r="A167" s="309" t="str">
        <f>IF(ISBLANK('Tabulation of Bids'!A98),"",'Tabulation of Bids'!A98)</f>
        <v/>
      </c>
      <c r="B167" s="310" t="str">
        <f>IF(ISBLANK('Tabulation of Bids'!B98),"",'Tabulation of Bids'!B98)</f>
        <v/>
      </c>
      <c r="C167" s="307" t="str">
        <f>IF('Tabulation of Bids'!D98=0,"",'Tabulation of Bids'!D98)</f>
        <v/>
      </c>
      <c r="D167" s="311" t="str">
        <f>IF(ISBLANK('Tabulation of Bids'!C98),"",'Tabulation of Bids'!C98)</f>
        <v/>
      </c>
      <c r="E167" s="267" t="str">
        <f t="shared" si="23"/>
        <v/>
      </c>
      <c r="F167" s="268" t="str">
        <f t="shared" si="19"/>
        <v/>
      </c>
      <c r="G167" s="296" t="str">
        <f t="shared" si="20"/>
        <v/>
      </c>
      <c r="H167" s="167"/>
      <c r="I167" s="136" t="str">
        <f t="shared" si="21"/>
        <v/>
      </c>
      <c r="J167" s="134" t="str">
        <f>IF(ISBLANK('Tabulation of Bids'!G98),"",'Tabulation of Bids'!G98)</f>
        <v/>
      </c>
      <c r="K167" s="134" t="str">
        <f t="shared" si="22"/>
        <v/>
      </c>
    </row>
    <row r="168" spans="1:11" ht="20.25" customHeight="1" x14ac:dyDescent="0.2">
      <c r="A168" s="309" t="str">
        <f>IF(ISBLANK('Tabulation of Bids'!A99),"",'Tabulation of Bids'!A99)</f>
        <v/>
      </c>
      <c r="B168" s="310" t="str">
        <f>IF(ISBLANK('Tabulation of Bids'!B99),"",'Tabulation of Bids'!B99)</f>
        <v/>
      </c>
      <c r="C168" s="307" t="str">
        <f>IF('Tabulation of Bids'!D99=0,"",'Tabulation of Bids'!D99)</f>
        <v/>
      </c>
      <c r="D168" s="311" t="str">
        <f>IF(ISBLANK('Tabulation of Bids'!C99),"",'Tabulation of Bids'!C99)</f>
        <v/>
      </c>
      <c r="E168" s="267" t="str">
        <f t="shared" si="23"/>
        <v/>
      </c>
      <c r="F168" s="268" t="str">
        <f t="shared" si="19"/>
        <v/>
      </c>
      <c r="G168" s="296" t="str">
        <f t="shared" si="20"/>
        <v/>
      </c>
      <c r="H168" s="167"/>
      <c r="I168" s="136" t="str">
        <f t="shared" si="21"/>
        <v/>
      </c>
      <c r="J168" s="134" t="str">
        <f>IF(ISBLANK('Tabulation of Bids'!G99),"",'Tabulation of Bids'!G99)</f>
        <v/>
      </c>
      <c r="K168" s="134" t="str">
        <f t="shared" si="22"/>
        <v/>
      </c>
    </row>
    <row r="169" spans="1:11" ht="20.25" customHeight="1" x14ac:dyDescent="0.2">
      <c r="A169" s="309" t="str">
        <f>IF(ISBLANK('Tabulation of Bids'!A100),"",'Tabulation of Bids'!A100)</f>
        <v/>
      </c>
      <c r="B169" s="310" t="str">
        <f>IF(ISBLANK('Tabulation of Bids'!B100),"",'Tabulation of Bids'!B100)</f>
        <v/>
      </c>
      <c r="C169" s="307" t="str">
        <f>IF('Tabulation of Bids'!D100=0,"",'Tabulation of Bids'!D100)</f>
        <v/>
      </c>
      <c r="D169" s="311" t="str">
        <f>IF(ISBLANK('Tabulation of Bids'!C100),"",'Tabulation of Bids'!C100)</f>
        <v/>
      </c>
      <c r="E169" s="267" t="str">
        <f t="shared" si="23"/>
        <v/>
      </c>
      <c r="F169" s="268" t="str">
        <f t="shared" si="19"/>
        <v/>
      </c>
      <c r="G169" s="296" t="str">
        <f t="shared" si="20"/>
        <v/>
      </c>
      <c r="H169" s="167"/>
      <c r="I169" s="136" t="str">
        <f t="shared" si="21"/>
        <v/>
      </c>
      <c r="J169" s="134" t="str">
        <f>IF(ISBLANK('Tabulation of Bids'!G100),"",'Tabulation of Bids'!G100)</f>
        <v/>
      </c>
      <c r="K169" s="134" t="str">
        <f t="shared" si="22"/>
        <v/>
      </c>
    </row>
    <row r="170" spans="1:11" ht="20.25" customHeight="1" x14ac:dyDescent="0.2">
      <c r="A170" s="309" t="str">
        <f>IF(ISBLANK('Tabulation of Bids'!A101),"",'Tabulation of Bids'!A101)</f>
        <v/>
      </c>
      <c r="B170" s="310" t="str">
        <f>IF(ISBLANK('Tabulation of Bids'!B101),"",'Tabulation of Bids'!B101)</f>
        <v/>
      </c>
      <c r="C170" s="307" t="str">
        <f>IF('Tabulation of Bids'!D101=0,"",'Tabulation of Bids'!D101)</f>
        <v/>
      </c>
      <c r="D170" s="311" t="str">
        <f>IF(ISBLANK('Tabulation of Bids'!C101),"",'Tabulation of Bids'!C101)</f>
        <v/>
      </c>
      <c r="E170" s="267" t="str">
        <f t="shared" si="23"/>
        <v/>
      </c>
      <c r="F170" s="268" t="str">
        <f t="shared" si="19"/>
        <v/>
      </c>
      <c r="G170" s="296" t="str">
        <f t="shared" si="20"/>
        <v/>
      </c>
      <c r="H170" s="167"/>
      <c r="I170" s="136" t="str">
        <f t="shared" si="21"/>
        <v/>
      </c>
      <c r="J170" s="134" t="str">
        <f>IF(ISBLANK('Tabulation of Bids'!G101),"",'Tabulation of Bids'!G101)</f>
        <v/>
      </c>
      <c r="K170" s="134" t="str">
        <f t="shared" si="22"/>
        <v/>
      </c>
    </row>
    <row r="171" spans="1:11" ht="20.25" customHeight="1" x14ac:dyDescent="0.2">
      <c r="A171" s="309" t="str">
        <f>IF(ISBLANK('Tabulation of Bids'!A102),"",'Tabulation of Bids'!A102)</f>
        <v/>
      </c>
      <c r="B171" s="310" t="str">
        <f>IF(ISBLANK('Tabulation of Bids'!B102),"",'Tabulation of Bids'!B102)</f>
        <v/>
      </c>
      <c r="C171" s="307" t="str">
        <f>IF('Tabulation of Bids'!D102=0,"",'Tabulation of Bids'!D102)</f>
        <v/>
      </c>
      <c r="D171" s="311" t="str">
        <f>IF(ISBLANK('Tabulation of Bids'!C102),"",'Tabulation of Bids'!C102)</f>
        <v/>
      </c>
      <c r="E171" s="267" t="str">
        <f t="shared" si="23"/>
        <v/>
      </c>
      <c r="F171" s="268" t="str">
        <f t="shared" si="19"/>
        <v/>
      </c>
      <c r="G171" s="296" t="str">
        <f t="shared" si="20"/>
        <v/>
      </c>
      <c r="H171" s="167"/>
      <c r="I171" s="136" t="str">
        <f t="shared" si="21"/>
        <v/>
      </c>
      <c r="J171" s="134" t="str">
        <f>IF(ISBLANK('Tabulation of Bids'!G102),"",'Tabulation of Bids'!G102)</f>
        <v/>
      </c>
      <c r="K171" s="134" t="str">
        <f t="shared" si="22"/>
        <v/>
      </c>
    </row>
    <row r="172" spans="1:11" ht="20.25" customHeight="1" x14ac:dyDescent="0.2">
      <c r="A172" s="309" t="str">
        <f>IF(ISBLANK('Tabulation of Bids'!A103),"",'Tabulation of Bids'!A103)</f>
        <v/>
      </c>
      <c r="B172" s="310" t="str">
        <f>IF(ISBLANK('Tabulation of Bids'!B103),"",'Tabulation of Bids'!B103)</f>
        <v/>
      </c>
      <c r="C172" s="307" t="str">
        <f>IF('Tabulation of Bids'!D103=0,"",'Tabulation of Bids'!D103)</f>
        <v/>
      </c>
      <c r="D172" s="311" t="str">
        <f>IF(ISBLANK('Tabulation of Bids'!C103),"",'Tabulation of Bids'!C103)</f>
        <v/>
      </c>
      <c r="E172" s="267" t="str">
        <f t="shared" si="23"/>
        <v/>
      </c>
      <c r="F172" s="268" t="str">
        <f t="shared" si="19"/>
        <v/>
      </c>
      <c r="G172" s="296" t="str">
        <f t="shared" si="20"/>
        <v/>
      </c>
      <c r="H172" s="167"/>
      <c r="I172" s="136" t="str">
        <f t="shared" si="21"/>
        <v/>
      </c>
      <c r="J172" s="134" t="str">
        <f>IF(ISBLANK('Tabulation of Bids'!G103),"",'Tabulation of Bids'!G103)</f>
        <v/>
      </c>
      <c r="K172" s="134" t="str">
        <f t="shared" si="22"/>
        <v/>
      </c>
    </row>
    <row r="173" spans="1:11" ht="20.25" customHeight="1" x14ac:dyDescent="0.2">
      <c r="A173" s="309" t="str">
        <f>IF(ISBLANK('Tabulation of Bids'!A104),"",'Tabulation of Bids'!A104)</f>
        <v/>
      </c>
      <c r="B173" s="310" t="str">
        <f>IF(ISBLANK('Tabulation of Bids'!B104),"",'Tabulation of Bids'!B104)</f>
        <v/>
      </c>
      <c r="C173" s="307" t="str">
        <f>IF('Tabulation of Bids'!D104=0,"",'Tabulation of Bids'!D104)</f>
        <v/>
      </c>
      <c r="D173" s="311" t="str">
        <f>IF(ISBLANK('Tabulation of Bids'!C104),"",'Tabulation of Bids'!C104)</f>
        <v/>
      </c>
      <c r="E173" s="267" t="str">
        <f t="shared" si="23"/>
        <v/>
      </c>
      <c r="F173" s="268" t="str">
        <f t="shared" si="19"/>
        <v/>
      </c>
      <c r="G173" s="296" t="str">
        <f t="shared" si="20"/>
        <v/>
      </c>
      <c r="H173" s="167"/>
      <c r="I173" s="136" t="str">
        <f t="shared" si="21"/>
        <v/>
      </c>
      <c r="J173" s="134" t="str">
        <f>IF(ISBLANK('Tabulation of Bids'!G104),"",'Tabulation of Bids'!G104)</f>
        <v/>
      </c>
      <c r="K173" s="134" t="str">
        <f t="shared" si="22"/>
        <v/>
      </c>
    </row>
    <row r="174" spans="1:11" ht="20.25" customHeight="1" x14ac:dyDescent="0.2">
      <c r="A174" s="309" t="str">
        <f>IF(ISBLANK('Tabulation of Bids'!A105),"",'Tabulation of Bids'!A105)</f>
        <v/>
      </c>
      <c r="B174" s="310" t="str">
        <f>IF(ISBLANK('Tabulation of Bids'!B105),"",'Tabulation of Bids'!B105)</f>
        <v/>
      </c>
      <c r="C174" s="307" t="str">
        <f>IF('Tabulation of Bids'!D105=0,"",'Tabulation of Bids'!D105)</f>
        <v/>
      </c>
      <c r="D174" s="311" t="str">
        <f>IF(ISBLANK('Tabulation of Bids'!C105),"",'Tabulation of Bids'!C105)</f>
        <v/>
      </c>
      <c r="E174" s="267" t="str">
        <f t="shared" si="23"/>
        <v/>
      </c>
      <c r="F174" s="268" t="str">
        <f t="shared" si="19"/>
        <v/>
      </c>
      <c r="G174" s="296" t="str">
        <f t="shared" si="20"/>
        <v/>
      </c>
      <c r="H174" s="167"/>
      <c r="I174" s="136" t="str">
        <f t="shared" si="21"/>
        <v/>
      </c>
      <c r="J174" s="134" t="str">
        <f>IF(ISBLANK('Tabulation of Bids'!G105),"",'Tabulation of Bids'!G105)</f>
        <v/>
      </c>
      <c r="K174" s="134" t="str">
        <f t="shared" si="22"/>
        <v/>
      </c>
    </row>
    <row r="175" spans="1:11" ht="20.25" customHeight="1" x14ac:dyDescent="0.2">
      <c r="A175" s="309" t="str">
        <f>IF(ISBLANK('Tabulation of Bids'!A106),"",'Tabulation of Bids'!A106)</f>
        <v/>
      </c>
      <c r="B175" s="310" t="str">
        <f>IF(ISBLANK('Tabulation of Bids'!B106),"",'Tabulation of Bids'!B106)</f>
        <v/>
      </c>
      <c r="C175" s="307" t="str">
        <f>IF('Tabulation of Bids'!D106=0,"",'Tabulation of Bids'!D106)</f>
        <v/>
      </c>
      <c r="D175" s="311" t="str">
        <f>IF(ISBLANK('Tabulation of Bids'!C106),"",'Tabulation of Bids'!C106)</f>
        <v/>
      </c>
      <c r="E175" s="267" t="str">
        <f t="shared" si="23"/>
        <v/>
      </c>
      <c r="F175" s="268" t="str">
        <f t="shared" si="19"/>
        <v/>
      </c>
      <c r="G175" s="296" t="str">
        <f t="shared" si="20"/>
        <v/>
      </c>
      <c r="H175" s="167"/>
      <c r="I175" s="136" t="str">
        <f t="shared" si="21"/>
        <v/>
      </c>
      <c r="J175" s="134" t="str">
        <f>IF(ISBLANK('Tabulation of Bids'!G106),"",'Tabulation of Bids'!G106)</f>
        <v/>
      </c>
      <c r="K175" s="134" t="str">
        <f t="shared" si="22"/>
        <v/>
      </c>
    </row>
    <row r="176" spans="1:11" ht="20.25" customHeight="1" thickBot="1" x14ac:dyDescent="0.25">
      <c r="A176" s="312" t="str">
        <f>IF(ISBLANK('Tabulation of Bids'!A107),"",'Tabulation of Bids'!A107)</f>
        <v/>
      </c>
      <c r="B176" s="313" t="str">
        <f>IF(ISBLANK('Tabulation of Bids'!B107),"",'Tabulation of Bids'!B107)</f>
        <v/>
      </c>
      <c r="C176" s="307" t="str">
        <f>IF('Tabulation of Bids'!D107=0,"",'Tabulation of Bids'!D107)</f>
        <v/>
      </c>
      <c r="D176" s="314" t="str">
        <f>IF(ISBLANK('Tabulation of Bids'!C107),"",'Tabulation of Bids'!C107)</f>
        <v/>
      </c>
      <c r="E176" s="269" t="str">
        <f t="shared" si="23"/>
        <v/>
      </c>
      <c r="F176" s="270" t="str">
        <f t="shared" si="19"/>
        <v/>
      </c>
      <c r="G176" s="296" t="str">
        <f t="shared" si="20"/>
        <v/>
      </c>
      <c r="H176" s="167"/>
      <c r="I176" s="136" t="str">
        <f t="shared" si="21"/>
        <v/>
      </c>
      <c r="J176" s="134" t="str">
        <f>IF(ISBLANK('Tabulation of Bids'!G107),"",'Tabulation of Bids'!G107)</f>
        <v/>
      </c>
      <c r="K176" s="134" t="str">
        <f t="shared" si="22"/>
        <v/>
      </c>
    </row>
    <row r="177" spans="1:11" ht="12" thickBot="1" x14ac:dyDescent="0.25">
      <c r="A177" s="132" t="str">
        <f>IF(A203="","Total","Sub Total")</f>
        <v>Total</v>
      </c>
      <c r="B177" s="45"/>
      <c r="C177" s="46"/>
      <c r="D177" s="36"/>
      <c r="E177" s="236">
        <f>SUM(E153:E176)+SUM(E104:E127)+SUM(E55:E78)+SUM(E7:E30)</f>
        <v>765602.82000000007</v>
      </c>
      <c r="F177" s="26"/>
      <c r="G177" s="36"/>
      <c r="H177" s="46"/>
      <c r="I177" s="36"/>
      <c r="J177" s="25"/>
      <c r="K177" s="25">
        <f>IF(ISNUMBER(E177),SUM(K7:K30)+SUM(K55:K78)+SUM(K104:K127)+SUM(K153:K176),"")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2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5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80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81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9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6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7"/>
    </row>
    <row r="188" spans="1:11" ht="12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8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5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5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5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77" t="str">
        <f>IF(A251="",IF(ISNUMBER(J233),"ENGINEER'S PAYMENT ESTIMATE","ENGINEER'S FINAL PAYMENT ESTIMATE"),A245)</f>
        <v>ENGINEER'S FINAL PAYMENT ESTIMATE</v>
      </c>
      <c r="B196" s="377"/>
      <c r="C196" s="377"/>
      <c r="D196" s="377"/>
      <c r="E196" s="377"/>
      <c r="F196" s="377"/>
      <c r="G196" s="377"/>
      <c r="H196" s="377"/>
      <c r="I196" s="377"/>
      <c r="J196" s="377"/>
      <c r="K196" s="377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40"/>
      <c r="J197" s="11"/>
      <c r="K197" s="11"/>
    </row>
    <row r="198" spans="1:11" x14ac:dyDescent="0.2">
      <c r="A198" s="12"/>
      <c r="B198" s="93" t="str">
        <f>B3</f>
        <v>Payable to: N-Trak Group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3" t="str">
        <f>B4</f>
        <v>Address: Loves Park, IL Bid Bond</v>
      </c>
      <c r="C199" s="12"/>
      <c r="D199" s="12"/>
      <c r="E199" s="12"/>
      <c r="F199" s="12"/>
      <c r="G199" s="12"/>
      <c r="H199" s="14"/>
      <c r="I199" s="376"/>
      <c r="J199" s="376"/>
      <c r="K199" s="376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5" t="str">
        <f>IF(ISBLANK('Tabulation of Bids'!A110),"",'Tabulation of Bids'!A110)</f>
        <v/>
      </c>
      <c r="B202" s="306" t="str">
        <f>IF(ISBLANK('Tabulation of Bids'!B110),"",'Tabulation of Bids'!B110)</f>
        <v/>
      </c>
      <c r="C202" s="307" t="str">
        <f>IF('Tabulation of Bids'!D110=0,"",'Tabulation of Bids'!D110)</f>
        <v/>
      </c>
      <c r="D202" s="308" t="str">
        <f>IF(ISBLANK('Tabulation of Bids'!C110),"",'Tabulation of Bids'!C110)</f>
        <v/>
      </c>
      <c r="E202" s="263" t="str">
        <f>IF(J202 = "","",J202*C202)</f>
        <v/>
      </c>
      <c r="F202" s="264" t="str">
        <f t="shared" ref="F202:F203" si="24">IF((H202&gt;C202),H202-C202,"")</f>
        <v/>
      </c>
      <c r="G202" s="296" t="str">
        <f>IF($K$195="BLR 6303",IF(C202&gt;H202,C202-H202,""),"")</f>
        <v/>
      </c>
      <c r="H202" s="167"/>
      <c r="I202" s="136" t="str">
        <f t="shared" ref="I202:I203" si="25">IF(ISBLANK(H202),"",D202)</f>
        <v/>
      </c>
      <c r="J202" s="134" t="str">
        <f>IF(ISBLANK('Tabulation of Bids'!G110),"",'Tabulation of Bids'!G110)</f>
        <v/>
      </c>
      <c r="K202" s="134" t="str">
        <f t="shared" ref="K202:K203" si="26">IF(ISBLANK(H202),"",H202*J202)</f>
        <v/>
      </c>
    </row>
    <row r="203" spans="1:11" ht="20.25" customHeight="1" x14ac:dyDescent="0.2">
      <c r="A203" s="309" t="str">
        <f>IF(ISBLANK('Tabulation of Bids'!A111),"",'Tabulation of Bids'!A111)</f>
        <v/>
      </c>
      <c r="B203" s="310" t="str">
        <f>IF(ISBLANK('Tabulation of Bids'!B111),"",'Tabulation of Bids'!B111)</f>
        <v/>
      </c>
      <c r="C203" s="307" t="str">
        <f>IF('Tabulation of Bids'!D111=0,"",'Tabulation of Bids'!D111)</f>
        <v/>
      </c>
      <c r="D203" s="311" t="str">
        <f>IF(ISBLANK('Tabulation of Bids'!C111),"",'Tabulation of Bids'!C111)</f>
        <v/>
      </c>
      <c r="E203" s="267" t="str">
        <f t="shared" ref="E203" si="27">IF(J203 = "","",J203*C203)</f>
        <v/>
      </c>
      <c r="F203" s="268" t="str">
        <f t="shared" si="24"/>
        <v/>
      </c>
      <c r="G203" s="296" t="str">
        <f t="shared" ref="G203" si="28">IF($K$195="BLR 6303",IF(C203&gt;H203,C203-H203,""),"")</f>
        <v/>
      </c>
      <c r="H203" s="167"/>
      <c r="I203" s="136" t="str">
        <f t="shared" si="25"/>
        <v/>
      </c>
      <c r="J203" s="134" t="str">
        <f>IF(ISBLANK('Tabulation of Bids'!G111),"",'Tabulation of Bids'!G111)</f>
        <v/>
      </c>
      <c r="K203" s="134" t="str">
        <f t="shared" si="26"/>
        <v/>
      </c>
    </row>
    <row r="204" spans="1:11" ht="20.25" customHeight="1" x14ac:dyDescent="0.2">
      <c r="A204" s="309" t="str">
        <f>IF(ISBLANK('Tabulation of Bids'!A112),"",'Tabulation of Bids'!A112)</f>
        <v/>
      </c>
      <c r="B204" s="310" t="str">
        <f>IF(ISBLANK('Tabulation of Bids'!B112),"",'Tabulation of Bids'!B112)</f>
        <v/>
      </c>
      <c r="C204" s="307" t="str">
        <f>IF('Tabulation of Bids'!D112=0,"",'Tabulation of Bids'!D112)</f>
        <v/>
      </c>
      <c r="D204" s="311" t="str">
        <f>IF(ISBLANK('Tabulation of Bids'!C112),"",'Tabulation of Bids'!C112)</f>
        <v/>
      </c>
      <c r="E204" s="267" t="str">
        <f t="shared" ref="E204:E225" si="29">IF(J204 = "","",J204*C204)</f>
        <v/>
      </c>
      <c r="F204" s="268" t="str">
        <f t="shared" ref="F204:F225" si="30">IF((H204&gt;C204),H204-C204,"")</f>
        <v/>
      </c>
      <c r="G204" s="296" t="str">
        <f t="shared" ref="G204:G225" si="31">IF($K$195="BLR 6303",IF(C204&gt;H204,C204-H204,""),"")</f>
        <v/>
      </c>
      <c r="H204" s="167"/>
      <c r="I204" s="136" t="str">
        <f t="shared" ref="I204:I225" si="32">IF(ISBLANK(H204),"",D204)</f>
        <v/>
      </c>
      <c r="J204" s="134" t="str">
        <f>IF(ISBLANK('Tabulation of Bids'!G112),"",'Tabulation of Bids'!G112)</f>
        <v/>
      </c>
      <c r="K204" s="134" t="str">
        <f t="shared" ref="K204:K225" si="33">IF(ISBLANK(H204),"",H204*J204)</f>
        <v/>
      </c>
    </row>
    <row r="205" spans="1:11" ht="20.25" customHeight="1" x14ac:dyDescent="0.2">
      <c r="A205" s="309" t="str">
        <f>IF(ISBLANK('Tabulation of Bids'!A113),"",'Tabulation of Bids'!A113)</f>
        <v/>
      </c>
      <c r="B205" s="310" t="str">
        <f>IF(ISBLANK('Tabulation of Bids'!B113),"",'Tabulation of Bids'!B113)</f>
        <v/>
      </c>
      <c r="C205" s="307" t="str">
        <f>IF('Tabulation of Bids'!D113=0,"",'Tabulation of Bids'!D113)</f>
        <v/>
      </c>
      <c r="D205" s="311" t="str">
        <f>IF(ISBLANK('Tabulation of Bids'!C113),"",'Tabulation of Bids'!C113)</f>
        <v/>
      </c>
      <c r="E205" s="267" t="str">
        <f t="shared" si="29"/>
        <v/>
      </c>
      <c r="F205" s="268" t="str">
        <f t="shared" si="30"/>
        <v/>
      </c>
      <c r="G205" s="296" t="str">
        <f t="shared" si="31"/>
        <v/>
      </c>
      <c r="H205" s="167"/>
      <c r="I205" s="136" t="str">
        <f t="shared" si="32"/>
        <v/>
      </c>
      <c r="J205" s="134" t="str">
        <f>IF(ISBLANK('Tabulation of Bids'!G113),"",'Tabulation of Bids'!G113)</f>
        <v/>
      </c>
      <c r="K205" s="134" t="str">
        <f t="shared" si="33"/>
        <v/>
      </c>
    </row>
    <row r="206" spans="1:11" ht="20.25" customHeight="1" x14ac:dyDescent="0.2">
      <c r="A206" s="309" t="str">
        <f>IF(ISBLANK('Tabulation of Bids'!A114),"",'Tabulation of Bids'!A114)</f>
        <v/>
      </c>
      <c r="B206" s="310" t="str">
        <f>IF(ISBLANK('Tabulation of Bids'!B114),"",'Tabulation of Bids'!B114)</f>
        <v/>
      </c>
      <c r="C206" s="307" t="str">
        <f>IF('Tabulation of Bids'!D114=0,"",'Tabulation of Bids'!D114)</f>
        <v/>
      </c>
      <c r="D206" s="311" t="str">
        <f>IF(ISBLANK('Tabulation of Bids'!C114),"",'Tabulation of Bids'!C114)</f>
        <v/>
      </c>
      <c r="E206" s="267" t="str">
        <f t="shared" si="29"/>
        <v/>
      </c>
      <c r="F206" s="268" t="str">
        <f t="shared" si="30"/>
        <v/>
      </c>
      <c r="G206" s="296" t="str">
        <f t="shared" si="31"/>
        <v/>
      </c>
      <c r="H206" s="167"/>
      <c r="I206" s="136" t="str">
        <f t="shared" si="32"/>
        <v/>
      </c>
      <c r="J206" s="134" t="str">
        <f>IF(ISBLANK('Tabulation of Bids'!G114),"",'Tabulation of Bids'!G114)</f>
        <v/>
      </c>
      <c r="K206" s="134" t="str">
        <f t="shared" si="33"/>
        <v/>
      </c>
    </row>
    <row r="207" spans="1:11" ht="20.25" customHeight="1" x14ac:dyDescent="0.2">
      <c r="A207" s="309" t="str">
        <f>IF(ISBLANK('Tabulation of Bids'!A115),"",'Tabulation of Bids'!A115)</f>
        <v/>
      </c>
      <c r="B207" s="310" t="str">
        <f>IF(ISBLANK('Tabulation of Bids'!B115),"",'Tabulation of Bids'!B115)</f>
        <v/>
      </c>
      <c r="C207" s="307" t="str">
        <f>IF('Tabulation of Bids'!D115=0,"",'Tabulation of Bids'!D115)</f>
        <v/>
      </c>
      <c r="D207" s="311" t="str">
        <f>IF(ISBLANK('Tabulation of Bids'!C115),"",'Tabulation of Bids'!C115)</f>
        <v/>
      </c>
      <c r="E207" s="267" t="str">
        <f t="shared" si="29"/>
        <v/>
      </c>
      <c r="F207" s="268" t="str">
        <f t="shared" si="30"/>
        <v/>
      </c>
      <c r="G207" s="296" t="str">
        <f t="shared" si="31"/>
        <v/>
      </c>
      <c r="H207" s="167"/>
      <c r="I207" s="136" t="str">
        <f t="shared" si="32"/>
        <v/>
      </c>
      <c r="J207" s="134" t="str">
        <f>IF(ISBLANK('Tabulation of Bids'!G115),"",'Tabulation of Bids'!G115)</f>
        <v/>
      </c>
      <c r="K207" s="134" t="str">
        <f t="shared" si="33"/>
        <v/>
      </c>
    </row>
    <row r="208" spans="1:11" ht="20.25" customHeight="1" x14ac:dyDescent="0.2">
      <c r="A208" s="309" t="str">
        <f>IF(ISBLANK('Tabulation of Bids'!A116),"",'Tabulation of Bids'!A116)</f>
        <v/>
      </c>
      <c r="B208" s="310" t="str">
        <f>IF(ISBLANK('Tabulation of Bids'!B116),"",'Tabulation of Bids'!B116)</f>
        <v/>
      </c>
      <c r="C208" s="307" t="str">
        <f>IF('Tabulation of Bids'!D116=0,"",'Tabulation of Bids'!D116)</f>
        <v/>
      </c>
      <c r="D208" s="311" t="str">
        <f>IF(ISBLANK('Tabulation of Bids'!C116),"",'Tabulation of Bids'!C116)</f>
        <v/>
      </c>
      <c r="E208" s="267" t="str">
        <f t="shared" si="29"/>
        <v/>
      </c>
      <c r="F208" s="268" t="str">
        <f t="shared" si="30"/>
        <v/>
      </c>
      <c r="G208" s="296" t="str">
        <f t="shared" si="31"/>
        <v/>
      </c>
      <c r="H208" s="167"/>
      <c r="I208" s="136" t="str">
        <f t="shared" si="32"/>
        <v/>
      </c>
      <c r="J208" s="134" t="str">
        <f>IF(ISBLANK('Tabulation of Bids'!G116),"",'Tabulation of Bids'!G116)</f>
        <v/>
      </c>
      <c r="K208" s="134" t="str">
        <f t="shared" si="33"/>
        <v/>
      </c>
    </row>
    <row r="209" spans="1:11" ht="20.25" customHeight="1" x14ac:dyDescent="0.2">
      <c r="A209" s="309" t="str">
        <f>IF(ISBLANK('Tabulation of Bids'!A117),"",'Tabulation of Bids'!A117)</f>
        <v/>
      </c>
      <c r="B209" s="310" t="str">
        <f>IF(ISBLANK('Tabulation of Bids'!B117),"",'Tabulation of Bids'!B117)</f>
        <v/>
      </c>
      <c r="C209" s="307" t="str">
        <f>IF('Tabulation of Bids'!D117=0,"",'Tabulation of Bids'!D117)</f>
        <v/>
      </c>
      <c r="D209" s="311" t="str">
        <f>IF(ISBLANK('Tabulation of Bids'!C117),"",'Tabulation of Bids'!C117)</f>
        <v/>
      </c>
      <c r="E209" s="267" t="str">
        <f t="shared" si="29"/>
        <v/>
      </c>
      <c r="F209" s="268" t="str">
        <f t="shared" si="30"/>
        <v/>
      </c>
      <c r="G209" s="296" t="str">
        <f t="shared" si="31"/>
        <v/>
      </c>
      <c r="H209" s="167"/>
      <c r="I209" s="136" t="str">
        <f t="shared" si="32"/>
        <v/>
      </c>
      <c r="J209" s="134" t="str">
        <f>IF(ISBLANK('Tabulation of Bids'!G117),"",'Tabulation of Bids'!G117)</f>
        <v/>
      </c>
      <c r="K209" s="134" t="str">
        <f t="shared" si="33"/>
        <v/>
      </c>
    </row>
    <row r="210" spans="1:11" ht="20.25" customHeight="1" x14ac:dyDescent="0.2">
      <c r="A210" s="309" t="str">
        <f>IF(ISBLANK('Tabulation of Bids'!A118),"",'Tabulation of Bids'!A118)</f>
        <v/>
      </c>
      <c r="B210" s="310" t="str">
        <f>IF(ISBLANK('Tabulation of Bids'!B118),"",'Tabulation of Bids'!B118)</f>
        <v/>
      </c>
      <c r="C210" s="307" t="str">
        <f>IF('Tabulation of Bids'!D118=0,"",'Tabulation of Bids'!D118)</f>
        <v/>
      </c>
      <c r="D210" s="311" t="str">
        <f>IF(ISBLANK('Tabulation of Bids'!C118),"",'Tabulation of Bids'!C118)</f>
        <v/>
      </c>
      <c r="E210" s="267" t="str">
        <f t="shared" si="29"/>
        <v/>
      </c>
      <c r="F210" s="268" t="str">
        <f t="shared" si="30"/>
        <v/>
      </c>
      <c r="G210" s="296" t="str">
        <f t="shared" si="31"/>
        <v/>
      </c>
      <c r="H210" s="167"/>
      <c r="I210" s="136" t="str">
        <f t="shared" si="32"/>
        <v/>
      </c>
      <c r="J210" s="134" t="str">
        <f>IF(ISBLANK('Tabulation of Bids'!G118),"",'Tabulation of Bids'!G118)</f>
        <v/>
      </c>
      <c r="K210" s="134" t="str">
        <f t="shared" si="33"/>
        <v/>
      </c>
    </row>
    <row r="211" spans="1:11" ht="20.25" customHeight="1" x14ac:dyDescent="0.2">
      <c r="A211" s="309" t="str">
        <f>IF(ISBLANK('Tabulation of Bids'!A119),"",'Tabulation of Bids'!A119)</f>
        <v/>
      </c>
      <c r="B211" s="310" t="str">
        <f>IF(ISBLANK('Tabulation of Bids'!B119),"",'Tabulation of Bids'!B119)</f>
        <v/>
      </c>
      <c r="C211" s="307" t="str">
        <f>IF('Tabulation of Bids'!D119=0,"",'Tabulation of Bids'!D119)</f>
        <v/>
      </c>
      <c r="D211" s="311" t="str">
        <f>IF(ISBLANK('Tabulation of Bids'!C119),"",'Tabulation of Bids'!C119)</f>
        <v/>
      </c>
      <c r="E211" s="267" t="str">
        <f t="shared" si="29"/>
        <v/>
      </c>
      <c r="F211" s="268" t="str">
        <f t="shared" si="30"/>
        <v/>
      </c>
      <c r="G211" s="296" t="str">
        <f t="shared" si="31"/>
        <v/>
      </c>
      <c r="H211" s="167"/>
      <c r="I211" s="136" t="str">
        <f t="shared" si="32"/>
        <v/>
      </c>
      <c r="J211" s="134" t="str">
        <f>IF(ISBLANK('Tabulation of Bids'!G119),"",'Tabulation of Bids'!G119)</f>
        <v/>
      </c>
      <c r="K211" s="134" t="str">
        <f t="shared" si="33"/>
        <v/>
      </c>
    </row>
    <row r="212" spans="1:11" ht="20.25" customHeight="1" x14ac:dyDescent="0.2">
      <c r="A212" s="309" t="str">
        <f>IF(ISBLANK('Tabulation of Bids'!A120),"",'Tabulation of Bids'!A120)</f>
        <v/>
      </c>
      <c r="B212" s="310" t="str">
        <f>IF(ISBLANK('Tabulation of Bids'!B120),"",'Tabulation of Bids'!B120)</f>
        <v/>
      </c>
      <c r="C212" s="307" t="str">
        <f>IF('Tabulation of Bids'!D120=0,"",'Tabulation of Bids'!D120)</f>
        <v/>
      </c>
      <c r="D212" s="311" t="str">
        <f>IF(ISBLANK('Tabulation of Bids'!C120),"",'Tabulation of Bids'!C120)</f>
        <v/>
      </c>
      <c r="E212" s="267" t="str">
        <f t="shared" si="29"/>
        <v/>
      </c>
      <c r="F212" s="268" t="str">
        <f t="shared" si="30"/>
        <v/>
      </c>
      <c r="G212" s="296" t="str">
        <f t="shared" si="31"/>
        <v/>
      </c>
      <c r="H212" s="167"/>
      <c r="I212" s="136" t="str">
        <f t="shared" si="32"/>
        <v/>
      </c>
      <c r="J212" s="134" t="str">
        <f>IF(ISBLANK('Tabulation of Bids'!G120),"",'Tabulation of Bids'!G120)</f>
        <v/>
      </c>
      <c r="K212" s="134" t="str">
        <f t="shared" si="33"/>
        <v/>
      </c>
    </row>
    <row r="213" spans="1:11" ht="20.25" customHeight="1" x14ac:dyDescent="0.2">
      <c r="A213" s="309" t="str">
        <f>IF(ISBLANK('Tabulation of Bids'!A121),"",'Tabulation of Bids'!A121)</f>
        <v/>
      </c>
      <c r="B213" s="310" t="str">
        <f>IF(ISBLANK('Tabulation of Bids'!B121),"",'Tabulation of Bids'!B121)</f>
        <v/>
      </c>
      <c r="C213" s="307" t="str">
        <f>IF('Tabulation of Bids'!D121=0,"",'Tabulation of Bids'!D121)</f>
        <v/>
      </c>
      <c r="D213" s="311" t="str">
        <f>IF(ISBLANK('Tabulation of Bids'!C121),"",'Tabulation of Bids'!C121)</f>
        <v/>
      </c>
      <c r="E213" s="267" t="str">
        <f t="shared" si="29"/>
        <v/>
      </c>
      <c r="F213" s="268" t="str">
        <f t="shared" si="30"/>
        <v/>
      </c>
      <c r="G213" s="296" t="str">
        <f t="shared" si="31"/>
        <v/>
      </c>
      <c r="H213" s="167"/>
      <c r="I213" s="136" t="str">
        <f t="shared" si="32"/>
        <v/>
      </c>
      <c r="J213" s="134" t="str">
        <f>IF(ISBLANK('Tabulation of Bids'!G121),"",'Tabulation of Bids'!G121)</f>
        <v/>
      </c>
      <c r="K213" s="134" t="str">
        <f t="shared" si="33"/>
        <v/>
      </c>
    </row>
    <row r="214" spans="1:11" ht="20.25" customHeight="1" x14ac:dyDescent="0.2">
      <c r="A214" s="309" t="str">
        <f>IF(ISBLANK('Tabulation of Bids'!A122),"",'Tabulation of Bids'!A122)</f>
        <v/>
      </c>
      <c r="B214" s="310" t="str">
        <f>IF(ISBLANK('Tabulation of Bids'!B122),"",'Tabulation of Bids'!B122)</f>
        <v/>
      </c>
      <c r="C214" s="307" t="str">
        <f>IF('Tabulation of Bids'!D122=0,"",'Tabulation of Bids'!D122)</f>
        <v/>
      </c>
      <c r="D214" s="311" t="str">
        <f>IF(ISBLANK('Tabulation of Bids'!C122),"",'Tabulation of Bids'!C122)</f>
        <v/>
      </c>
      <c r="E214" s="267" t="str">
        <f t="shared" si="29"/>
        <v/>
      </c>
      <c r="F214" s="268" t="str">
        <f t="shared" si="30"/>
        <v/>
      </c>
      <c r="G214" s="296" t="str">
        <f t="shared" si="31"/>
        <v/>
      </c>
      <c r="H214" s="167"/>
      <c r="I214" s="136" t="str">
        <f t="shared" si="32"/>
        <v/>
      </c>
      <c r="J214" s="134" t="str">
        <f>IF(ISBLANK('Tabulation of Bids'!G122),"",'Tabulation of Bids'!G122)</f>
        <v/>
      </c>
      <c r="K214" s="134" t="str">
        <f t="shared" si="33"/>
        <v/>
      </c>
    </row>
    <row r="215" spans="1:11" ht="20.25" customHeight="1" x14ac:dyDescent="0.2">
      <c r="A215" s="309" t="str">
        <f>IF(ISBLANK('Tabulation of Bids'!A123),"",'Tabulation of Bids'!A123)</f>
        <v/>
      </c>
      <c r="B215" s="310" t="str">
        <f>IF(ISBLANK('Tabulation of Bids'!B123),"",'Tabulation of Bids'!B123)</f>
        <v/>
      </c>
      <c r="C215" s="307" t="str">
        <f>IF('Tabulation of Bids'!D123=0,"",'Tabulation of Bids'!D123)</f>
        <v/>
      </c>
      <c r="D215" s="311" t="str">
        <f>IF(ISBLANK('Tabulation of Bids'!C123),"",'Tabulation of Bids'!C123)</f>
        <v/>
      </c>
      <c r="E215" s="267" t="str">
        <f t="shared" si="29"/>
        <v/>
      </c>
      <c r="F215" s="268" t="str">
        <f t="shared" si="30"/>
        <v/>
      </c>
      <c r="G215" s="296" t="str">
        <f t="shared" si="31"/>
        <v/>
      </c>
      <c r="H215" s="167"/>
      <c r="I215" s="136" t="str">
        <f t="shared" si="32"/>
        <v/>
      </c>
      <c r="J215" s="134" t="str">
        <f>IF(ISBLANK('Tabulation of Bids'!G123),"",'Tabulation of Bids'!G123)</f>
        <v/>
      </c>
      <c r="K215" s="134" t="str">
        <f t="shared" si="33"/>
        <v/>
      </c>
    </row>
    <row r="216" spans="1:11" ht="20.25" customHeight="1" x14ac:dyDescent="0.2">
      <c r="A216" s="309" t="str">
        <f>IF(ISBLANK('Tabulation of Bids'!A124),"",'Tabulation of Bids'!A124)</f>
        <v/>
      </c>
      <c r="B216" s="310" t="str">
        <f>IF(ISBLANK('Tabulation of Bids'!B124),"",'Tabulation of Bids'!B124)</f>
        <v/>
      </c>
      <c r="C216" s="307" t="str">
        <f>IF('Tabulation of Bids'!D124=0,"",'Tabulation of Bids'!D124)</f>
        <v/>
      </c>
      <c r="D216" s="311" t="str">
        <f>IF(ISBLANK('Tabulation of Bids'!C124),"",'Tabulation of Bids'!C124)</f>
        <v/>
      </c>
      <c r="E216" s="267" t="str">
        <f t="shared" si="29"/>
        <v/>
      </c>
      <c r="F216" s="268" t="str">
        <f t="shared" si="30"/>
        <v/>
      </c>
      <c r="G216" s="296" t="str">
        <f t="shared" si="31"/>
        <v/>
      </c>
      <c r="H216" s="167"/>
      <c r="I216" s="136" t="str">
        <f t="shared" si="32"/>
        <v/>
      </c>
      <c r="J216" s="134" t="str">
        <f>IF(ISBLANK('Tabulation of Bids'!G124),"",'Tabulation of Bids'!G124)</f>
        <v/>
      </c>
      <c r="K216" s="134" t="str">
        <f t="shared" si="33"/>
        <v/>
      </c>
    </row>
    <row r="217" spans="1:11" ht="20.25" customHeight="1" x14ac:dyDescent="0.2">
      <c r="A217" s="309" t="str">
        <f>IF(ISBLANK('Tabulation of Bids'!A125),"",'Tabulation of Bids'!A125)</f>
        <v/>
      </c>
      <c r="B217" s="310" t="str">
        <f>IF(ISBLANK('Tabulation of Bids'!B125),"",'Tabulation of Bids'!B125)</f>
        <v/>
      </c>
      <c r="C217" s="307" t="str">
        <f>IF('Tabulation of Bids'!D125=0,"",'Tabulation of Bids'!D125)</f>
        <v/>
      </c>
      <c r="D217" s="311" t="str">
        <f>IF(ISBLANK('Tabulation of Bids'!C125),"",'Tabulation of Bids'!C125)</f>
        <v/>
      </c>
      <c r="E217" s="267" t="str">
        <f t="shared" si="29"/>
        <v/>
      </c>
      <c r="F217" s="268" t="str">
        <f t="shared" si="30"/>
        <v/>
      </c>
      <c r="G217" s="296" t="str">
        <f t="shared" si="31"/>
        <v/>
      </c>
      <c r="H217" s="167"/>
      <c r="I217" s="136" t="str">
        <f t="shared" si="32"/>
        <v/>
      </c>
      <c r="J217" s="134" t="str">
        <f>IF(ISBLANK('Tabulation of Bids'!G125),"",'Tabulation of Bids'!G125)</f>
        <v/>
      </c>
      <c r="K217" s="134" t="str">
        <f t="shared" si="33"/>
        <v/>
      </c>
    </row>
    <row r="218" spans="1:11" ht="20.25" customHeight="1" x14ac:dyDescent="0.2">
      <c r="A218" s="309" t="str">
        <f>IF(ISBLANK('Tabulation of Bids'!A126),"",'Tabulation of Bids'!A126)</f>
        <v/>
      </c>
      <c r="B218" s="310" t="str">
        <f>IF(ISBLANK('Tabulation of Bids'!B126),"",'Tabulation of Bids'!B126)</f>
        <v/>
      </c>
      <c r="C218" s="307" t="str">
        <f>IF('Tabulation of Bids'!D126=0,"",'Tabulation of Bids'!D126)</f>
        <v/>
      </c>
      <c r="D218" s="311" t="str">
        <f>IF(ISBLANK('Tabulation of Bids'!C126),"",'Tabulation of Bids'!C126)</f>
        <v/>
      </c>
      <c r="E218" s="267" t="str">
        <f t="shared" si="29"/>
        <v/>
      </c>
      <c r="F218" s="268" t="str">
        <f t="shared" si="30"/>
        <v/>
      </c>
      <c r="G218" s="296" t="str">
        <f t="shared" si="31"/>
        <v/>
      </c>
      <c r="H218" s="167"/>
      <c r="I218" s="136" t="str">
        <f t="shared" si="32"/>
        <v/>
      </c>
      <c r="J218" s="134" t="str">
        <f>IF(ISBLANK('Tabulation of Bids'!G126),"",'Tabulation of Bids'!G126)</f>
        <v/>
      </c>
      <c r="K218" s="134" t="str">
        <f t="shared" si="33"/>
        <v/>
      </c>
    </row>
    <row r="219" spans="1:11" ht="20.25" customHeight="1" x14ac:dyDescent="0.2">
      <c r="A219" s="309" t="str">
        <f>IF(ISBLANK('Tabulation of Bids'!A127),"",'Tabulation of Bids'!A127)</f>
        <v/>
      </c>
      <c r="B219" s="310" t="str">
        <f>IF(ISBLANK('Tabulation of Bids'!B127),"",'Tabulation of Bids'!B127)</f>
        <v/>
      </c>
      <c r="C219" s="307" t="str">
        <f>IF('Tabulation of Bids'!D127=0,"",'Tabulation of Bids'!D127)</f>
        <v/>
      </c>
      <c r="D219" s="311" t="str">
        <f>IF(ISBLANK('Tabulation of Bids'!C127),"",'Tabulation of Bids'!C127)</f>
        <v/>
      </c>
      <c r="E219" s="267" t="str">
        <f t="shared" si="29"/>
        <v/>
      </c>
      <c r="F219" s="268" t="str">
        <f t="shared" si="30"/>
        <v/>
      </c>
      <c r="G219" s="296" t="str">
        <f t="shared" si="31"/>
        <v/>
      </c>
      <c r="H219" s="167"/>
      <c r="I219" s="136" t="str">
        <f t="shared" si="32"/>
        <v/>
      </c>
      <c r="J219" s="134" t="str">
        <f>IF(ISBLANK('Tabulation of Bids'!G127),"",'Tabulation of Bids'!G127)</f>
        <v/>
      </c>
      <c r="K219" s="134" t="str">
        <f t="shared" si="33"/>
        <v/>
      </c>
    </row>
    <row r="220" spans="1:11" ht="20.25" customHeight="1" x14ac:dyDescent="0.2">
      <c r="A220" s="309" t="str">
        <f>IF(ISBLANK('Tabulation of Bids'!A128),"",'Tabulation of Bids'!A128)</f>
        <v/>
      </c>
      <c r="B220" s="310" t="str">
        <f>IF(ISBLANK('Tabulation of Bids'!B128),"",'Tabulation of Bids'!B128)</f>
        <v/>
      </c>
      <c r="C220" s="307" t="str">
        <f>IF('Tabulation of Bids'!D128=0,"",'Tabulation of Bids'!D128)</f>
        <v/>
      </c>
      <c r="D220" s="311" t="str">
        <f>IF(ISBLANK('Tabulation of Bids'!C128),"",'Tabulation of Bids'!C128)</f>
        <v/>
      </c>
      <c r="E220" s="267" t="str">
        <f t="shared" si="29"/>
        <v/>
      </c>
      <c r="F220" s="268" t="str">
        <f t="shared" si="30"/>
        <v/>
      </c>
      <c r="G220" s="296" t="str">
        <f t="shared" si="31"/>
        <v/>
      </c>
      <c r="H220" s="167"/>
      <c r="I220" s="136" t="str">
        <f t="shared" si="32"/>
        <v/>
      </c>
      <c r="J220" s="134" t="str">
        <f>IF(ISBLANK('Tabulation of Bids'!G128),"",'Tabulation of Bids'!G128)</f>
        <v/>
      </c>
      <c r="K220" s="134" t="str">
        <f t="shared" si="33"/>
        <v/>
      </c>
    </row>
    <row r="221" spans="1:11" ht="20.25" customHeight="1" x14ac:dyDescent="0.2">
      <c r="A221" s="309" t="str">
        <f>IF(ISBLANK('Tabulation of Bids'!A129),"",'Tabulation of Bids'!A129)</f>
        <v/>
      </c>
      <c r="B221" s="310" t="str">
        <f>IF(ISBLANK('Tabulation of Bids'!B129),"",'Tabulation of Bids'!B129)</f>
        <v/>
      </c>
      <c r="C221" s="307" t="str">
        <f>IF('Tabulation of Bids'!D129=0,"",'Tabulation of Bids'!D129)</f>
        <v/>
      </c>
      <c r="D221" s="311" t="str">
        <f>IF(ISBLANK('Tabulation of Bids'!C129),"",'Tabulation of Bids'!C129)</f>
        <v/>
      </c>
      <c r="E221" s="267" t="str">
        <f t="shared" si="29"/>
        <v/>
      </c>
      <c r="F221" s="268" t="str">
        <f t="shared" si="30"/>
        <v/>
      </c>
      <c r="G221" s="296" t="str">
        <f t="shared" si="31"/>
        <v/>
      </c>
      <c r="H221" s="167"/>
      <c r="I221" s="136" t="str">
        <f t="shared" si="32"/>
        <v/>
      </c>
      <c r="J221" s="134" t="str">
        <f>IF(ISBLANK('Tabulation of Bids'!G129),"",'Tabulation of Bids'!G129)</f>
        <v/>
      </c>
      <c r="K221" s="134" t="str">
        <f t="shared" si="33"/>
        <v/>
      </c>
    </row>
    <row r="222" spans="1:11" ht="20.25" customHeight="1" x14ac:dyDescent="0.2">
      <c r="A222" s="309" t="str">
        <f>IF(ISBLANK('Tabulation of Bids'!A130),"",'Tabulation of Bids'!A130)</f>
        <v/>
      </c>
      <c r="B222" s="310" t="str">
        <f>IF(ISBLANK('Tabulation of Bids'!B130),"",'Tabulation of Bids'!B130)</f>
        <v/>
      </c>
      <c r="C222" s="307" t="str">
        <f>IF('Tabulation of Bids'!D130=0,"",'Tabulation of Bids'!D130)</f>
        <v/>
      </c>
      <c r="D222" s="311" t="str">
        <f>IF(ISBLANK('Tabulation of Bids'!C130),"",'Tabulation of Bids'!C130)</f>
        <v/>
      </c>
      <c r="E222" s="267" t="str">
        <f t="shared" si="29"/>
        <v/>
      </c>
      <c r="F222" s="268" t="str">
        <f t="shared" si="30"/>
        <v/>
      </c>
      <c r="G222" s="296" t="str">
        <f t="shared" si="31"/>
        <v/>
      </c>
      <c r="H222" s="167"/>
      <c r="I222" s="136" t="str">
        <f t="shared" si="32"/>
        <v/>
      </c>
      <c r="J222" s="134" t="str">
        <f>IF(ISBLANK('Tabulation of Bids'!G130),"",'Tabulation of Bids'!G130)</f>
        <v/>
      </c>
      <c r="K222" s="134" t="str">
        <f t="shared" si="33"/>
        <v/>
      </c>
    </row>
    <row r="223" spans="1:11" ht="20.25" customHeight="1" x14ac:dyDescent="0.2">
      <c r="A223" s="309" t="str">
        <f>IF(ISBLANK('Tabulation of Bids'!A131),"",'Tabulation of Bids'!A131)</f>
        <v/>
      </c>
      <c r="B223" s="310" t="str">
        <f>IF(ISBLANK('Tabulation of Bids'!B131),"",'Tabulation of Bids'!B131)</f>
        <v/>
      </c>
      <c r="C223" s="307" t="str">
        <f>IF('Tabulation of Bids'!D131=0,"",'Tabulation of Bids'!D131)</f>
        <v/>
      </c>
      <c r="D223" s="311" t="str">
        <f>IF(ISBLANK('Tabulation of Bids'!C131),"",'Tabulation of Bids'!C131)</f>
        <v/>
      </c>
      <c r="E223" s="267" t="str">
        <f t="shared" si="29"/>
        <v/>
      </c>
      <c r="F223" s="268" t="str">
        <f t="shared" si="30"/>
        <v/>
      </c>
      <c r="G223" s="296" t="str">
        <f t="shared" si="31"/>
        <v/>
      </c>
      <c r="H223" s="167"/>
      <c r="I223" s="136" t="str">
        <f t="shared" si="32"/>
        <v/>
      </c>
      <c r="J223" s="134" t="str">
        <f>IF(ISBLANK('Tabulation of Bids'!G131),"",'Tabulation of Bids'!G131)</f>
        <v/>
      </c>
      <c r="K223" s="134" t="str">
        <f t="shared" si="33"/>
        <v/>
      </c>
    </row>
    <row r="224" spans="1:11" ht="20.25" customHeight="1" x14ac:dyDescent="0.2">
      <c r="A224" s="309" t="str">
        <f>IF(ISBLANK('Tabulation of Bids'!A132),"",'Tabulation of Bids'!A132)</f>
        <v/>
      </c>
      <c r="B224" s="310" t="str">
        <f>IF(ISBLANK('Tabulation of Bids'!B132),"",'Tabulation of Bids'!B132)</f>
        <v/>
      </c>
      <c r="C224" s="307" t="str">
        <f>IF('Tabulation of Bids'!D132=0,"",'Tabulation of Bids'!D132)</f>
        <v/>
      </c>
      <c r="D224" s="311" t="str">
        <f>IF(ISBLANK('Tabulation of Bids'!C132),"",'Tabulation of Bids'!C132)</f>
        <v/>
      </c>
      <c r="E224" s="267" t="str">
        <f t="shared" si="29"/>
        <v/>
      </c>
      <c r="F224" s="268" t="str">
        <f t="shared" si="30"/>
        <v/>
      </c>
      <c r="G224" s="296" t="str">
        <f t="shared" si="31"/>
        <v/>
      </c>
      <c r="H224" s="167"/>
      <c r="I224" s="136" t="str">
        <f t="shared" si="32"/>
        <v/>
      </c>
      <c r="J224" s="134" t="str">
        <f>IF(ISBLANK('Tabulation of Bids'!G132),"",'Tabulation of Bids'!G132)</f>
        <v/>
      </c>
      <c r="K224" s="134" t="str">
        <f t="shared" si="33"/>
        <v/>
      </c>
    </row>
    <row r="225" spans="1:11" ht="20.25" customHeight="1" thickBot="1" x14ac:dyDescent="0.25">
      <c r="A225" s="309" t="str">
        <f>IF(ISBLANK('Tabulation of Bids'!A133),"",'Tabulation of Bids'!A133)</f>
        <v/>
      </c>
      <c r="B225" s="310" t="str">
        <f>IF(ISBLANK('Tabulation of Bids'!B133),"",'Tabulation of Bids'!B133)</f>
        <v/>
      </c>
      <c r="C225" s="307" t="str">
        <f>IF('Tabulation of Bids'!D133=0,"",'Tabulation of Bids'!D133)</f>
        <v/>
      </c>
      <c r="D225" s="311" t="str">
        <f>IF(ISBLANK('Tabulation of Bids'!C133),"",'Tabulation of Bids'!C133)</f>
        <v/>
      </c>
      <c r="E225" s="267" t="str">
        <f t="shared" si="29"/>
        <v/>
      </c>
      <c r="F225" s="268" t="str">
        <f t="shared" si="30"/>
        <v/>
      </c>
      <c r="G225" s="296" t="str">
        <f t="shared" si="31"/>
        <v/>
      </c>
      <c r="H225" s="167"/>
      <c r="I225" s="136" t="str">
        <f t="shared" si="32"/>
        <v/>
      </c>
      <c r="J225" s="134" t="str">
        <f>IF(ISBLANK('Tabulation of Bids'!G133),"",'Tabulation of Bids'!G133)</f>
        <v/>
      </c>
      <c r="K225" s="134" t="str">
        <f t="shared" si="33"/>
        <v/>
      </c>
    </row>
    <row r="226" spans="1:11" ht="12" thickBot="1" x14ac:dyDescent="0.25">
      <c r="A226" s="132" t="str">
        <f>IF(A252="","Total","Sub Total")</f>
        <v>Total</v>
      </c>
      <c r="B226" s="45"/>
      <c r="C226" s="46"/>
      <c r="D226" s="36"/>
      <c r="E226" s="236">
        <f>SUM(E202:E225)+SUM(E153:E176)+SUM(E104:E127)+SUM(E55:E78)+SUM(E7:E30)</f>
        <v>765602.82000000007</v>
      </c>
      <c r="F226" s="26"/>
      <c r="G226" s="36"/>
      <c r="H226" s="46"/>
      <c r="I226" s="36"/>
      <c r="J226" s="25"/>
      <c r="K226" s="25">
        <f>IF(ISNUMBER(E226),SUM(K7:K30)+SUM(K55:K78)+SUM(K104:K127)+SUM(K153:K176)+SUM(K202:K225),"")</f>
        <v>0</v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2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5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80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81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9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6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7"/>
    </row>
    <row r="237" spans="1:11" ht="12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8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5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5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38"/>
      <c r="E240" s="338"/>
      <c r="F240" s="338"/>
      <c r="G240" s="338"/>
      <c r="H240" s="338"/>
      <c r="I240" s="338"/>
      <c r="J240" s="338"/>
      <c r="K240" s="338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8"/>
      <c r="F242" s="338"/>
      <c r="G242" s="338"/>
      <c r="H242" s="338"/>
      <c r="I242" s="338"/>
      <c r="J242" s="338"/>
      <c r="K242" s="43"/>
    </row>
    <row r="243" spans="1:11" x14ac:dyDescent="0.2">
      <c r="A243" s="315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77" t="str">
        <f>IF(A300="",IF(ISNUMBER(J282),"ENGINEER'S PAYMENT ESTIMATE","ENGINEER'S FINAL PAYMENT ESTIMATE"),A294)</f>
        <v>ENGINEER'S FINAL PAYMENT ESTIMATE</v>
      </c>
      <c r="B245" s="377"/>
      <c r="C245" s="377"/>
      <c r="D245" s="377"/>
      <c r="E245" s="377"/>
      <c r="F245" s="377"/>
      <c r="G245" s="377"/>
      <c r="H245" s="377"/>
      <c r="I245" s="377"/>
      <c r="J245" s="377"/>
      <c r="K245" s="377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40"/>
      <c r="J246" s="11"/>
      <c r="K246" s="11"/>
    </row>
    <row r="247" spans="1:11" x14ac:dyDescent="0.2">
      <c r="A247" s="12"/>
      <c r="B247" s="93" t="str">
        <f>B3</f>
        <v>Payable to: N-Trak Group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3" t="str">
        <f>B4</f>
        <v>Address: Loves Park, IL Bid Bond</v>
      </c>
      <c r="C248" s="12"/>
      <c r="D248" s="12"/>
      <c r="E248" s="12"/>
      <c r="F248" s="12"/>
      <c r="G248" s="12"/>
      <c r="H248" s="14"/>
      <c r="I248" s="376"/>
      <c r="J248" s="376"/>
      <c r="K248" s="376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5" t="str">
        <f>IF(ISBLANK('Tabulation of Bids'!A136),"",'Tabulation of Bids'!A136)</f>
        <v/>
      </c>
      <c r="B251" s="306" t="str">
        <f>IF(ISBLANK('Tabulation of Bids'!B136),"",'Tabulation of Bids'!B136)</f>
        <v/>
      </c>
      <c r="C251" s="307" t="str">
        <f>IF('Tabulation of Bids'!D136=0,"",'Tabulation of Bids'!D136)</f>
        <v/>
      </c>
      <c r="D251" s="308" t="str">
        <f>IF(ISBLANK('Tabulation of Bids'!C136),"",'Tabulation of Bids'!C136)</f>
        <v/>
      </c>
      <c r="E251" s="263" t="str">
        <f>IF(J251 = "","",J251*C251)</f>
        <v/>
      </c>
      <c r="F251" s="264" t="str">
        <f t="shared" ref="F251:F252" si="34">IF((H251&gt;C251),H251-C251,"")</f>
        <v/>
      </c>
      <c r="G251" s="296" t="str">
        <f>IF($K$195="BLR 6303",IF(C251&gt;H251,C251-H251,""),"")</f>
        <v/>
      </c>
      <c r="H251" s="167"/>
      <c r="I251" s="136" t="str">
        <f t="shared" ref="I251:I252" si="35">IF(ISBLANK(H251),"",D251)</f>
        <v/>
      </c>
      <c r="J251" s="134" t="str">
        <f>IF(ISBLANK('Tabulation of Bids'!G136),"",'Tabulation of Bids'!G136)</f>
        <v/>
      </c>
      <c r="K251" s="134" t="str">
        <f t="shared" ref="K251:K252" si="36">IF(ISBLANK(H251),"",H251*J251)</f>
        <v/>
      </c>
    </row>
    <row r="252" spans="1:11" ht="20.25" customHeight="1" x14ac:dyDescent="0.2">
      <c r="A252" s="309" t="str">
        <f>IF(ISBLANK('Tabulation of Bids'!A137),"",'Tabulation of Bids'!A137)</f>
        <v/>
      </c>
      <c r="B252" s="310" t="str">
        <f>IF(ISBLANK('Tabulation of Bids'!B137),"",'Tabulation of Bids'!B137)</f>
        <v/>
      </c>
      <c r="C252" s="307" t="str">
        <f>IF('Tabulation of Bids'!D137=0,"",'Tabulation of Bids'!D137)</f>
        <v/>
      </c>
      <c r="D252" s="311" t="str">
        <f>IF(ISBLANK('Tabulation of Bids'!C137),"",'Tabulation of Bids'!C137)</f>
        <v/>
      </c>
      <c r="E252" s="267" t="str">
        <f t="shared" ref="E252" si="37">IF(J252 = "","",J252*C252)</f>
        <v/>
      </c>
      <c r="F252" s="268" t="str">
        <f t="shared" si="34"/>
        <v/>
      </c>
      <c r="G252" s="296" t="str">
        <f t="shared" ref="G252" si="38">IF($K$195="BLR 6303",IF(C252&gt;H252,C252-H252,""),"")</f>
        <v/>
      </c>
      <c r="H252" s="167"/>
      <c r="I252" s="136" t="str">
        <f t="shared" si="35"/>
        <v/>
      </c>
      <c r="J252" s="134" t="str">
        <f>IF(ISBLANK('Tabulation of Bids'!G137),"",'Tabulation of Bids'!G137)</f>
        <v/>
      </c>
      <c r="K252" s="134" t="str">
        <f t="shared" si="36"/>
        <v/>
      </c>
    </row>
    <row r="253" spans="1:11" ht="20.25" customHeight="1" x14ac:dyDescent="0.2">
      <c r="A253" s="309" t="str">
        <f>IF(ISBLANK('Tabulation of Bids'!A138),"",'Tabulation of Bids'!A138)</f>
        <v/>
      </c>
      <c r="B253" s="310" t="str">
        <f>IF(ISBLANK('Tabulation of Bids'!B138),"",'Tabulation of Bids'!B138)</f>
        <v/>
      </c>
      <c r="C253" s="307" t="str">
        <f>IF('Tabulation of Bids'!D138=0,"",'Tabulation of Bids'!D138)</f>
        <v/>
      </c>
      <c r="D253" s="311" t="str">
        <f>IF(ISBLANK('Tabulation of Bids'!C138),"",'Tabulation of Bids'!C138)</f>
        <v/>
      </c>
      <c r="E253" s="267" t="str">
        <f t="shared" ref="E253:E274" si="39">IF(J253 = "","",J253*C253)</f>
        <v/>
      </c>
      <c r="F253" s="268" t="str">
        <f t="shared" ref="F253:F274" si="40">IF((H253&gt;C253),H253-C253,"")</f>
        <v/>
      </c>
      <c r="G253" s="296" t="str">
        <f t="shared" ref="G253:G274" si="41">IF($K$195="BLR 6303",IF(C253&gt;H253,C253-H253,""),"")</f>
        <v/>
      </c>
      <c r="H253" s="167"/>
      <c r="I253" s="136" t="str">
        <f t="shared" ref="I253:I274" si="42">IF(ISBLANK(H253),"",D253)</f>
        <v/>
      </c>
      <c r="J253" s="134" t="str">
        <f>IF(ISBLANK('Tabulation of Bids'!G138),"",'Tabulation of Bids'!G138)</f>
        <v/>
      </c>
      <c r="K253" s="134" t="str">
        <f t="shared" ref="K253:K274" si="43">IF(ISBLANK(H253),"",H253*J253)</f>
        <v/>
      </c>
    </row>
    <row r="254" spans="1:11" ht="20.25" customHeight="1" x14ac:dyDescent="0.2">
      <c r="A254" s="309" t="str">
        <f>IF(ISBLANK('Tabulation of Bids'!A139),"",'Tabulation of Bids'!A139)</f>
        <v/>
      </c>
      <c r="B254" s="310" t="str">
        <f>IF(ISBLANK('Tabulation of Bids'!B139),"",'Tabulation of Bids'!B139)</f>
        <v/>
      </c>
      <c r="C254" s="307" t="str">
        <f>IF('Tabulation of Bids'!D139=0,"",'Tabulation of Bids'!D139)</f>
        <v/>
      </c>
      <c r="D254" s="311" t="str">
        <f>IF(ISBLANK('Tabulation of Bids'!C139),"",'Tabulation of Bids'!C139)</f>
        <v/>
      </c>
      <c r="E254" s="267" t="str">
        <f t="shared" si="39"/>
        <v/>
      </c>
      <c r="F254" s="268" t="str">
        <f t="shared" si="40"/>
        <v/>
      </c>
      <c r="G254" s="296" t="str">
        <f t="shared" si="41"/>
        <v/>
      </c>
      <c r="H254" s="167"/>
      <c r="I254" s="136" t="str">
        <f t="shared" si="42"/>
        <v/>
      </c>
      <c r="J254" s="134" t="str">
        <f>IF(ISBLANK('Tabulation of Bids'!G139),"",'Tabulation of Bids'!G139)</f>
        <v/>
      </c>
      <c r="K254" s="134" t="str">
        <f t="shared" si="43"/>
        <v/>
      </c>
    </row>
    <row r="255" spans="1:11" ht="20.25" customHeight="1" x14ac:dyDescent="0.2">
      <c r="A255" s="309" t="str">
        <f>IF(ISBLANK('Tabulation of Bids'!A140),"",'Tabulation of Bids'!A140)</f>
        <v/>
      </c>
      <c r="B255" s="310" t="str">
        <f>IF(ISBLANK('Tabulation of Bids'!B140),"",'Tabulation of Bids'!B140)</f>
        <v/>
      </c>
      <c r="C255" s="307" t="str">
        <f>IF('Tabulation of Bids'!D140=0,"",'Tabulation of Bids'!D140)</f>
        <v/>
      </c>
      <c r="D255" s="311" t="str">
        <f>IF(ISBLANK('Tabulation of Bids'!C140),"",'Tabulation of Bids'!C140)</f>
        <v/>
      </c>
      <c r="E255" s="267" t="str">
        <f t="shared" si="39"/>
        <v/>
      </c>
      <c r="F255" s="268" t="str">
        <f t="shared" si="40"/>
        <v/>
      </c>
      <c r="G255" s="296" t="str">
        <f t="shared" si="41"/>
        <v/>
      </c>
      <c r="H255" s="167"/>
      <c r="I255" s="136" t="str">
        <f t="shared" si="42"/>
        <v/>
      </c>
      <c r="J255" s="134" t="str">
        <f>IF(ISBLANK('Tabulation of Bids'!G140),"",'Tabulation of Bids'!G140)</f>
        <v/>
      </c>
      <c r="K255" s="134" t="str">
        <f t="shared" si="43"/>
        <v/>
      </c>
    </row>
    <row r="256" spans="1:11" ht="20.25" customHeight="1" x14ac:dyDescent="0.2">
      <c r="A256" s="309" t="str">
        <f>IF(ISBLANK('Tabulation of Bids'!A141),"",'Tabulation of Bids'!A141)</f>
        <v/>
      </c>
      <c r="B256" s="310" t="str">
        <f>IF(ISBLANK('Tabulation of Bids'!B141),"",'Tabulation of Bids'!B141)</f>
        <v/>
      </c>
      <c r="C256" s="307" t="str">
        <f>IF('Tabulation of Bids'!D141=0,"",'Tabulation of Bids'!D141)</f>
        <v/>
      </c>
      <c r="D256" s="311" t="str">
        <f>IF(ISBLANK('Tabulation of Bids'!C141),"",'Tabulation of Bids'!C141)</f>
        <v/>
      </c>
      <c r="E256" s="267" t="str">
        <f t="shared" si="39"/>
        <v/>
      </c>
      <c r="F256" s="268" t="str">
        <f t="shared" si="40"/>
        <v/>
      </c>
      <c r="G256" s="296" t="str">
        <f t="shared" si="41"/>
        <v/>
      </c>
      <c r="H256" s="167"/>
      <c r="I256" s="136" t="str">
        <f t="shared" si="42"/>
        <v/>
      </c>
      <c r="J256" s="134" t="str">
        <f>IF(ISBLANK('Tabulation of Bids'!G141),"",'Tabulation of Bids'!G141)</f>
        <v/>
      </c>
      <c r="K256" s="134" t="str">
        <f t="shared" si="43"/>
        <v/>
      </c>
    </row>
    <row r="257" spans="1:11" ht="20.25" customHeight="1" x14ac:dyDescent="0.2">
      <c r="A257" s="309" t="str">
        <f>IF(ISBLANK('Tabulation of Bids'!A142),"",'Tabulation of Bids'!A142)</f>
        <v/>
      </c>
      <c r="B257" s="310" t="str">
        <f>IF(ISBLANK('Tabulation of Bids'!B142),"",'Tabulation of Bids'!B142)</f>
        <v/>
      </c>
      <c r="C257" s="307" t="str">
        <f>IF('Tabulation of Bids'!D142=0,"",'Tabulation of Bids'!D142)</f>
        <v/>
      </c>
      <c r="D257" s="311" t="str">
        <f>IF(ISBLANK('Tabulation of Bids'!C142),"",'Tabulation of Bids'!C142)</f>
        <v/>
      </c>
      <c r="E257" s="267" t="str">
        <f t="shared" si="39"/>
        <v/>
      </c>
      <c r="F257" s="268" t="str">
        <f t="shared" si="40"/>
        <v/>
      </c>
      <c r="G257" s="296" t="str">
        <f t="shared" si="41"/>
        <v/>
      </c>
      <c r="H257" s="167"/>
      <c r="I257" s="136" t="str">
        <f t="shared" si="42"/>
        <v/>
      </c>
      <c r="J257" s="134" t="str">
        <f>IF(ISBLANK('Tabulation of Bids'!G142),"",'Tabulation of Bids'!G142)</f>
        <v/>
      </c>
      <c r="K257" s="134" t="str">
        <f t="shared" si="43"/>
        <v/>
      </c>
    </row>
    <row r="258" spans="1:11" ht="20.25" customHeight="1" x14ac:dyDescent="0.2">
      <c r="A258" s="309" t="str">
        <f>IF(ISBLANK('Tabulation of Bids'!A143),"",'Tabulation of Bids'!A143)</f>
        <v/>
      </c>
      <c r="B258" s="310" t="str">
        <f>IF(ISBLANK('Tabulation of Bids'!B143),"",'Tabulation of Bids'!B143)</f>
        <v/>
      </c>
      <c r="C258" s="307" t="str">
        <f>IF('Tabulation of Bids'!D143=0,"",'Tabulation of Bids'!D143)</f>
        <v/>
      </c>
      <c r="D258" s="311" t="str">
        <f>IF(ISBLANK('Tabulation of Bids'!C143),"",'Tabulation of Bids'!C143)</f>
        <v/>
      </c>
      <c r="E258" s="267" t="str">
        <f t="shared" si="39"/>
        <v/>
      </c>
      <c r="F258" s="268" t="str">
        <f t="shared" si="40"/>
        <v/>
      </c>
      <c r="G258" s="296" t="str">
        <f t="shared" si="41"/>
        <v/>
      </c>
      <c r="H258" s="167"/>
      <c r="I258" s="136" t="str">
        <f t="shared" si="42"/>
        <v/>
      </c>
      <c r="J258" s="134" t="str">
        <f>IF(ISBLANK('Tabulation of Bids'!G143),"",'Tabulation of Bids'!G143)</f>
        <v/>
      </c>
      <c r="K258" s="134" t="str">
        <f t="shared" si="43"/>
        <v/>
      </c>
    </row>
    <row r="259" spans="1:11" ht="20.25" customHeight="1" x14ac:dyDescent="0.2">
      <c r="A259" s="309" t="str">
        <f>IF(ISBLANK('Tabulation of Bids'!A144),"",'Tabulation of Bids'!A144)</f>
        <v/>
      </c>
      <c r="B259" s="310" t="str">
        <f>IF(ISBLANK('Tabulation of Bids'!B144),"",'Tabulation of Bids'!B144)</f>
        <v/>
      </c>
      <c r="C259" s="307" t="str">
        <f>IF('Tabulation of Bids'!D144=0,"",'Tabulation of Bids'!D144)</f>
        <v/>
      </c>
      <c r="D259" s="311" t="str">
        <f>IF(ISBLANK('Tabulation of Bids'!C144),"",'Tabulation of Bids'!C144)</f>
        <v/>
      </c>
      <c r="E259" s="267" t="str">
        <f t="shared" si="39"/>
        <v/>
      </c>
      <c r="F259" s="268" t="str">
        <f t="shared" si="40"/>
        <v/>
      </c>
      <c r="G259" s="296" t="str">
        <f t="shared" si="41"/>
        <v/>
      </c>
      <c r="H259" s="167"/>
      <c r="I259" s="136" t="str">
        <f t="shared" si="42"/>
        <v/>
      </c>
      <c r="J259" s="134" t="str">
        <f>IF(ISBLANK('Tabulation of Bids'!G144),"",'Tabulation of Bids'!G144)</f>
        <v/>
      </c>
      <c r="K259" s="134" t="str">
        <f t="shared" si="43"/>
        <v/>
      </c>
    </row>
    <row r="260" spans="1:11" ht="20.25" customHeight="1" x14ac:dyDescent="0.2">
      <c r="A260" s="309" t="str">
        <f>IF(ISBLANK('Tabulation of Bids'!A145),"",'Tabulation of Bids'!A145)</f>
        <v/>
      </c>
      <c r="B260" s="310" t="str">
        <f>IF(ISBLANK('Tabulation of Bids'!B145),"",'Tabulation of Bids'!B145)</f>
        <v/>
      </c>
      <c r="C260" s="307" t="str">
        <f>IF('Tabulation of Bids'!D145=0,"",'Tabulation of Bids'!D145)</f>
        <v/>
      </c>
      <c r="D260" s="311" t="str">
        <f>IF(ISBLANK('Tabulation of Bids'!C145),"",'Tabulation of Bids'!C145)</f>
        <v/>
      </c>
      <c r="E260" s="267" t="str">
        <f t="shared" si="39"/>
        <v/>
      </c>
      <c r="F260" s="268" t="str">
        <f t="shared" si="40"/>
        <v/>
      </c>
      <c r="G260" s="296" t="str">
        <f t="shared" si="41"/>
        <v/>
      </c>
      <c r="H260" s="167"/>
      <c r="I260" s="136" t="str">
        <f t="shared" si="42"/>
        <v/>
      </c>
      <c r="J260" s="134" t="str">
        <f>IF(ISBLANK('Tabulation of Bids'!G145),"",'Tabulation of Bids'!G145)</f>
        <v/>
      </c>
      <c r="K260" s="134" t="str">
        <f t="shared" si="43"/>
        <v/>
      </c>
    </row>
    <row r="261" spans="1:11" ht="20.25" customHeight="1" x14ac:dyDescent="0.2">
      <c r="A261" s="309" t="str">
        <f>IF(ISBLANK('Tabulation of Bids'!A146),"",'Tabulation of Bids'!A146)</f>
        <v/>
      </c>
      <c r="B261" s="310" t="str">
        <f>IF(ISBLANK('Tabulation of Bids'!B146),"",'Tabulation of Bids'!B146)</f>
        <v/>
      </c>
      <c r="C261" s="307" t="str">
        <f>IF('Tabulation of Bids'!D146=0,"",'Tabulation of Bids'!D146)</f>
        <v/>
      </c>
      <c r="D261" s="311" t="str">
        <f>IF(ISBLANK('Tabulation of Bids'!C146),"",'Tabulation of Bids'!C146)</f>
        <v/>
      </c>
      <c r="E261" s="267" t="str">
        <f t="shared" si="39"/>
        <v/>
      </c>
      <c r="F261" s="268" t="str">
        <f t="shared" si="40"/>
        <v/>
      </c>
      <c r="G261" s="296" t="str">
        <f t="shared" si="41"/>
        <v/>
      </c>
      <c r="H261" s="167"/>
      <c r="I261" s="136" t="str">
        <f t="shared" si="42"/>
        <v/>
      </c>
      <c r="J261" s="134" t="str">
        <f>IF(ISBLANK('Tabulation of Bids'!G146),"",'Tabulation of Bids'!G146)</f>
        <v/>
      </c>
      <c r="K261" s="134" t="str">
        <f t="shared" si="43"/>
        <v/>
      </c>
    </row>
    <row r="262" spans="1:11" ht="20.25" customHeight="1" x14ac:dyDescent="0.2">
      <c r="A262" s="309" t="str">
        <f>IF(ISBLANK('Tabulation of Bids'!A147),"",'Tabulation of Bids'!A147)</f>
        <v/>
      </c>
      <c r="B262" s="310" t="str">
        <f>IF(ISBLANK('Tabulation of Bids'!B147),"",'Tabulation of Bids'!B147)</f>
        <v/>
      </c>
      <c r="C262" s="307" t="str">
        <f>IF('Tabulation of Bids'!D147=0,"",'Tabulation of Bids'!D147)</f>
        <v/>
      </c>
      <c r="D262" s="311" t="str">
        <f>IF(ISBLANK('Tabulation of Bids'!C147),"",'Tabulation of Bids'!C147)</f>
        <v/>
      </c>
      <c r="E262" s="267" t="str">
        <f t="shared" si="39"/>
        <v/>
      </c>
      <c r="F262" s="268" t="str">
        <f t="shared" si="40"/>
        <v/>
      </c>
      <c r="G262" s="296" t="str">
        <f t="shared" si="41"/>
        <v/>
      </c>
      <c r="H262" s="167"/>
      <c r="I262" s="136" t="str">
        <f t="shared" si="42"/>
        <v/>
      </c>
      <c r="J262" s="134" t="str">
        <f>IF(ISBLANK('Tabulation of Bids'!G147),"",'Tabulation of Bids'!G147)</f>
        <v/>
      </c>
      <c r="K262" s="134" t="str">
        <f t="shared" si="43"/>
        <v/>
      </c>
    </row>
    <row r="263" spans="1:11" ht="20.25" customHeight="1" x14ac:dyDescent="0.2">
      <c r="A263" s="309" t="str">
        <f>IF(ISBLANK('Tabulation of Bids'!A148),"",'Tabulation of Bids'!A148)</f>
        <v/>
      </c>
      <c r="B263" s="310" t="str">
        <f>IF(ISBLANK('Tabulation of Bids'!B148),"",'Tabulation of Bids'!B148)</f>
        <v/>
      </c>
      <c r="C263" s="307" t="str">
        <f>IF('Tabulation of Bids'!D148=0,"",'Tabulation of Bids'!D148)</f>
        <v/>
      </c>
      <c r="D263" s="311" t="str">
        <f>IF(ISBLANK('Tabulation of Bids'!C148),"",'Tabulation of Bids'!C148)</f>
        <v/>
      </c>
      <c r="E263" s="267" t="str">
        <f t="shared" si="39"/>
        <v/>
      </c>
      <c r="F263" s="268" t="str">
        <f t="shared" si="40"/>
        <v/>
      </c>
      <c r="G263" s="296" t="str">
        <f t="shared" si="41"/>
        <v/>
      </c>
      <c r="H263" s="167"/>
      <c r="I263" s="136" t="str">
        <f t="shared" si="42"/>
        <v/>
      </c>
      <c r="J263" s="134" t="str">
        <f>IF(ISBLANK('Tabulation of Bids'!G148),"",'Tabulation of Bids'!G148)</f>
        <v/>
      </c>
      <c r="K263" s="134" t="str">
        <f t="shared" si="43"/>
        <v/>
      </c>
    </row>
    <row r="264" spans="1:11" ht="20.25" customHeight="1" x14ac:dyDescent="0.2">
      <c r="A264" s="309" t="str">
        <f>IF(ISBLANK('Tabulation of Bids'!A149),"",'Tabulation of Bids'!A149)</f>
        <v/>
      </c>
      <c r="B264" s="310" t="str">
        <f>IF(ISBLANK('Tabulation of Bids'!B149),"",'Tabulation of Bids'!B149)</f>
        <v/>
      </c>
      <c r="C264" s="307" t="str">
        <f>IF('Tabulation of Bids'!D149=0,"",'Tabulation of Bids'!D149)</f>
        <v/>
      </c>
      <c r="D264" s="311" t="str">
        <f>IF(ISBLANK('Tabulation of Bids'!C149),"",'Tabulation of Bids'!C149)</f>
        <v/>
      </c>
      <c r="E264" s="267" t="str">
        <f t="shared" si="39"/>
        <v/>
      </c>
      <c r="F264" s="268" t="str">
        <f t="shared" si="40"/>
        <v/>
      </c>
      <c r="G264" s="296" t="str">
        <f t="shared" si="41"/>
        <v/>
      </c>
      <c r="H264" s="167"/>
      <c r="I264" s="136" t="str">
        <f t="shared" si="42"/>
        <v/>
      </c>
      <c r="J264" s="134" t="str">
        <f>IF(ISBLANK('Tabulation of Bids'!G149),"",'Tabulation of Bids'!G149)</f>
        <v/>
      </c>
      <c r="K264" s="134" t="str">
        <f t="shared" si="43"/>
        <v/>
      </c>
    </row>
    <row r="265" spans="1:11" ht="20.25" customHeight="1" x14ac:dyDescent="0.2">
      <c r="A265" s="309" t="str">
        <f>IF(ISBLANK('Tabulation of Bids'!A150),"",'Tabulation of Bids'!A150)</f>
        <v/>
      </c>
      <c r="B265" s="310" t="str">
        <f>IF(ISBLANK('Tabulation of Bids'!B150),"",'Tabulation of Bids'!B150)</f>
        <v/>
      </c>
      <c r="C265" s="307" t="str">
        <f>IF('Tabulation of Bids'!D150=0,"",'Tabulation of Bids'!D150)</f>
        <v/>
      </c>
      <c r="D265" s="311" t="str">
        <f>IF(ISBLANK('Tabulation of Bids'!C150),"",'Tabulation of Bids'!C150)</f>
        <v/>
      </c>
      <c r="E265" s="267" t="str">
        <f t="shared" si="39"/>
        <v/>
      </c>
      <c r="F265" s="268" t="str">
        <f t="shared" si="40"/>
        <v/>
      </c>
      <c r="G265" s="296" t="str">
        <f t="shared" si="41"/>
        <v/>
      </c>
      <c r="H265" s="167"/>
      <c r="I265" s="136" t="str">
        <f t="shared" si="42"/>
        <v/>
      </c>
      <c r="J265" s="134" t="str">
        <f>IF(ISBLANK('Tabulation of Bids'!G150),"",'Tabulation of Bids'!G150)</f>
        <v/>
      </c>
      <c r="K265" s="134" t="str">
        <f t="shared" si="43"/>
        <v/>
      </c>
    </row>
    <row r="266" spans="1:11" ht="20.25" customHeight="1" x14ac:dyDescent="0.2">
      <c r="A266" s="309" t="str">
        <f>IF(ISBLANK('Tabulation of Bids'!A151),"",'Tabulation of Bids'!A151)</f>
        <v/>
      </c>
      <c r="B266" s="310" t="str">
        <f>IF(ISBLANK('Tabulation of Bids'!B151),"",'Tabulation of Bids'!B151)</f>
        <v/>
      </c>
      <c r="C266" s="307" t="str">
        <f>IF('Tabulation of Bids'!D151=0,"",'Tabulation of Bids'!D151)</f>
        <v/>
      </c>
      <c r="D266" s="311" t="str">
        <f>IF(ISBLANK('Tabulation of Bids'!C151),"",'Tabulation of Bids'!C151)</f>
        <v/>
      </c>
      <c r="E266" s="267" t="str">
        <f t="shared" si="39"/>
        <v/>
      </c>
      <c r="F266" s="268" t="str">
        <f t="shared" si="40"/>
        <v/>
      </c>
      <c r="G266" s="296" t="str">
        <f t="shared" si="41"/>
        <v/>
      </c>
      <c r="H266" s="167"/>
      <c r="I266" s="136" t="str">
        <f t="shared" si="42"/>
        <v/>
      </c>
      <c r="J266" s="134" t="str">
        <f>IF(ISBLANK('Tabulation of Bids'!G151),"",'Tabulation of Bids'!G151)</f>
        <v/>
      </c>
      <c r="K266" s="134" t="str">
        <f t="shared" si="43"/>
        <v/>
      </c>
    </row>
    <row r="267" spans="1:11" ht="20.25" customHeight="1" x14ac:dyDescent="0.2">
      <c r="A267" s="309" t="str">
        <f>IF(ISBLANK('Tabulation of Bids'!A152),"",'Tabulation of Bids'!A152)</f>
        <v/>
      </c>
      <c r="B267" s="310" t="str">
        <f>IF(ISBLANK('Tabulation of Bids'!B152),"",'Tabulation of Bids'!B152)</f>
        <v/>
      </c>
      <c r="C267" s="307" t="str">
        <f>IF('Tabulation of Bids'!D152=0,"",'Tabulation of Bids'!D152)</f>
        <v/>
      </c>
      <c r="D267" s="311" t="str">
        <f>IF(ISBLANK('Tabulation of Bids'!C152),"",'Tabulation of Bids'!C152)</f>
        <v/>
      </c>
      <c r="E267" s="267" t="str">
        <f t="shared" si="39"/>
        <v/>
      </c>
      <c r="F267" s="268" t="str">
        <f t="shared" si="40"/>
        <v/>
      </c>
      <c r="G267" s="296" t="str">
        <f t="shared" si="41"/>
        <v/>
      </c>
      <c r="H267" s="167"/>
      <c r="I267" s="136" t="str">
        <f t="shared" si="42"/>
        <v/>
      </c>
      <c r="J267" s="134" t="str">
        <f>IF(ISBLANK('Tabulation of Bids'!G152),"",'Tabulation of Bids'!G152)</f>
        <v/>
      </c>
      <c r="K267" s="134" t="str">
        <f t="shared" si="43"/>
        <v/>
      </c>
    </row>
    <row r="268" spans="1:11" ht="20.25" customHeight="1" x14ac:dyDescent="0.2">
      <c r="A268" s="309" t="str">
        <f>IF(ISBLANK('Tabulation of Bids'!A153),"",'Tabulation of Bids'!A153)</f>
        <v/>
      </c>
      <c r="B268" s="310" t="str">
        <f>IF(ISBLANK('Tabulation of Bids'!B153),"",'Tabulation of Bids'!B153)</f>
        <v/>
      </c>
      <c r="C268" s="307" t="str">
        <f>IF('Tabulation of Bids'!D153=0,"",'Tabulation of Bids'!D153)</f>
        <v/>
      </c>
      <c r="D268" s="311" t="str">
        <f>IF(ISBLANK('Tabulation of Bids'!C153),"",'Tabulation of Bids'!C153)</f>
        <v/>
      </c>
      <c r="E268" s="267" t="str">
        <f t="shared" si="39"/>
        <v/>
      </c>
      <c r="F268" s="268" t="str">
        <f t="shared" si="40"/>
        <v/>
      </c>
      <c r="G268" s="296" t="str">
        <f t="shared" si="41"/>
        <v/>
      </c>
      <c r="H268" s="167"/>
      <c r="I268" s="136" t="str">
        <f t="shared" si="42"/>
        <v/>
      </c>
      <c r="J268" s="134" t="str">
        <f>IF(ISBLANK('Tabulation of Bids'!G153),"",'Tabulation of Bids'!G153)</f>
        <v/>
      </c>
      <c r="K268" s="134" t="str">
        <f t="shared" si="43"/>
        <v/>
      </c>
    </row>
    <row r="269" spans="1:11" ht="20.25" customHeight="1" x14ac:dyDescent="0.2">
      <c r="A269" s="309" t="str">
        <f>IF(ISBLANK('Tabulation of Bids'!A154),"",'Tabulation of Bids'!A154)</f>
        <v/>
      </c>
      <c r="B269" s="310" t="str">
        <f>IF(ISBLANK('Tabulation of Bids'!B154),"",'Tabulation of Bids'!B154)</f>
        <v/>
      </c>
      <c r="C269" s="307" t="str">
        <f>IF('Tabulation of Bids'!D154=0,"",'Tabulation of Bids'!D154)</f>
        <v/>
      </c>
      <c r="D269" s="311" t="str">
        <f>IF(ISBLANK('Tabulation of Bids'!C154),"",'Tabulation of Bids'!C154)</f>
        <v/>
      </c>
      <c r="E269" s="267" t="str">
        <f t="shared" si="39"/>
        <v/>
      </c>
      <c r="F269" s="268" t="str">
        <f t="shared" si="40"/>
        <v/>
      </c>
      <c r="G269" s="296" t="str">
        <f t="shared" si="41"/>
        <v/>
      </c>
      <c r="H269" s="167"/>
      <c r="I269" s="136" t="str">
        <f t="shared" si="42"/>
        <v/>
      </c>
      <c r="J269" s="134" t="str">
        <f>IF(ISBLANK('Tabulation of Bids'!G154),"",'Tabulation of Bids'!G154)</f>
        <v/>
      </c>
      <c r="K269" s="134" t="str">
        <f t="shared" si="43"/>
        <v/>
      </c>
    </row>
    <row r="270" spans="1:11" ht="20.25" customHeight="1" x14ac:dyDescent="0.2">
      <c r="A270" s="309" t="str">
        <f>IF(ISBLANK('Tabulation of Bids'!A155),"",'Tabulation of Bids'!A155)</f>
        <v/>
      </c>
      <c r="B270" s="310" t="str">
        <f>IF(ISBLANK('Tabulation of Bids'!B155),"",'Tabulation of Bids'!B155)</f>
        <v/>
      </c>
      <c r="C270" s="307" t="str">
        <f>IF('Tabulation of Bids'!D155=0,"",'Tabulation of Bids'!D155)</f>
        <v/>
      </c>
      <c r="D270" s="311" t="str">
        <f>IF(ISBLANK('Tabulation of Bids'!C155),"",'Tabulation of Bids'!C155)</f>
        <v/>
      </c>
      <c r="E270" s="267" t="str">
        <f t="shared" si="39"/>
        <v/>
      </c>
      <c r="F270" s="268" t="str">
        <f t="shared" si="40"/>
        <v/>
      </c>
      <c r="G270" s="296" t="str">
        <f t="shared" si="41"/>
        <v/>
      </c>
      <c r="H270" s="167"/>
      <c r="I270" s="136" t="str">
        <f t="shared" si="42"/>
        <v/>
      </c>
      <c r="J270" s="134" t="str">
        <f>IF(ISBLANK('Tabulation of Bids'!G155),"",'Tabulation of Bids'!G155)</f>
        <v/>
      </c>
      <c r="K270" s="134" t="str">
        <f t="shared" si="43"/>
        <v/>
      </c>
    </row>
    <row r="271" spans="1:11" ht="20.25" customHeight="1" x14ac:dyDescent="0.2">
      <c r="A271" s="309" t="str">
        <f>IF(ISBLANK('Tabulation of Bids'!A156),"",'Tabulation of Bids'!A156)</f>
        <v/>
      </c>
      <c r="B271" s="310" t="str">
        <f>IF(ISBLANK('Tabulation of Bids'!B156),"",'Tabulation of Bids'!B156)</f>
        <v/>
      </c>
      <c r="C271" s="307" t="str">
        <f>IF('Tabulation of Bids'!D156=0,"",'Tabulation of Bids'!D156)</f>
        <v/>
      </c>
      <c r="D271" s="311" t="str">
        <f>IF(ISBLANK('Tabulation of Bids'!C156),"",'Tabulation of Bids'!C156)</f>
        <v/>
      </c>
      <c r="E271" s="267" t="str">
        <f t="shared" si="39"/>
        <v/>
      </c>
      <c r="F271" s="268" t="str">
        <f t="shared" si="40"/>
        <v/>
      </c>
      <c r="G271" s="296" t="str">
        <f t="shared" si="41"/>
        <v/>
      </c>
      <c r="H271" s="167"/>
      <c r="I271" s="136" t="str">
        <f t="shared" si="42"/>
        <v/>
      </c>
      <c r="J271" s="134" t="str">
        <f>IF(ISBLANK('Tabulation of Bids'!G156),"",'Tabulation of Bids'!G156)</f>
        <v/>
      </c>
      <c r="K271" s="134" t="str">
        <f t="shared" si="43"/>
        <v/>
      </c>
    </row>
    <row r="272" spans="1:11" ht="20.25" customHeight="1" x14ac:dyDescent="0.2">
      <c r="A272" s="309" t="str">
        <f>IF(ISBLANK('Tabulation of Bids'!A157),"",'Tabulation of Bids'!A157)</f>
        <v/>
      </c>
      <c r="B272" s="310" t="str">
        <f>IF(ISBLANK('Tabulation of Bids'!B157),"",'Tabulation of Bids'!B157)</f>
        <v/>
      </c>
      <c r="C272" s="307" t="str">
        <f>IF('Tabulation of Bids'!D157=0,"",'Tabulation of Bids'!D157)</f>
        <v/>
      </c>
      <c r="D272" s="311" t="str">
        <f>IF(ISBLANK('Tabulation of Bids'!C157),"",'Tabulation of Bids'!C157)</f>
        <v/>
      </c>
      <c r="E272" s="267" t="str">
        <f t="shared" si="39"/>
        <v/>
      </c>
      <c r="F272" s="268" t="str">
        <f t="shared" si="40"/>
        <v/>
      </c>
      <c r="G272" s="296" t="str">
        <f t="shared" si="41"/>
        <v/>
      </c>
      <c r="H272" s="167"/>
      <c r="I272" s="136" t="str">
        <f t="shared" si="42"/>
        <v/>
      </c>
      <c r="J272" s="134" t="str">
        <f>IF(ISBLANK('Tabulation of Bids'!G157),"",'Tabulation of Bids'!G157)</f>
        <v/>
      </c>
      <c r="K272" s="134" t="str">
        <f t="shared" si="43"/>
        <v/>
      </c>
    </row>
    <row r="273" spans="1:11" ht="20.25" customHeight="1" x14ac:dyDescent="0.2">
      <c r="A273" s="309" t="str">
        <f>IF(ISBLANK('Tabulation of Bids'!A158),"",'Tabulation of Bids'!A158)</f>
        <v/>
      </c>
      <c r="B273" s="310" t="str">
        <f>IF(ISBLANK('Tabulation of Bids'!B158),"",'Tabulation of Bids'!B158)</f>
        <v/>
      </c>
      <c r="C273" s="307" t="str">
        <f>IF('Tabulation of Bids'!D158=0,"",'Tabulation of Bids'!D158)</f>
        <v/>
      </c>
      <c r="D273" s="311" t="str">
        <f>IF(ISBLANK('Tabulation of Bids'!C158),"",'Tabulation of Bids'!C158)</f>
        <v/>
      </c>
      <c r="E273" s="267" t="str">
        <f t="shared" si="39"/>
        <v/>
      </c>
      <c r="F273" s="268" t="str">
        <f t="shared" si="40"/>
        <v/>
      </c>
      <c r="G273" s="296" t="str">
        <f t="shared" si="41"/>
        <v/>
      </c>
      <c r="H273" s="167"/>
      <c r="I273" s="136" t="str">
        <f t="shared" si="42"/>
        <v/>
      </c>
      <c r="J273" s="134" t="str">
        <f>IF(ISBLANK('Tabulation of Bids'!G158),"",'Tabulation of Bids'!G158)</f>
        <v/>
      </c>
      <c r="K273" s="134" t="str">
        <f t="shared" si="43"/>
        <v/>
      </c>
    </row>
    <row r="274" spans="1:11" ht="20.25" customHeight="1" thickBot="1" x14ac:dyDescent="0.25">
      <c r="A274" s="309" t="str">
        <f>IF(ISBLANK('Tabulation of Bids'!A159),"",'Tabulation of Bids'!A159)</f>
        <v/>
      </c>
      <c r="B274" s="310" t="str">
        <f>IF(ISBLANK('Tabulation of Bids'!B159),"",'Tabulation of Bids'!B159)</f>
        <v/>
      </c>
      <c r="C274" s="307" t="str">
        <f>IF('Tabulation of Bids'!D159=0,"",'Tabulation of Bids'!D159)</f>
        <v/>
      </c>
      <c r="D274" s="311" t="str">
        <f>IF(ISBLANK('Tabulation of Bids'!C159),"",'Tabulation of Bids'!C159)</f>
        <v/>
      </c>
      <c r="E274" s="267" t="str">
        <f t="shared" si="39"/>
        <v/>
      </c>
      <c r="F274" s="268" t="str">
        <f t="shared" si="40"/>
        <v/>
      </c>
      <c r="G274" s="296" t="str">
        <f t="shared" si="41"/>
        <v/>
      </c>
      <c r="H274" s="167"/>
      <c r="I274" s="136" t="str">
        <f t="shared" si="42"/>
        <v/>
      </c>
      <c r="J274" s="134" t="str">
        <f>IF(ISBLANK('Tabulation of Bids'!G159),"",'Tabulation of Bids'!G159)</f>
        <v/>
      </c>
      <c r="K274" s="134" t="str">
        <f t="shared" si="43"/>
        <v/>
      </c>
    </row>
    <row r="275" spans="1:11" ht="12" thickBot="1" x14ac:dyDescent="0.25">
      <c r="A275" s="132" t="str">
        <f>IF(A301="","Total","Sub Total")</f>
        <v>Total</v>
      </c>
      <c r="B275" s="45"/>
      <c r="C275" s="46"/>
      <c r="D275" s="36"/>
      <c r="E275" s="236">
        <f>SUM(E251:E274)+SUM(E202:E225)+SUM(E153:E176)+SUM(E104:E127)+SUM(E55:E78)+SUM(E7:E30)</f>
        <v>765602.82000000007</v>
      </c>
      <c r="F275" s="26"/>
      <c r="G275" s="36"/>
      <c r="H275" s="46"/>
      <c r="I275" s="36"/>
      <c r="J275" s="25"/>
      <c r="K275" s="25">
        <f>IF(ISNUMBER(E275),SUM(K7:K30)+SUM(K55:K78)+SUM(K104:K127)+SUM(K153:K176)+SUM(K202:K225)+SUM(K251:K274),"")</f>
        <v>0</v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2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5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80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81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9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6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7"/>
    </row>
    <row r="286" spans="1:11" ht="12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8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5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5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38"/>
      <c r="E289" s="338"/>
      <c r="F289" s="338"/>
      <c r="G289" s="338"/>
      <c r="H289" s="338"/>
      <c r="I289" s="338"/>
      <c r="J289" s="338"/>
      <c r="K289" s="338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8"/>
      <c r="F291" s="338"/>
      <c r="G291" s="338"/>
      <c r="H291" s="338"/>
      <c r="I291" s="338"/>
      <c r="J291" s="338"/>
      <c r="K291" s="43"/>
    </row>
    <row r="292" spans="1:11" x14ac:dyDescent="0.2">
      <c r="A292" s="315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77" t="str">
        <f>IF(A349="",IF(ISNUMBER(J331),"ENGINEER'S PAYMENT ESTIMATE","ENGINEER'S FINAL PAYMENT ESTIMATE"),A343)</f>
        <v>ENGINEER'S FINAL PAYMENT ESTIMATE</v>
      </c>
      <c r="B294" s="377"/>
      <c r="C294" s="377"/>
      <c r="D294" s="377"/>
      <c r="E294" s="377"/>
      <c r="F294" s="377"/>
      <c r="G294" s="377"/>
      <c r="H294" s="377"/>
      <c r="I294" s="377"/>
      <c r="J294" s="377"/>
      <c r="K294" s="377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40"/>
      <c r="J295" s="11"/>
      <c r="K295" s="11"/>
    </row>
    <row r="296" spans="1:11" x14ac:dyDescent="0.2">
      <c r="A296" s="12"/>
      <c r="B296" s="93" t="str">
        <f>B3</f>
        <v>Payable to: N-Trak Group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3" t="str">
        <f>B4</f>
        <v>Address: Loves Park, IL Bid Bond</v>
      </c>
      <c r="C297" s="12"/>
      <c r="D297" s="12"/>
      <c r="E297" s="12"/>
      <c r="F297" s="12"/>
      <c r="G297" s="12"/>
      <c r="H297" s="14"/>
      <c r="I297" s="376"/>
      <c r="J297" s="376"/>
      <c r="K297" s="376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5" t="str">
        <f>IF(ISBLANK('Tabulation of Bids'!A162),"",'Tabulation of Bids'!A162)</f>
        <v/>
      </c>
      <c r="B300" s="306" t="str">
        <f>IF(ISBLANK('Tabulation of Bids'!B162),"",'Tabulation of Bids'!B162)</f>
        <v/>
      </c>
      <c r="C300" s="307" t="str">
        <f>IF('Tabulation of Bids'!D162=0,"",'Tabulation of Bids'!D162)</f>
        <v/>
      </c>
      <c r="D300" s="308" t="str">
        <f>IF(ISBLANK('Tabulation of Bids'!C162),"",'Tabulation of Bids'!C162)</f>
        <v/>
      </c>
      <c r="E300" s="263" t="str">
        <f>IF(J300 = "","",J300*C300)</f>
        <v/>
      </c>
      <c r="F300" s="264" t="str">
        <f t="shared" ref="F300:F323" si="44">IF((H300&gt;C300),H300-C300,"")</f>
        <v/>
      </c>
      <c r="G300" s="296" t="str">
        <f>IF($K$195="BLR 6303",IF(C300&gt;H300,C300-H300,""),"")</f>
        <v/>
      </c>
      <c r="H300" s="167"/>
      <c r="I300" s="136" t="str">
        <f t="shared" ref="I300:I323" si="45">IF(ISBLANK(H300),"",D300)</f>
        <v/>
      </c>
      <c r="J300" s="134" t="str">
        <f>IF(ISBLANK('Tabulation of Bids'!G186),"",'Tabulation of Bids'!G186)</f>
        <v/>
      </c>
      <c r="K300" s="134" t="str">
        <f t="shared" ref="K300:K323" si="46">IF(ISBLANK(H300),"",H300*J300)</f>
        <v/>
      </c>
    </row>
    <row r="301" spans="1:11" ht="20.25" customHeight="1" x14ac:dyDescent="0.2">
      <c r="A301" s="309" t="str">
        <f>IF(ISBLANK('Tabulation of Bids'!A163),"",'Tabulation of Bids'!A163)</f>
        <v/>
      </c>
      <c r="B301" s="310" t="str">
        <f>IF(ISBLANK('Tabulation of Bids'!B163),"",'Tabulation of Bids'!B163)</f>
        <v/>
      </c>
      <c r="C301" s="307" t="str">
        <f>IF('Tabulation of Bids'!D163=0,"",'Tabulation of Bids'!D163)</f>
        <v/>
      </c>
      <c r="D301" s="311" t="str">
        <f>IF(ISBLANK('Tabulation of Bids'!C163),"",'Tabulation of Bids'!C163)</f>
        <v/>
      </c>
      <c r="E301" s="267" t="str">
        <f t="shared" ref="E301:E323" si="47">IF(J301 = "","",J301*C301)</f>
        <v/>
      </c>
      <c r="F301" s="268" t="str">
        <f t="shared" si="44"/>
        <v/>
      </c>
      <c r="G301" s="296" t="str">
        <f t="shared" ref="G301:G323" si="48">IF($K$195="BLR 6303",IF(C301&gt;H301,C301-H301,""),"")</f>
        <v/>
      </c>
      <c r="H301" s="167"/>
      <c r="I301" s="136" t="str">
        <f t="shared" si="45"/>
        <v/>
      </c>
      <c r="J301" s="134" t="str">
        <f>IF(ISBLANK('Tabulation of Bids'!G187),"",'Tabulation of Bids'!G187)</f>
        <v/>
      </c>
      <c r="K301" s="134" t="str">
        <f t="shared" si="46"/>
        <v/>
      </c>
    </row>
    <row r="302" spans="1:11" ht="20.25" customHeight="1" x14ac:dyDescent="0.2">
      <c r="A302" s="309" t="str">
        <f>IF(ISBLANK('Tabulation of Bids'!A164),"",'Tabulation of Bids'!A164)</f>
        <v/>
      </c>
      <c r="B302" s="310" t="str">
        <f>IF(ISBLANK('Tabulation of Bids'!B164),"",'Tabulation of Bids'!B164)</f>
        <v/>
      </c>
      <c r="C302" s="307" t="str">
        <f>IF('Tabulation of Bids'!D164=0,"",'Tabulation of Bids'!D164)</f>
        <v/>
      </c>
      <c r="D302" s="311" t="str">
        <f>IF(ISBLANK('Tabulation of Bids'!C164),"",'Tabulation of Bids'!C164)</f>
        <v/>
      </c>
      <c r="E302" s="267" t="str">
        <f t="shared" si="47"/>
        <v/>
      </c>
      <c r="F302" s="268" t="str">
        <f t="shared" si="44"/>
        <v/>
      </c>
      <c r="G302" s="296" t="str">
        <f t="shared" si="48"/>
        <v/>
      </c>
      <c r="H302" s="167"/>
      <c r="I302" s="136" t="str">
        <f t="shared" si="45"/>
        <v/>
      </c>
      <c r="J302" s="134" t="str">
        <f>IF(ISBLANK('Tabulation of Bids'!G188),"",'Tabulation of Bids'!G188)</f>
        <v/>
      </c>
      <c r="K302" s="134" t="str">
        <f t="shared" si="46"/>
        <v/>
      </c>
    </row>
    <row r="303" spans="1:11" ht="20.25" customHeight="1" x14ac:dyDescent="0.2">
      <c r="A303" s="309" t="str">
        <f>IF(ISBLANK('Tabulation of Bids'!A165),"",'Tabulation of Bids'!A165)</f>
        <v/>
      </c>
      <c r="B303" s="310" t="str">
        <f>IF(ISBLANK('Tabulation of Bids'!B165),"",'Tabulation of Bids'!B165)</f>
        <v/>
      </c>
      <c r="C303" s="307" t="str">
        <f>IF('Tabulation of Bids'!D165=0,"",'Tabulation of Bids'!D165)</f>
        <v/>
      </c>
      <c r="D303" s="311" t="str">
        <f>IF(ISBLANK('Tabulation of Bids'!C165),"",'Tabulation of Bids'!C165)</f>
        <v/>
      </c>
      <c r="E303" s="267" t="str">
        <f t="shared" si="47"/>
        <v/>
      </c>
      <c r="F303" s="268" t="str">
        <f t="shared" si="44"/>
        <v/>
      </c>
      <c r="G303" s="296" t="str">
        <f t="shared" si="48"/>
        <v/>
      </c>
      <c r="H303" s="167"/>
      <c r="I303" s="136" t="str">
        <f t="shared" si="45"/>
        <v/>
      </c>
      <c r="J303" s="134" t="str">
        <f>IF(ISBLANK('Tabulation of Bids'!G189),"",'Tabulation of Bids'!G189)</f>
        <v/>
      </c>
      <c r="K303" s="134" t="str">
        <f t="shared" si="46"/>
        <v/>
      </c>
    </row>
    <row r="304" spans="1:11" ht="20.25" customHeight="1" x14ac:dyDescent="0.2">
      <c r="A304" s="309" t="str">
        <f>IF(ISBLANK('Tabulation of Bids'!A166),"",'Tabulation of Bids'!A166)</f>
        <v/>
      </c>
      <c r="B304" s="310" t="str">
        <f>IF(ISBLANK('Tabulation of Bids'!B166),"",'Tabulation of Bids'!B166)</f>
        <v/>
      </c>
      <c r="C304" s="307" t="str">
        <f>IF('Tabulation of Bids'!D166=0,"",'Tabulation of Bids'!D166)</f>
        <v/>
      </c>
      <c r="D304" s="311" t="str">
        <f>IF(ISBLANK('Tabulation of Bids'!C166),"",'Tabulation of Bids'!C166)</f>
        <v/>
      </c>
      <c r="E304" s="267" t="str">
        <f t="shared" si="47"/>
        <v/>
      </c>
      <c r="F304" s="268" t="str">
        <f t="shared" si="44"/>
        <v/>
      </c>
      <c r="G304" s="296" t="str">
        <f t="shared" si="48"/>
        <v/>
      </c>
      <c r="H304" s="167"/>
      <c r="I304" s="136" t="str">
        <f t="shared" si="45"/>
        <v/>
      </c>
      <c r="J304" s="134" t="str">
        <f>IF(ISBLANK('Tabulation of Bids'!G190),"",'Tabulation of Bids'!G190)</f>
        <v/>
      </c>
      <c r="K304" s="134" t="str">
        <f t="shared" si="46"/>
        <v/>
      </c>
    </row>
    <row r="305" spans="1:11" ht="20.25" customHeight="1" x14ac:dyDescent="0.2">
      <c r="A305" s="309" t="str">
        <f>IF(ISBLANK('Tabulation of Bids'!A167),"",'Tabulation of Bids'!A167)</f>
        <v/>
      </c>
      <c r="B305" s="310" t="str">
        <f>IF(ISBLANK('Tabulation of Bids'!B167),"",'Tabulation of Bids'!B167)</f>
        <v/>
      </c>
      <c r="C305" s="307" t="str">
        <f>IF('Tabulation of Bids'!D167=0,"",'Tabulation of Bids'!D167)</f>
        <v/>
      </c>
      <c r="D305" s="311" t="str">
        <f>IF(ISBLANK('Tabulation of Bids'!C167),"",'Tabulation of Bids'!C167)</f>
        <v/>
      </c>
      <c r="E305" s="267" t="str">
        <f t="shared" si="47"/>
        <v/>
      </c>
      <c r="F305" s="268" t="str">
        <f t="shared" si="44"/>
        <v/>
      </c>
      <c r="G305" s="296" t="str">
        <f t="shared" si="48"/>
        <v/>
      </c>
      <c r="H305" s="167"/>
      <c r="I305" s="136" t="str">
        <f t="shared" si="45"/>
        <v/>
      </c>
      <c r="J305" s="134" t="str">
        <f>IF(ISBLANK('Tabulation of Bids'!G191),"",'Tabulation of Bids'!G191)</f>
        <v/>
      </c>
      <c r="K305" s="134" t="str">
        <f t="shared" si="46"/>
        <v/>
      </c>
    </row>
    <row r="306" spans="1:11" ht="20.25" customHeight="1" x14ac:dyDescent="0.2">
      <c r="A306" s="309" t="str">
        <f>IF(ISBLANK('Tabulation of Bids'!A168),"",'Tabulation of Bids'!A168)</f>
        <v/>
      </c>
      <c r="B306" s="310" t="str">
        <f>IF(ISBLANK('Tabulation of Bids'!B168),"",'Tabulation of Bids'!B168)</f>
        <v/>
      </c>
      <c r="C306" s="307" t="str">
        <f>IF('Tabulation of Bids'!D168=0,"",'Tabulation of Bids'!D168)</f>
        <v/>
      </c>
      <c r="D306" s="311" t="str">
        <f>IF(ISBLANK('Tabulation of Bids'!C168),"",'Tabulation of Bids'!C168)</f>
        <v/>
      </c>
      <c r="E306" s="267" t="str">
        <f t="shared" si="47"/>
        <v/>
      </c>
      <c r="F306" s="268" t="str">
        <f t="shared" si="44"/>
        <v/>
      </c>
      <c r="G306" s="296" t="str">
        <f t="shared" si="48"/>
        <v/>
      </c>
      <c r="H306" s="167"/>
      <c r="I306" s="136" t="str">
        <f t="shared" si="45"/>
        <v/>
      </c>
      <c r="J306" s="134" t="str">
        <f>IF(ISBLANK('Tabulation of Bids'!G192),"",'Tabulation of Bids'!G192)</f>
        <v/>
      </c>
      <c r="K306" s="134" t="str">
        <f t="shared" si="46"/>
        <v/>
      </c>
    </row>
    <row r="307" spans="1:11" ht="20.25" customHeight="1" x14ac:dyDescent="0.2">
      <c r="A307" s="309" t="str">
        <f>IF(ISBLANK('Tabulation of Bids'!A169),"",'Tabulation of Bids'!A169)</f>
        <v/>
      </c>
      <c r="B307" s="310" t="str">
        <f>IF(ISBLANK('Tabulation of Bids'!B169),"",'Tabulation of Bids'!B169)</f>
        <v/>
      </c>
      <c r="C307" s="307" t="str">
        <f>IF('Tabulation of Bids'!D169=0,"",'Tabulation of Bids'!D169)</f>
        <v/>
      </c>
      <c r="D307" s="311" t="str">
        <f>IF(ISBLANK('Tabulation of Bids'!C169),"",'Tabulation of Bids'!C169)</f>
        <v/>
      </c>
      <c r="E307" s="267" t="str">
        <f t="shared" si="47"/>
        <v/>
      </c>
      <c r="F307" s="268" t="str">
        <f t="shared" si="44"/>
        <v/>
      </c>
      <c r="G307" s="296" t="str">
        <f t="shared" si="48"/>
        <v/>
      </c>
      <c r="H307" s="167"/>
      <c r="I307" s="136" t="str">
        <f t="shared" si="45"/>
        <v/>
      </c>
      <c r="J307" s="134" t="str">
        <f>IF(ISBLANK('Tabulation of Bids'!G193),"",'Tabulation of Bids'!G193)</f>
        <v/>
      </c>
      <c r="K307" s="134" t="str">
        <f t="shared" si="46"/>
        <v/>
      </c>
    </row>
    <row r="308" spans="1:11" ht="20.25" customHeight="1" x14ac:dyDescent="0.2">
      <c r="A308" s="309" t="str">
        <f>IF(ISBLANK('Tabulation of Bids'!A170),"",'Tabulation of Bids'!A170)</f>
        <v/>
      </c>
      <c r="B308" s="310" t="str">
        <f>IF(ISBLANK('Tabulation of Bids'!B170),"",'Tabulation of Bids'!B170)</f>
        <v/>
      </c>
      <c r="C308" s="307" t="str">
        <f>IF('Tabulation of Bids'!D170=0,"",'Tabulation of Bids'!D170)</f>
        <v/>
      </c>
      <c r="D308" s="311" t="str">
        <f>IF(ISBLANK('Tabulation of Bids'!C170),"",'Tabulation of Bids'!C170)</f>
        <v/>
      </c>
      <c r="E308" s="267" t="str">
        <f t="shared" si="47"/>
        <v/>
      </c>
      <c r="F308" s="268" t="str">
        <f t="shared" si="44"/>
        <v/>
      </c>
      <c r="G308" s="296" t="str">
        <f t="shared" si="48"/>
        <v/>
      </c>
      <c r="H308" s="167"/>
      <c r="I308" s="136" t="str">
        <f t="shared" si="45"/>
        <v/>
      </c>
      <c r="J308" s="134" t="str">
        <f>IF(ISBLANK('Tabulation of Bids'!G194),"",'Tabulation of Bids'!G194)</f>
        <v/>
      </c>
      <c r="K308" s="134" t="str">
        <f t="shared" si="46"/>
        <v/>
      </c>
    </row>
    <row r="309" spans="1:11" ht="20.25" customHeight="1" x14ac:dyDescent="0.2">
      <c r="A309" s="309" t="str">
        <f>IF(ISBLANK('Tabulation of Bids'!A171),"",'Tabulation of Bids'!A171)</f>
        <v/>
      </c>
      <c r="B309" s="310" t="str">
        <f>IF(ISBLANK('Tabulation of Bids'!B171),"",'Tabulation of Bids'!B171)</f>
        <v/>
      </c>
      <c r="C309" s="307" t="str">
        <f>IF('Tabulation of Bids'!D171=0,"",'Tabulation of Bids'!D171)</f>
        <v/>
      </c>
      <c r="D309" s="311" t="str">
        <f>IF(ISBLANK('Tabulation of Bids'!C171),"",'Tabulation of Bids'!C171)</f>
        <v/>
      </c>
      <c r="E309" s="267" t="str">
        <f t="shared" si="47"/>
        <v/>
      </c>
      <c r="F309" s="268" t="str">
        <f t="shared" si="44"/>
        <v/>
      </c>
      <c r="G309" s="296" t="str">
        <f t="shared" si="48"/>
        <v/>
      </c>
      <c r="H309" s="167"/>
      <c r="I309" s="136" t="str">
        <f t="shared" si="45"/>
        <v/>
      </c>
      <c r="J309" s="134" t="str">
        <f>IF(ISBLANK('Tabulation of Bids'!G195),"",'Tabulation of Bids'!G195)</f>
        <v/>
      </c>
      <c r="K309" s="134" t="str">
        <f t="shared" si="46"/>
        <v/>
      </c>
    </row>
    <row r="310" spans="1:11" ht="20.25" customHeight="1" x14ac:dyDescent="0.2">
      <c r="A310" s="309" t="str">
        <f>IF(ISBLANK('Tabulation of Bids'!A172),"",'Tabulation of Bids'!A172)</f>
        <v/>
      </c>
      <c r="B310" s="310" t="str">
        <f>IF(ISBLANK('Tabulation of Bids'!B172),"",'Tabulation of Bids'!B172)</f>
        <v/>
      </c>
      <c r="C310" s="307" t="str">
        <f>IF('Tabulation of Bids'!D172=0,"",'Tabulation of Bids'!D172)</f>
        <v/>
      </c>
      <c r="D310" s="311" t="str">
        <f>IF(ISBLANK('Tabulation of Bids'!C172),"",'Tabulation of Bids'!C172)</f>
        <v/>
      </c>
      <c r="E310" s="267" t="str">
        <f t="shared" si="47"/>
        <v/>
      </c>
      <c r="F310" s="268" t="str">
        <f t="shared" si="44"/>
        <v/>
      </c>
      <c r="G310" s="296" t="str">
        <f t="shared" si="48"/>
        <v/>
      </c>
      <c r="H310" s="167"/>
      <c r="I310" s="136" t="str">
        <f t="shared" si="45"/>
        <v/>
      </c>
      <c r="J310" s="134" t="str">
        <f>IF(ISBLANK('Tabulation of Bids'!G196),"",'Tabulation of Bids'!G196)</f>
        <v/>
      </c>
      <c r="K310" s="134" t="str">
        <f t="shared" si="46"/>
        <v/>
      </c>
    </row>
    <row r="311" spans="1:11" ht="20.25" customHeight="1" x14ac:dyDescent="0.2">
      <c r="A311" s="309" t="str">
        <f>IF(ISBLANK('Tabulation of Bids'!A173),"",'Tabulation of Bids'!A173)</f>
        <v/>
      </c>
      <c r="B311" s="310" t="str">
        <f>IF(ISBLANK('Tabulation of Bids'!B173),"",'Tabulation of Bids'!B173)</f>
        <v/>
      </c>
      <c r="C311" s="307" t="str">
        <f>IF('Tabulation of Bids'!D173=0,"",'Tabulation of Bids'!D173)</f>
        <v/>
      </c>
      <c r="D311" s="311" t="str">
        <f>IF(ISBLANK('Tabulation of Bids'!C173),"",'Tabulation of Bids'!C173)</f>
        <v/>
      </c>
      <c r="E311" s="267" t="str">
        <f t="shared" si="47"/>
        <v/>
      </c>
      <c r="F311" s="268" t="str">
        <f t="shared" si="44"/>
        <v/>
      </c>
      <c r="G311" s="296" t="str">
        <f t="shared" si="48"/>
        <v/>
      </c>
      <c r="H311" s="167"/>
      <c r="I311" s="136" t="str">
        <f t="shared" si="45"/>
        <v/>
      </c>
      <c r="J311" s="134" t="str">
        <f>IF(ISBLANK('Tabulation of Bids'!G197),"",'Tabulation of Bids'!G197)</f>
        <v/>
      </c>
      <c r="K311" s="134" t="str">
        <f t="shared" si="46"/>
        <v/>
      </c>
    </row>
    <row r="312" spans="1:11" ht="20.25" customHeight="1" x14ac:dyDescent="0.2">
      <c r="A312" s="309" t="str">
        <f>IF(ISBLANK('Tabulation of Bids'!A174),"",'Tabulation of Bids'!A174)</f>
        <v/>
      </c>
      <c r="B312" s="310" t="str">
        <f>IF(ISBLANK('Tabulation of Bids'!B174),"",'Tabulation of Bids'!B174)</f>
        <v/>
      </c>
      <c r="C312" s="307" t="str">
        <f>IF('Tabulation of Bids'!D174=0,"",'Tabulation of Bids'!D174)</f>
        <v/>
      </c>
      <c r="D312" s="311" t="str">
        <f>IF(ISBLANK('Tabulation of Bids'!C174),"",'Tabulation of Bids'!C174)</f>
        <v/>
      </c>
      <c r="E312" s="267" t="str">
        <f t="shared" si="47"/>
        <v/>
      </c>
      <c r="F312" s="268" t="str">
        <f t="shared" si="44"/>
        <v/>
      </c>
      <c r="G312" s="296" t="str">
        <f t="shared" si="48"/>
        <v/>
      </c>
      <c r="H312" s="167"/>
      <c r="I312" s="136" t="str">
        <f t="shared" si="45"/>
        <v/>
      </c>
      <c r="J312" s="134" t="str">
        <f>IF(ISBLANK('Tabulation of Bids'!G198),"",'Tabulation of Bids'!G198)</f>
        <v/>
      </c>
      <c r="K312" s="134" t="str">
        <f t="shared" si="46"/>
        <v/>
      </c>
    </row>
    <row r="313" spans="1:11" ht="20.25" customHeight="1" x14ac:dyDescent="0.2">
      <c r="A313" s="309" t="str">
        <f>IF(ISBLANK('Tabulation of Bids'!A175),"",'Tabulation of Bids'!A175)</f>
        <v/>
      </c>
      <c r="B313" s="310" t="str">
        <f>IF(ISBLANK('Tabulation of Bids'!B175),"",'Tabulation of Bids'!B175)</f>
        <v/>
      </c>
      <c r="C313" s="307" t="str">
        <f>IF('Tabulation of Bids'!D175=0,"",'Tabulation of Bids'!D175)</f>
        <v/>
      </c>
      <c r="D313" s="311" t="str">
        <f>IF(ISBLANK('Tabulation of Bids'!C175),"",'Tabulation of Bids'!C175)</f>
        <v/>
      </c>
      <c r="E313" s="267" t="str">
        <f t="shared" si="47"/>
        <v/>
      </c>
      <c r="F313" s="268" t="str">
        <f t="shared" si="44"/>
        <v/>
      </c>
      <c r="G313" s="296" t="str">
        <f t="shared" si="48"/>
        <v/>
      </c>
      <c r="H313" s="167"/>
      <c r="I313" s="136" t="str">
        <f t="shared" si="45"/>
        <v/>
      </c>
      <c r="J313" s="134" t="str">
        <f>IF(ISBLANK('Tabulation of Bids'!G199),"",'Tabulation of Bids'!G199)</f>
        <v/>
      </c>
      <c r="K313" s="134" t="str">
        <f t="shared" si="46"/>
        <v/>
      </c>
    </row>
    <row r="314" spans="1:11" ht="20.25" customHeight="1" x14ac:dyDescent="0.2">
      <c r="A314" s="309" t="str">
        <f>IF(ISBLANK('Tabulation of Bids'!A176),"",'Tabulation of Bids'!A176)</f>
        <v/>
      </c>
      <c r="B314" s="310" t="str">
        <f>IF(ISBLANK('Tabulation of Bids'!B176),"",'Tabulation of Bids'!B176)</f>
        <v/>
      </c>
      <c r="C314" s="307" t="str">
        <f>IF('Tabulation of Bids'!D176=0,"",'Tabulation of Bids'!D176)</f>
        <v/>
      </c>
      <c r="D314" s="311" t="str">
        <f>IF(ISBLANK('Tabulation of Bids'!C176),"",'Tabulation of Bids'!C176)</f>
        <v/>
      </c>
      <c r="E314" s="267" t="str">
        <f t="shared" si="47"/>
        <v/>
      </c>
      <c r="F314" s="268" t="str">
        <f t="shared" si="44"/>
        <v/>
      </c>
      <c r="G314" s="296" t="str">
        <f t="shared" si="48"/>
        <v/>
      </c>
      <c r="H314" s="167"/>
      <c r="I314" s="136" t="str">
        <f t="shared" si="45"/>
        <v/>
      </c>
      <c r="J314" s="134" t="str">
        <f>IF(ISBLANK('Tabulation of Bids'!G200),"",'Tabulation of Bids'!G200)</f>
        <v/>
      </c>
      <c r="K314" s="134" t="str">
        <f t="shared" si="46"/>
        <v/>
      </c>
    </row>
    <row r="315" spans="1:11" ht="20.25" customHeight="1" x14ac:dyDescent="0.2">
      <c r="A315" s="309" t="str">
        <f>IF(ISBLANK('Tabulation of Bids'!A177),"",'Tabulation of Bids'!A177)</f>
        <v/>
      </c>
      <c r="B315" s="310" t="str">
        <f>IF(ISBLANK('Tabulation of Bids'!B177),"",'Tabulation of Bids'!B177)</f>
        <v/>
      </c>
      <c r="C315" s="307" t="str">
        <f>IF('Tabulation of Bids'!D177=0,"",'Tabulation of Bids'!D177)</f>
        <v/>
      </c>
      <c r="D315" s="311" t="str">
        <f>IF(ISBLANK('Tabulation of Bids'!C177),"",'Tabulation of Bids'!C177)</f>
        <v/>
      </c>
      <c r="E315" s="267" t="str">
        <f t="shared" si="47"/>
        <v/>
      </c>
      <c r="F315" s="268" t="str">
        <f t="shared" si="44"/>
        <v/>
      </c>
      <c r="G315" s="296" t="str">
        <f t="shared" si="48"/>
        <v/>
      </c>
      <c r="H315" s="167"/>
      <c r="I315" s="136" t="str">
        <f t="shared" si="45"/>
        <v/>
      </c>
      <c r="J315" s="134" t="str">
        <f>IF(ISBLANK('Tabulation of Bids'!G201),"",'Tabulation of Bids'!G201)</f>
        <v/>
      </c>
      <c r="K315" s="134" t="str">
        <f t="shared" si="46"/>
        <v/>
      </c>
    </row>
    <row r="316" spans="1:11" ht="20.25" customHeight="1" x14ac:dyDescent="0.2">
      <c r="A316" s="309" t="str">
        <f>IF(ISBLANK('Tabulation of Bids'!A178),"",'Tabulation of Bids'!A178)</f>
        <v/>
      </c>
      <c r="B316" s="310" t="str">
        <f>IF(ISBLANK('Tabulation of Bids'!B178),"",'Tabulation of Bids'!B178)</f>
        <v/>
      </c>
      <c r="C316" s="307" t="str">
        <f>IF('Tabulation of Bids'!D178=0,"",'Tabulation of Bids'!D178)</f>
        <v/>
      </c>
      <c r="D316" s="311" t="str">
        <f>IF(ISBLANK('Tabulation of Bids'!C178),"",'Tabulation of Bids'!C178)</f>
        <v/>
      </c>
      <c r="E316" s="267" t="str">
        <f t="shared" si="47"/>
        <v/>
      </c>
      <c r="F316" s="268" t="str">
        <f t="shared" si="44"/>
        <v/>
      </c>
      <c r="G316" s="296" t="str">
        <f t="shared" si="48"/>
        <v/>
      </c>
      <c r="H316" s="167"/>
      <c r="I316" s="136" t="str">
        <f t="shared" si="45"/>
        <v/>
      </c>
      <c r="J316" s="134" t="str">
        <f>IF(ISBLANK('Tabulation of Bids'!G202),"",'Tabulation of Bids'!G202)</f>
        <v/>
      </c>
      <c r="K316" s="134" t="str">
        <f t="shared" si="46"/>
        <v/>
      </c>
    </row>
    <row r="317" spans="1:11" ht="20.25" customHeight="1" x14ac:dyDescent="0.2">
      <c r="A317" s="309" t="str">
        <f>IF(ISBLANK('Tabulation of Bids'!A179),"",'Tabulation of Bids'!A179)</f>
        <v/>
      </c>
      <c r="B317" s="310" t="str">
        <f>IF(ISBLANK('Tabulation of Bids'!B179),"",'Tabulation of Bids'!B179)</f>
        <v/>
      </c>
      <c r="C317" s="307" t="str">
        <f>IF('Tabulation of Bids'!D179=0,"",'Tabulation of Bids'!D179)</f>
        <v/>
      </c>
      <c r="D317" s="311" t="str">
        <f>IF(ISBLANK('Tabulation of Bids'!C179),"",'Tabulation of Bids'!C179)</f>
        <v/>
      </c>
      <c r="E317" s="267" t="str">
        <f t="shared" si="47"/>
        <v/>
      </c>
      <c r="F317" s="268" t="str">
        <f t="shared" si="44"/>
        <v/>
      </c>
      <c r="G317" s="296" t="str">
        <f t="shared" si="48"/>
        <v/>
      </c>
      <c r="H317" s="167"/>
      <c r="I317" s="136" t="str">
        <f t="shared" si="45"/>
        <v/>
      </c>
      <c r="J317" s="134" t="str">
        <f>IF(ISBLANK('Tabulation of Bids'!G203),"",'Tabulation of Bids'!G203)</f>
        <v/>
      </c>
      <c r="K317" s="134" t="str">
        <f t="shared" si="46"/>
        <v/>
      </c>
    </row>
    <row r="318" spans="1:11" ht="20.25" customHeight="1" x14ac:dyDescent="0.2">
      <c r="A318" s="309" t="str">
        <f>IF(ISBLANK('Tabulation of Bids'!A180),"",'Tabulation of Bids'!A180)</f>
        <v/>
      </c>
      <c r="B318" s="310" t="str">
        <f>IF(ISBLANK('Tabulation of Bids'!B180),"",'Tabulation of Bids'!B180)</f>
        <v/>
      </c>
      <c r="C318" s="307" t="str">
        <f>IF('Tabulation of Bids'!D180=0,"",'Tabulation of Bids'!D180)</f>
        <v/>
      </c>
      <c r="D318" s="311" t="str">
        <f>IF(ISBLANK('Tabulation of Bids'!C180),"",'Tabulation of Bids'!C180)</f>
        <v/>
      </c>
      <c r="E318" s="267" t="str">
        <f t="shared" si="47"/>
        <v/>
      </c>
      <c r="F318" s="268" t="str">
        <f t="shared" si="44"/>
        <v/>
      </c>
      <c r="G318" s="296" t="str">
        <f t="shared" si="48"/>
        <v/>
      </c>
      <c r="H318" s="167"/>
      <c r="I318" s="136" t="str">
        <f t="shared" si="45"/>
        <v/>
      </c>
      <c r="J318" s="134" t="str">
        <f>IF(ISBLANK('Tabulation of Bids'!G204),"",'Tabulation of Bids'!G204)</f>
        <v/>
      </c>
      <c r="K318" s="134" t="str">
        <f t="shared" si="46"/>
        <v/>
      </c>
    </row>
    <row r="319" spans="1:11" ht="20.25" customHeight="1" x14ac:dyDescent="0.2">
      <c r="A319" s="309" t="str">
        <f>IF(ISBLANK('Tabulation of Bids'!A181),"",'Tabulation of Bids'!A181)</f>
        <v/>
      </c>
      <c r="B319" s="310" t="str">
        <f>IF(ISBLANK('Tabulation of Bids'!B181),"",'Tabulation of Bids'!B181)</f>
        <v/>
      </c>
      <c r="C319" s="307" t="str">
        <f>IF('Tabulation of Bids'!D181=0,"",'Tabulation of Bids'!D181)</f>
        <v/>
      </c>
      <c r="D319" s="311" t="str">
        <f>IF(ISBLANK('Tabulation of Bids'!C181),"",'Tabulation of Bids'!C181)</f>
        <v/>
      </c>
      <c r="E319" s="267" t="str">
        <f t="shared" si="47"/>
        <v/>
      </c>
      <c r="F319" s="268" t="str">
        <f t="shared" si="44"/>
        <v/>
      </c>
      <c r="G319" s="296" t="str">
        <f t="shared" si="48"/>
        <v/>
      </c>
      <c r="H319" s="167"/>
      <c r="I319" s="136" t="str">
        <f t="shared" si="45"/>
        <v/>
      </c>
      <c r="J319" s="134" t="str">
        <f>IF(ISBLANK('Tabulation of Bids'!G205),"",'Tabulation of Bids'!G205)</f>
        <v/>
      </c>
      <c r="K319" s="134" t="str">
        <f t="shared" si="46"/>
        <v/>
      </c>
    </row>
    <row r="320" spans="1:11" ht="20.25" customHeight="1" x14ac:dyDescent="0.2">
      <c r="A320" s="309" t="str">
        <f>IF(ISBLANK('Tabulation of Bids'!A182),"",'Tabulation of Bids'!A182)</f>
        <v/>
      </c>
      <c r="B320" s="310" t="str">
        <f>IF(ISBLANK('Tabulation of Bids'!B182),"",'Tabulation of Bids'!B182)</f>
        <v/>
      </c>
      <c r="C320" s="307" t="str">
        <f>IF('Tabulation of Bids'!D182=0,"",'Tabulation of Bids'!D182)</f>
        <v/>
      </c>
      <c r="D320" s="311" t="str">
        <f>IF(ISBLANK('Tabulation of Bids'!C182),"",'Tabulation of Bids'!C182)</f>
        <v/>
      </c>
      <c r="E320" s="267" t="str">
        <f t="shared" si="47"/>
        <v/>
      </c>
      <c r="F320" s="268" t="str">
        <f t="shared" si="44"/>
        <v/>
      </c>
      <c r="G320" s="296" t="str">
        <f t="shared" si="48"/>
        <v/>
      </c>
      <c r="H320" s="167"/>
      <c r="I320" s="136" t="str">
        <f t="shared" si="45"/>
        <v/>
      </c>
      <c r="J320" s="134" t="str">
        <f>IF(ISBLANK('Tabulation of Bids'!G206),"",'Tabulation of Bids'!G206)</f>
        <v/>
      </c>
      <c r="K320" s="134" t="str">
        <f t="shared" si="46"/>
        <v/>
      </c>
    </row>
    <row r="321" spans="1:11" ht="20.25" customHeight="1" x14ac:dyDescent="0.2">
      <c r="A321" s="309" t="str">
        <f>IF(ISBLANK('Tabulation of Bids'!A183),"",'Tabulation of Bids'!A183)</f>
        <v/>
      </c>
      <c r="B321" s="310" t="str">
        <f>IF(ISBLANK('Tabulation of Bids'!B183),"",'Tabulation of Bids'!B183)</f>
        <v/>
      </c>
      <c r="C321" s="307" t="str">
        <f>IF('Tabulation of Bids'!D183=0,"",'Tabulation of Bids'!D183)</f>
        <v/>
      </c>
      <c r="D321" s="311" t="str">
        <f>IF(ISBLANK('Tabulation of Bids'!C183),"",'Tabulation of Bids'!C183)</f>
        <v/>
      </c>
      <c r="E321" s="267" t="str">
        <f t="shared" si="47"/>
        <v/>
      </c>
      <c r="F321" s="268" t="str">
        <f t="shared" si="44"/>
        <v/>
      </c>
      <c r="G321" s="296" t="str">
        <f t="shared" si="48"/>
        <v/>
      </c>
      <c r="H321" s="167"/>
      <c r="I321" s="136" t="str">
        <f t="shared" si="45"/>
        <v/>
      </c>
      <c r="J321" s="134" t="str">
        <f>IF(ISBLANK('Tabulation of Bids'!G207),"",'Tabulation of Bids'!G207)</f>
        <v/>
      </c>
      <c r="K321" s="134" t="str">
        <f t="shared" si="46"/>
        <v/>
      </c>
    </row>
    <row r="322" spans="1:11" ht="20.25" customHeight="1" x14ac:dyDescent="0.2">
      <c r="A322" s="309" t="str">
        <f>IF(ISBLANK('Tabulation of Bids'!A184),"",'Tabulation of Bids'!A184)</f>
        <v/>
      </c>
      <c r="B322" s="310" t="str">
        <f>IF(ISBLANK('Tabulation of Bids'!B184),"",'Tabulation of Bids'!B184)</f>
        <v/>
      </c>
      <c r="C322" s="307" t="str">
        <f>IF('Tabulation of Bids'!D184=0,"",'Tabulation of Bids'!D184)</f>
        <v/>
      </c>
      <c r="D322" s="311" t="str">
        <f>IF(ISBLANK('Tabulation of Bids'!C184),"",'Tabulation of Bids'!C184)</f>
        <v/>
      </c>
      <c r="E322" s="267" t="str">
        <f t="shared" si="47"/>
        <v/>
      </c>
      <c r="F322" s="268" t="str">
        <f t="shared" si="44"/>
        <v/>
      </c>
      <c r="G322" s="296" t="str">
        <f t="shared" si="48"/>
        <v/>
      </c>
      <c r="H322" s="167"/>
      <c r="I322" s="136" t="str">
        <f t="shared" si="45"/>
        <v/>
      </c>
      <c r="J322" s="134" t="str">
        <f>IF(ISBLANK('Tabulation of Bids'!G208),"",'Tabulation of Bids'!G208)</f>
        <v/>
      </c>
      <c r="K322" s="134" t="str">
        <f t="shared" si="46"/>
        <v/>
      </c>
    </row>
    <row r="323" spans="1:11" ht="20.25" customHeight="1" thickBot="1" x14ac:dyDescent="0.25">
      <c r="A323" s="309" t="str">
        <f>IF(ISBLANK('Tabulation of Bids'!A185),"",'Tabulation of Bids'!A185)</f>
        <v/>
      </c>
      <c r="B323" s="310" t="str">
        <f>IF(ISBLANK('Tabulation of Bids'!B185),"",'Tabulation of Bids'!B185)</f>
        <v/>
      </c>
      <c r="C323" s="307" t="str">
        <f>IF('Tabulation of Bids'!D185=0,"",'Tabulation of Bids'!D185)</f>
        <v/>
      </c>
      <c r="D323" s="311" t="str">
        <f>IF(ISBLANK('Tabulation of Bids'!C185),"",'Tabulation of Bids'!C185)</f>
        <v/>
      </c>
      <c r="E323" s="267" t="str">
        <f t="shared" si="47"/>
        <v/>
      </c>
      <c r="F323" s="268" t="str">
        <f t="shared" si="44"/>
        <v/>
      </c>
      <c r="G323" s="296" t="str">
        <f t="shared" si="48"/>
        <v/>
      </c>
      <c r="H323" s="167"/>
      <c r="I323" s="136" t="str">
        <f t="shared" si="45"/>
        <v/>
      </c>
      <c r="J323" s="134" t="str">
        <f>IF(ISBLANK('Tabulation of Bids'!G209),"",'Tabulation of Bids'!G209)</f>
        <v/>
      </c>
      <c r="K323" s="134" t="str">
        <f t="shared" si="46"/>
        <v/>
      </c>
    </row>
    <row r="324" spans="1:11" ht="12" thickBot="1" x14ac:dyDescent="0.25">
      <c r="A324" s="132" t="str">
        <f>IF(A350="","Total","Sub Total")</f>
        <v>Total</v>
      </c>
      <c r="B324" s="45"/>
      <c r="C324" s="46"/>
      <c r="D324" s="36"/>
      <c r="E324" s="236">
        <f>SUM(E300:E323)+SUM(E251:E274)+SUM(E202:E225)+SUM(E153:E176)+SUM(E104:E127)+SUM(E55:E78)+SUM(E7:E30)</f>
        <v>765602.82000000007</v>
      </c>
      <c r="F324" s="26"/>
      <c r="G324" s="36"/>
      <c r="H324" s="46"/>
      <c r="I324" s="36"/>
      <c r="J324" s="25"/>
      <c r="K324" s="25">
        <f>IF(ISNUMBER(E324),SUM(K7:K30)+SUM(K55:K78)+SUM(K104:K127)+SUM(K153:K176)+SUM(K202:K225)+SUM(K251:K274)+SUM(K300:K323),"")</f>
        <v>0</v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2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5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80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81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9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6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7"/>
    </row>
    <row r="335" spans="1:11" ht="12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8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5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5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38"/>
      <c r="E338" s="338"/>
      <c r="F338" s="338"/>
      <c r="G338" s="338"/>
      <c r="H338" s="338"/>
      <c r="I338" s="338"/>
      <c r="J338" s="338"/>
      <c r="K338" s="338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8"/>
      <c r="F340" s="338"/>
      <c r="G340" s="338"/>
      <c r="H340" s="338"/>
      <c r="I340" s="338"/>
      <c r="J340" s="338"/>
      <c r="K340" s="43"/>
    </row>
    <row r="341" spans="1:11" x14ac:dyDescent="0.2">
      <c r="A341" s="315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77" t="str">
        <f>IF(A398="",IF(ISNUMBER(J380),"ENGINEER'S PAYMENT ESTIMATE","ENGINEER'S FINAL PAYMENT ESTIMATE"),A392)</f>
        <v>ENGINEER'S FINAL PAYMENT ESTIMATE</v>
      </c>
      <c r="B343" s="377"/>
      <c r="C343" s="377"/>
      <c r="D343" s="377"/>
      <c r="E343" s="377"/>
      <c r="F343" s="377"/>
      <c r="G343" s="377"/>
      <c r="H343" s="377"/>
      <c r="I343" s="377"/>
      <c r="J343" s="377"/>
      <c r="K343" s="377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40"/>
      <c r="J344" s="11"/>
      <c r="K344" s="11"/>
    </row>
    <row r="345" spans="1:11" x14ac:dyDescent="0.2">
      <c r="A345" s="12"/>
      <c r="B345" s="93" t="str">
        <f>B3</f>
        <v>Payable to: N-Trak Group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3" t="str">
        <f>B4</f>
        <v>Address: Loves Park, IL Bid Bond</v>
      </c>
      <c r="C346" s="12"/>
      <c r="D346" s="12"/>
      <c r="E346" s="12"/>
      <c r="F346" s="12"/>
      <c r="G346" s="12"/>
      <c r="H346" s="14"/>
      <c r="I346" s="376"/>
      <c r="J346" s="376"/>
      <c r="K346" s="376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5" t="str">
        <f>IF(ISBLANK('Tabulation of Bids'!A188),"",'Tabulation of Bids'!A188)</f>
        <v/>
      </c>
      <c r="B349" s="306" t="str">
        <f>IF(ISBLANK('Tabulation of Bids'!B188),"",'Tabulation of Bids'!B188)</f>
        <v/>
      </c>
      <c r="C349" s="307" t="str">
        <f>IF('Tabulation of Bids'!D188=0,"",'Tabulation of Bids'!D188)</f>
        <v/>
      </c>
      <c r="D349" s="308" t="str">
        <f>IF(ISBLANK('Tabulation of Bids'!C188),"",'Tabulation of Bids'!C188)</f>
        <v/>
      </c>
      <c r="E349" s="263" t="str">
        <f>IF(J349 = "","",J349*C349)</f>
        <v/>
      </c>
      <c r="F349" s="264" t="str">
        <f t="shared" ref="F349:F372" si="49">IF((H349&gt;C349),H349-C349,"")</f>
        <v/>
      </c>
      <c r="G349" s="296" t="str">
        <f>IF($K$195="BLR 6303",IF(C349&gt;H349,C349-H349,""),"")</f>
        <v/>
      </c>
      <c r="H349" s="167"/>
      <c r="I349" s="136" t="str">
        <f t="shared" ref="I349:I372" si="50">IF(ISBLANK(H349),"",D349)</f>
        <v/>
      </c>
      <c r="J349" s="134" t="str">
        <f>IF(ISBLANK('Tabulation of Bids'!G236),"",'Tabulation of Bids'!G236)</f>
        <v/>
      </c>
      <c r="K349" s="134" t="str">
        <f t="shared" ref="K349:K372" si="51">IF(ISBLANK(H349),"",H349*J349)</f>
        <v/>
      </c>
    </row>
    <row r="350" spans="1:11" ht="20.25" customHeight="1" x14ac:dyDescent="0.2">
      <c r="A350" s="309" t="str">
        <f>IF(ISBLANK('Tabulation of Bids'!A189),"",'Tabulation of Bids'!A189)</f>
        <v/>
      </c>
      <c r="B350" s="310" t="str">
        <f>IF(ISBLANK('Tabulation of Bids'!B189),"",'Tabulation of Bids'!B189)</f>
        <v/>
      </c>
      <c r="C350" s="307" t="str">
        <f>IF('Tabulation of Bids'!D189=0,"",'Tabulation of Bids'!D189)</f>
        <v/>
      </c>
      <c r="D350" s="311" t="str">
        <f>IF(ISBLANK('Tabulation of Bids'!C189),"",'Tabulation of Bids'!C189)</f>
        <v/>
      </c>
      <c r="E350" s="267" t="str">
        <f t="shared" ref="E350:E372" si="52">IF(J350 = "","",J350*C350)</f>
        <v/>
      </c>
      <c r="F350" s="268" t="str">
        <f t="shared" si="49"/>
        <v/>
      </c>
      <c r="G350" s="296" t="str">
        <f t="shared" ref="G350:G372" si="53">IF($K$195="BLR 6303",IF(C350&gt;H350,C350-H350,""),"")</f>
        <v/>
      </c>
      <c r="H350" s="167"/>
      <c r="I350" s="136" t="str">
        <f t="shared" si="50"/>
        <v/>
      </c>
      <c r="J350" s="134" t="str">
        <f>IF(ISBLANK('Tabulation of Bids'!G237),"",'Tabulation of Bids'!G237)</f>
        <v/>
      </c>
      <c r="K350" s="134" t="str">
        <f t="shared" si="51"/>
        <v/>
      </c>
    </row>
    <row r="351" spans="1:11" ht="20.25" customHeight="1" x14ac:dyDescent="0.2">
      <c r="A351" s="309" t="str">
        <f>IF(ISBLANK('Tabulation of Bids'!A190),"",'Tabulation of Bids'!A190)</f>
        <v/>
      </c>
      <c r="B351" s="310" t="str">
        <f>IF(ISBLANK('Tabulation of Bids'!B190),"",'Tabulation of Bids'!B190)</f>
        <v/>
      </c>
      <c r="C351" s="307" t="str">
        <f>IF('Tabulation of Bids'!D190=0,"",'Tabulation of Bids'!D190)</f>
        <v/>
      </c>
      <c r="D351" s="311" t="str">
        <f>IF(ISBLANK('Tabulation of Bids'!C190),"",'Tabulation of Bids'!C190)</f>
        <v/>
      </c>
      <c r="E351" s="267" t="str">
        <f t="shared" si="52"/>
        <v/>
      </c>
      <c r="F351" s="268" t="str">
        <f t="shared" si="49"/>
        <v/>
      </c>
      <c r="G351" s="296" t="str">
        <f t="shared" si="53"/>
        <v/>
      </c>
      <c r="H351" s="167"/>
      <c r="I351" s="136" t="str">
        <f t="shared" si="50"/>
        <v/>
      </c>
      <c r="J351" s="134" t="str">
        <f>IF(ISBLANK('Tabulation of Bids'!G238),"",'Tabulation of Bids'!G238)</f>
        <v/>
      </c>
      <c r="K351" s="134" t="str">
        <f t="shared" si="51"/>
        <v/>
      </c>
    </row>
    <row r="352" spans="1:11" ht="20.25" customHeight="1" x14ac:dyDescent="0.2">
      <c r="A352" s="309" t="str">
        <f>IF(ISBLANK('Tabulation of Bids'!A191),"",'Tabulation of Bids'!A191)</f>
        <v/>
      </c>
      <c r="B352" s="310" t="str">
        <f>IF(ISBLANK('Tabulation of Bids'!B191),"",'Tabulation of Bids'!B191)</f>
        <v/>
      </c>
      <c r="C352" s="307" t="str">
        <f>IF('Tabulation of Bids'!D191=0,"",'Tabulation of Bids'!D191)</f>
        <v/>
      </c>
      <c r="D352" s="311" t="str">
        <f>IF(ISBLANK('Tabulation of Bids'!C191),"",'Tabulation of Bids'!C191)</f>
        <v/>
      </c>
      <c r="E352" s="267" t="str">
        <f t="shared" si="52"/>
        <v/>
      </c>
      <c r="F352" s="268" t="str">
        <f t="shared" si="49"/>
        <v/>
      </c>
      <c r="G352" s="296" t="str">
        <f t="shared" si="53"/>
        <v/>
      </c>
      <c r="H352" s="167"/>
      <c r="I352" s="136" t="str">
        <f t="shared" si="50"/>
        <v/>
      </c>
      <c r="J352" s="134" t="str">
        <f>IF(ISBLANK('Tabulation of Bids'!G239),"",'Tabulation of Bids'!G239)</f>
        <v/>
      </c>
      <c r="K352" s="134" t="str">
        <f t="shared" si="51"/>
        <v/>
      </c>
    </row>
    <row r="353" spans="1:11" ht="20.25" customHeight="1" x14ac:dyDescent="0.2">
      <c r="A353" s="309" t="str">
        <f>IF(ISBLANK('Tabulation of Bids'!A192),"",'Tabulation of Bids'!A192)</f>
        <v/>
      </c>
      <c r="B353" s="310" t="str">
        <f>IF(ISBLANK('Tabulation of Bids'!B192),"",'Tabulation of Bids'!B192)</f>
        <v/>
      </c>
      <c r="C353" s="307" t="str">
        <f>IF('Tabulation of Bids'!D192=0,"",'Tabulation of Bids'!D192)</f>
        <v/>
      </c>
      <c r="D353" s="311" t="str">
        <f>IF(ISBLANK('Tabulation of Bids'!C192),"",'Tabulation of Bids'!C192)</f>
        <v/>
      </c>
      <c r="E353" s="267" t="str">
        <f t="shared" si="52"/>
        <v/>
      </c>
      <c r="F353" s="268" t="str">
        <f t="shared" si="49"/>
        <v/>
      </c>
      <c r="G353" s="296" t="str">
        <f t="shared" si="53"/>
        <v/>
      </c>
      <c r="H353" s="167"/>
      <c r="I353" s="136" t="str">
        <f t="shared" si="50"/>
        <v/>
      </c>
      <c r="J353" s="134" t="str">
        <f>IF(ISBLANK('Tabulation of Bids'!G240),"",'Tabulation of Bids'!G240)</f>
        <v/>
      </c>
      <c r="K353" s="134" t="str">
        <f t="shared" si="51"/>
        <v/>
      </c>
    </row>
    <row r="354" spans="1:11" ht="20.25" customHeight="1" x14ac:dyDescent="0.2">
      <c r="A354" s="309" t="str">
        <f>IF(ISBLANK('Tabulation of Bids'!A193),"",'Tabulation of Bids'!A193)</f>
        <v/>
      </c>
      <c r="B354" s="310" t="str">
        <f>IF(ISBLANK('Tabulation of Bids'!B193),"",'Tabulation of Bids'!B193)</f>
        <v/>
      </c>
      <c r="C354" s="307" t="str">
        <f>IF('Tabulation of Bids'!D193=0,"",'Tabulation of Bids'!D193)</f>
        <v/>
      </c>
      <c r="D354" s="311" t="str">
        <f>IF(ISBLANK('Tabulation of Bids'!C193),"",'Tabulation of Bids'!C193)</f>
        <v/>
      </c>
      <c r="E354" s="267" t="str">
        <f t="shared" si="52"/>
        <v/>
      </c>
      <c r="F354" s="268" t="str">
        <f t="shared" si="49"/>
        <v/>
      </c>
      <c r="G354" s="296" t="str">
        <f t="shared" si="53"/>
        <v/>
      </c>
      <c r="H354" s="167"/>
      <c r="I354" s="136" t="str">
        <f t="shared" si="50"/>
        <v/>
      </c>
      <c r="J354" s="134" t="str">
        <f>IF(ISBLANK('Tabulation of Bids'!G241),"",'Tabulation of Bids'!G241)</f>
        <v/>
      </c>
      <c r="K354" s="134" t="str">
        <f t="shared" si="51"/>
        <v/>
      </c>
    </row>
    <row r="355" spans="1:11" ht="20.25" customHeight="1" x14ac:dyDescent="0.2">
      <c r="A355" s="309" t="str">
        <f>IF(ISBLANK('Tabulation of Bids'!A194),"",'Tabulation of Bids'!A194)</f>
        <v/>
      </c>
      <c r="B355" s="310" t="str">
        <f>IF(ISBLANK('Tabulation of Bids'!B194),"",'Tabulation of Bids'!B194)</f>
        <v/>
      </c>
      <c r="C355" s="307" t="str">
        <f>IF('Tabulation of Bids'!D194=0,"",'Tabulation of Bids'!D194)</f>
        <v/>
      </c>
      <c r="D355" s="311" t="str">
        <f>IF(ISBLANK('Tabulation of Bids'!C194),"",'Tabulation of Bids'!C194)</f>
        <v/>
      </c>
      <c r="E355" s="267" t="str">
        <f t="shared" si="52"/>
        <v/>
      </c>
      <c r="F355" s="268" t="str">
        <f t="shared" si="49"/>
        <v/>
      </c>
      <c r="G355" s="296" t="str">
        <f t="shared" si="53"/>
        <v/>
      </c>
      <c r="H355" s="167"/>
      <c r="I355" s="136" t="str">
        <f t="shared" si="50"/>
        <v/>
      </c>
      <c r="J355" s="134" t="str">
        <f>IF(ISBLANK('Tabulation of Bids'!G242),"",'Tabulation of Bids'!G242)</f>
        <v/>
      </c>
      <c r="K355" s="134" t="str">
        <f t="shared" si="51"/>
        <v/>
      </c>
    </row>
    <row r="356" spans="1:11" ht="20.25" customHeight="1" x14ac:dyDescent="0.2">
      <c r="A356" s="309" t="str">
        <f>IF(ISBLANK('Tabulation of Bids'!A195),"",'Tabulation of Bids'!A195)</f>
        <v/>
      </c>
      <c r="B356" s="310" t="str">
        <f>IF(ISBLANK('Tabulation of Bids'!B195),"",'Tabulation of Bids'!B195)</f>
        <v/>
      </c>
      <c r="C356" s="307" t="str">
        <f>IF('Tabulation of Bids'!D195=0,"",'Tabulation of Bids'!D195)</f>
        <v/>
      </c>
      <c r="D356" s="311" t="str">
        <f>IF(ISBLANK('Tabulation of Bids'!C195),"",'Tabulation of Bids'!C195)</f>
        <v/>
      </c>
      <c r="E356" s="267" t="str">
        <f t="shared" si="52"/>
        <v/>
      </c>
      <c r="F356" s="268" t="str">
        <f t="shared" si="49"/>
        <v/>
      </c>
      <c r="G356" s="296" t="str">
        <f t="shared" si="53"/>
        <v/>
      </c>
      <c r="H356" s="167"/>
      <c r="I356" s="136" t="str">
        <f t="shared" si="50"/>
        <v/>
      </c>
      <c r="J356" s="134" t="str">
        <f>IF(ISBLANK('Tabulation of Bids'!G243),"",'Tabulation of Bids'!G243)</f>
        <v/>
      </c>
      <c r="K356" s="134" t="str">
        <f t="shared" si="51"/>
        <v/>
      </c>
    </row>
    <row r="357" spans="1:11" ht="20.25" customHeight="1" x14ac:dyDescent="0.2">
      <c r="A357" s="309" t="str">
        <f>IF(ISBLANK('Tabulation of Bids'!A196),"",'Tabulation of Bids'!A196)</f>
        <v/>
      </c>
      <c r="B357" s="310" t="str">
        <f>IF(ISBLANK('Tabulation of Bids'!B196),"",'Tabulation of Bids'!B196)</f>
        <v/>
      </c>
      <c r="C357" s="307" t="str">
        <f>IF('Tabulation of Bids'!D196=0,"",'Tabulation of Bids'!D196)</f>
        <v/>
      </c>
      <c r="D357" s="311" t="str">
        <f>IF(ISBLANK('Tabulation of Bids'!C196),"",'Tabulation of Bids'!C196)</f>
        <v/>
      </c>
      <c r="E357" s="267" t="str">
        <f t="shared" si="52"/>
        <v/>
      </c>
      <c r="F357" s="268" t="str">
        <f t="shared" si="49"/>
        <v/>
      </c>
      <c r="G357" s="296" t="str">
        <f t="shared" si="53"/>
        <v/>
      </c>
      <c r="H357" s="167"/>
      <c r="I357" s="136" t="str">
        <f t="shared" si="50"/>
        <v/>
      </c>
      <c r="J357" s="134" t="str">
        <f>IF(ISBLANK('Tabulation of Bids'!G244),"",'Tabulation of Bids'!G244)</f>
        <v/>
      </c>
      <c r="K357" s="134" t="str">
        <f t="shared" si="51"/>
        <v/>
      </c>
    </row>
    <row r="358" spans="1:11" ht="20.25" customHeight="1" x14ac:dyDescent="0.2">
      <c r="A358" s="309" t="str">
        <f>IF(ISBLANK('Tabulation of Bids'!A197),"",'Tabulation of Bids'!A197)</f>
        <v/>
      </c>
      <c r="B358" s="310" t="str">
        <f>IF(ISBLANK('Tabulation of Bids'!B197),"",'Tabulation of Bids'!B197)</f>
        <v/>
      </c>
      <c r="C358" s="307" t="str">
        <f>IF('Tabulation of Bids'!D197=0,"",'Tabulation of Bids'!D197)</f>
        <v/>
      </c>
      <c r="D358" s="311" t="str">
        <f>IF(ISBLANK('Tabulation of Bids'!C197),"",'Tabulation of Bids'!C197)</f>
        <v/>
      </c>
      <c r="E358" s="267" t="str">
        <f t="shared" si="52"/>
        <v/>
      </c>
      <c r="F358" s="268" t="str">
        <f t="shared" si="49"/>
        <v/>
      </c>
      <c r="G358" s="296" t="str">
        <f t="shared" si="53"/>
        <v/>
      </c>
      <c r="H358" s="167"/>
      <c r="I358" s="136" t="str">
        <f t="shared" si="50"/>
        <v/>
      </c>
      <c r="J358" s="134" t="str">
        <f>IF(ISBLANK('Tabulation of Bids'!G245),"",'Tabulation of Bids'!G245)</f>
        <v/>
      </c>
      <c r="K358" s="134" t="str">
        <f t="shared" si="51"/>
        <v/>
      </c>
    </row>
    <row r="359" spans="1:11" ht="20.25" customHeight="1" x14ac:dyDescent="0.2">
      <c r="A359" s="309" t="str">
        <f>IF(ISBLANK('Tabulation of Bids'!A198),"",'Tabulation of Bids'!A198)</f>
        <v/>
      </c>
      <c r="B359" s="310" t="str">
        <f>IF(ISBLANK('Tabulation of Bids'!B198),"",'Tabulation of Bids'!B198)</f>
        <v/>
      </c>
      <c r="C359" s="307" t="str">
        <f>IF('Tabulation of Bids'!D198=0,"",'Tabulation of Bids'!D198)</f>
        <v/>
      </c>
      <c r="D359" s="311" t="str">
        <f>IF(ISBLANK('Tabulation of Bids'!C198),"",'Tabulation of Bids'!C198)</f>
        <v/>
      </c>
      <c r="E359" s="267" t="str">
        <f t="shared" si="52"/>
        <v/>
      </c>
      <c r="F359" s="268" t="str">
        <f t="shared" si="49"/>
        <v/>
      </c>
      <c r="G359" s="296" t="str">
        <f t="shared" si="53"/>
        <v/>
      </c>
      <c r="H359" s="167"/>
      <c r="I359" s="136" t="str">
        <f t="shared" si="50"/>
        <v/>
      </c>
      <c r="J359" s="134" t="str">
        <f>IF(ISBLANK('Tabulation of Bids'!G246),"",'Tabulation of Bids'!G246)</f>
        <v/>
      </c>
      <c r="K359" s="134" t="str">
        <f t="shared" si="51"/>
        <v/>
      </c>
    </row>
    <row r="360" spans="1:11" ht="20.25" customHeight="1" x14ac:dyDescent="0.2">
      <c r="A360" s="309" t="str">
        <f>IF(ISBLANK('Tabulation of Bids'!A199),"",'Tabulation of Bids'!A199)</f>
        <v/>
      </c>
      <c r="B360" s="310" t="str">
        <f>IF(ISBLANK('Tabulation of Bids'!B199),"",'Tabulation of Bids'!B199)</f>
        <v/>
      </c>
      <c r="C360" s="307" t="str">
        <f>IF('Tabulation of Bids'!D199=0,"",'Tabulation of Bids'!D199)</f>
        <v/>
      </c>
      <c r="D360" s="311" t="str">
        <f>IF(ISBLANK('Tabulation of Bids'!C199),"",'Tabulation of Bids'!C199)</f>
        <v/>
      </c>
      <c r="E360" s="267" t="str">
        <f t="shared" si="52"/>
        <v/>
      </c>
      <c r="F360" s="268" t="str">
        <f t="shared" si="49"/>
        <v/>
      </c>
      <c r="G360" s="296" t="str">
        <f t="shared" si="53"/>
        <v/>
      </c>
      <c r="H360" s="167"/>
      <c r="I360" s="136" t="str">
        <f t="shared" si="50"/>
        <v/>
      </c>
      <c r="J360" s="134" t="str">
        <f>IF(ISBLANK('Tabulation of Bids'!G247),"",'Tabulation of Bids'!G247)</f>
        <v/>
      </c>
      <c r="K360" s="134" t="str">
        <f t="shared" si="51"/>
        <v/>
      </c>
    </row>
    <row r="361" spans="1:11" ht="20.25" customHeight="1" x14ac:dyDescent="0.2">
      <c r="A361" s="309" t="str">
        <f>IF(ISBLANK('Tabulation of Bids'!A200),"",'Tabulation of Bids'!A200)</f>
        <v/>
      </c>
      <c r="B361" s="310" t="str">
        <f>IF(ISBLANK('Tabulation of Bids'!B200),"",'Tabulation of Bids'!B200)</f>
        <v/>
      </c>
      <c r="C361" s="307" t="str">
        <f>IF('Tabulation of Bids'!D200=0,"",'Tabulation of Bids'!D200)</f>
        <v/>
      </c>
      <c r="D361" s="311" t="str">
        <f>IF(ISBLANK('Tabulation of Bids'!C200),"",'Tabulation of Bids'!C200)</f>
        <v/>
      </c>
      <c r="E361" s="267" t="str">
        <f t="shared" si="52"/>
        <v/>
      </c>
      <c r="F361" s="268" t="str">
        <f t="shared" si="49"/>
        <v/>
      </c>
      <c r="G361" s="296" t="str">
        <f t="shared" si="53"/>
        <v/>
      </c>
      <c r="H361" s="167"/>
      <c r="I361" s="136" t="str">
        <f t="shared" si="50"/>
        <v/>
      </c>
      <c r="J361" s="134" t="str">
        <f>IF(ISBLANK('Tabulation of Bids'!G248),"",'Tabulation of Bids'!G248)</f>
        <v/>
      </c>
      <c r="K361" s="134" t="str">
        <f t="shared" si="51"/>
        <v/>
      </c>
    </row>
    <row r="362" spans="1:11" ht="20.25" customHeight="1" x14ac:dyDescent="0.2">
      <c r="A362" s="309" t="str">
        <f>IF(ISBLANK('Tabulation of Bids'!A201),"",'Tabulation of Bids'!A201)</f>
        <v/>
      </c>
      <c r="B362" s="310" t="str">
        <f>IF(ISBLANK('Tabulation of Bids'!B201),"",'Tabulation of Bids'!B201)</f>
        <v/>
      </c>
      <c r="C362" s="307" t="str">
        <f>IF('Tabulation of Bids'!D201=0,"",'Tabulation of Bids'!D201)</f>
        <v/>
      </c>
      <c r="D362" s="311" t="str">
        <f>IF(ISBLANK('Tabulation of Bids'!C201),"",'Tabulation of Bids'!C201)</f>
        <v/>
      </c>
      <c r="E362" s="267" t="str">
        <f t="shared" si="52"/>
        <v/>
      </c>
      <c r="F362" s="268" t="str">
        <f t="shared" si="49"/>
        <v/>
      </c>
      <c r="G362" s="296" t="str">
        <f t="shared" si="53"/>
        <v/>
      </c>
      <c r="H362" s="167"/>
      <c r="I362" s="136" t="str">
        <f t="shared" si="50"/>
        <v/>
      </c>
      <c r="J362" s="134" t="str">
        <f>IF(ISBLANK('Tabulation of Bids'!G249),"",'Tabulation of Bids'!G249)</f>
        <v/>
      </c>
      <c r="K362" s="134" t="str">
        <f t="shared" si="51"/>
        <v/>
      </c>
    </row>
    <row r="363" spans="1:11" ht="20.25" customHeight="1" x14ac:dyDescent="0.2">
      <c r="A363" s="309" t="str">
        <f>IF(ISBLANK('Tabulation of Bids'!A202),"",'Tabulation of Bids'!A202)</f>
        <v/>
      </c>
      <c r="B363" s="310" t="str">
        <f>IF(ISBLANK('Tabulation of Bids'!B202),"",'Tabulation of Bids'!B202)</f>
        <v/>
      </c>
      <c r="C363" s="307" t="str">
        <f>IF('Tabulation of Bids'!D202=0,"",'Tabulation of Bids'!D202)</f>
        <v/>
      </c>
      <c r="D363" s="311" t="str">
        <f>IF(ISBLANK('Tabulation of Bids'!C202),"",'Tabulation of Bids'!C202)</f>
        <v/>
      </c>
      <c r="E363" s="267" t="str">
        <f t="shared" si="52"/>
        <v/>
      </c>
      <c r="F363" s="268" t="str">
        <f t="shared" si="49"/>
        <v/>
      </c>
      <c r="G363" s="296" t="str">
        <f t="shared" si="53"/>
        <v/>
      </c>
      <c r="H363" s="167"/>
      <c r="I363" s="136" t="str">
        <f t="shared" si="50"/>
        <v/>
      </c>
      <c r="J363" s="134" t="str">
        <f>IF(ISBLANK('Tabulation of Bids'!G250),"",'Tabulation of Bids'!G250)</f>
        <v/>
      </c>
      <c r="K363" s="134" t="str">
        <f t="shared" si="51"/>
        <v/>
      </c>
    </row>
    <row r="364" spans="1:11" ht="20.25" customHeight="1" x14ac:dyDescent="0.2">
      <c r="A364" s="309" t="str">
        <f>IF(ISBLANK('Tabulation of Bids'!A203),"",'Tabulation of Bids'!A203)</f>
        <v/>
      </c>
      <c r="B364" s="310" t="str">
        <f>IF(ISBLANK('Tabulation of Bids'!B203),"",'Tabulation of Bids'!B203)</f>
        <v/>
      </c>
      <c r="C364" s="307" t="str">
        <f>IF('Tabulation of Bids'!D203=0,"",'Tabulation of Bids'!D203)</f>
        <v/>
      </c>
      <c r="D364" s="311" t="str">
        <f>IF(ISBLANK('Tabulation of Bids'!C203),"",'Tabulation of Bids'!C203)</f>
        <v/>
      </c>
      <c r="E364" s="267" t="str">
        <f t="shared" si="52"/>
        <v/>
      </c>
      <c r="F364" s="268" t="str">
        <f t="shared" si="49"/>
        <v/>
      </c>
      <c r="G364" s="296" t="str">
        <f t="shared" si="53"/>
        <v/>
      </c>
      <c r="H364" s="167"/>
      <c r="I364" s="136" t="str">
        <f t="shared" si="50"/>
        <v/>
      </c>
      <c r="J364" s="134" t="str">
        <f>IF(ISBLANK('Tabulation of Bids'!G251),"",'Tabulation of Bids'!G251)</f>
        <v/>
      </c>
      <c r="K364" s="134" t="str">
        <f t="shared" si="51"/>
        <v/>
      </c>
    </row>
    <row r="365" spans="1:11" ht="20.25" customHeight="1" x14ac:dyDescent="0.2">
      <c r="A365" s="309" t="str">
        <f>IF(ISBLANK('Tabulation of Bids'!A204),"",'Tabulation of Bids'!A204)</f>
        <v/>
      </c>
      <c r="B365" s="310" t="str">
        <f>IF(ISBLANK('Tabulation of Bids'!B204),"",'Tabulation of Bids'!B204)</f>
        <v/>
      </c>
      <c r="C365" s="307" t="str">
        <f>IF('Tabulation of Bids'!D204=0,"",'Tabulation of Bids'!D204)</f>
        <v/>
      </c>
      <c r="D365" s="311" t="str">
        <f>IF(ISBLANK('Tabulation of Bids'!C204),"",'Tabulation of Bids'!C204)</f>
        <v/>
      </c>
      <c r="E365" s="267" t="str">
        <f t="shared" si="52"/>
        <v/>
      </c>
      <c r="F365" s="268" t="str">
        <f t="shared" si="49"/>
        <v/>
      </c>
      <c r="G365" s="296" t="str">
        <f t="shared" si="53"/>
        <v/>
      </c>
      <c r="H365" s="167"/>
      <c r="I365" s="136" t="str">
        <f t="shared" si="50"/>
        <v/>
      </c>
      <c r="J365" s="134" t="str">
        <f>IF(ISBLANK('Tabulation of Bids'!G252),"",'Tabulation of Bids'!G252)</f>
        <v/>
      </c>
      <c r="K365" s="134" t="str">
        <f t="shared" si="51"/>
        <v/>
      </c>
    </row>
    <row r="366" spans="1:11" ht="20.25" customHeight="1" x14ac:dyDescent="0.2">
      <c r="A366" s="309" t="str">
        <f>IF(ISBLANK('Tabulation of Bids'!A205),"",'Tabulation of Bids'!A205)</f>
        <v/>
      </c>
      <c r="B366" s="310" t="str">
        <f>IF(ISBLANK('Tabulation of Bids'!B205),"",'Tabulation of Bids'!B205)</f>
        <v/>
      </c>
      <c r="C366" s="307" t="str">
        <f>IF('Tabulation of Bids'!D205=0,"",'Tabulation of Bids'!D205)</f>
        <v/>
      </c>
      <c r="D366" s="311" t="str">
        <f>IF(ISBLANK('Tabulation of Bids'!C205),"",'Tabulation of Bids'!C205)</f>
        <v/>
      </c>
      <c r="E366" s="267" t="str">
        <f t="shared" si="52"/>
        <v/>
      </c>
      <c r="F366" s="268" t="str">
        <f t="shared" si="49"/>
        <v/>
      </c>
      <c r="G366" s="296" t="str">
        <f t="shared" si="53"/>
        <v/>
      </c>
      <c r="H366" s="167"/>
      <c r="I366" s="136" t="str">
        <f t="shared" si="50"/>
        <v/>
      </c>
      <c r="J366" s="134" t="str">
        <f>IF(ISBLANK('Tabulation of Bids'!G253),"",'Tabulation of Bids'!G253)</f>
        <v/>
      </c>
      <c r="K366" s="134" t="str">
        <f t="shared" si="51"/>
        <v/>
      </c>
    </row>
    <row r="367" spans="1:11" ht="20.25" customHeight="1" x14ac:dyDescent="0.2">
      <c r="A367" s="309" t="str">
        <f>IF(ISBLANK('Tabulation of Bids'!A206),"",'Tabulation of Bids'!A206)</f>
        <v/>
      </c>
      <c r="B367" s="310" t="str">
        <f>IF(ISBLANK('Tabulation of Bids'!B206),"",'Tabulation of Bids'!B206)</f>
        <v/>
      </c>
      <c r="C367" s="307" t="str">
        <f>IF('Tabulation of Bids'!D206=0,"",'Tabulation of Bids'!D206)</f>
        <v/>
      </c>
      <c r="D367" s="311" t="str">
        <f>IF(ISBLANK('Tabulation of Bids'!C206),"",'Tabulation of Bids'!C206)</f>
        <v/>
      </c>
      <c r="E367" s="267" t="str">
        <f t="shared" si="52"/>
        <v/>
      </c>
      <c r="F367" s="268" t="str">
        <f t="shared" si="49"/>
        <v/>
      </c>
      <c r="G367" s="296" t="str">
        <f t="shared" si="53"/>
        <v/>
      </c>
      <c r="H367" s="167"/>
      <c r="I367" s="136" t="str">
        <f t="shared" si="50"/>
        <v/>
      </c>
      <c r="J367" s="134" t="str">
        <f>IF(ISBLANK('Tabulation of Bids'!G254),"",'Tabulation of Bids'!G254)</f>
        <v/>
      </c>
      <c r="K367" s="134" t="str">
        <f t="shared" si="51"/>
        <v/>
      </c>
    </row>
    <row r="368" spans="1:11" ht="20.25" customHeight="1" x14ac:dyDescent="0.2">
      <c r="A368" s="309" t="str">
        <f>IF(ISBLANK('Tabulation of Bids'!A207),"",'Tabulation of Bids'!A207)</f>
        <v/>
      </c>
      <c r="B368" s="310" t="str">
        <f>IF(ISBLANK('Tabulation of Bids'!B207),"",'Tabulation of Bids'!B207)</f>
        <v/>
      </c>
      <c r="C368" s="307" t="str">
        <f>IF('Tabulation of Bids'!D207=0,"",'Tabulation of Bids'!D207)</f>
        <v/>
      </c>
      <c r="D368" s="311" t="str">
        <f>IF(ISBLANK('Tabulation of Bids'!C207),"",'Tabulation of Bids'!C207)</f>
        <v/>
      </c>
      <c r="E368" s="267" t="str">
        <f t="shared" si="52"/>
        <v/>
      </c>
      <c r="F368" s="268" t="str">
        <f t="shared" si="49"/>
        <v/>
      </c>
      <c r="G368" s="296" t="str">
        <f t="shared" si="53"/>
        <v/>
      </c>
      <c r="H368" s="167"/>
      <c r="I368" s="136" t="str">
        <f t="shared" si="50"/>
        <v/>
      </c>
      <c r="J368" s="134" t="str">
        <f>IF(ISBLANK('Tabulation of Bids'!G255),"",'Tabulation of Bids'!G255)</f>
        <v/>
      </c>
      <c r="K368" s="134" t="str">
        <f t="shared" si="51"/>
        <v/>
      </c>
    </row>
    <row r="369" spans="1:11" ht="20.25" customHeight="1" x14ac:dyDescent="0.2">
      <c r="A369" s="309" t="str">
        <f>IF(ISBLANK('Tabulation of Bids'!A208),"",'Tabulation of Bids'!A208)</f>
        <v/>
      </c>
      <c r="B369" s="310" t="str">
        <f>IF(ISBLANK('Tabulation of Bids'!B208),"",'Tabulation of Bids'!B208)</f>
        <v/>
      </c>
      <c r="C369" s="307" t="str">
        <f>IF('Tabulation of Bids'!D208=0,"",'Tabulation of Bids'!D208)</f>
        <v/>
      </c>
      <c r="D369" s="311" t="str">
        <f>IF(ISBLANK('Tabulation of Bids'!C208),"",'Tabulation of Bids'!C208)</f>
        <v/>
      </c>
      <c r="E369" s="267" t="str">
        <f t="shared" si="52"/>
        <v/>
      </c>
      <c r="F369" s="268" t="str">
        <f t="shared" si="49"/>
        <v/>
      </c>
      <c r="G369" s="296" t="str">
        <f t="shared" si="53"/>
        <v/>
      </c>
      <c r="H369" s="167"/>
      <c r="I369" s="136" t="str">
        <f t="shared" si="50"/>
        <v/>
      </c>
      <c r="J369" s="134" t="str">
        <f>IF(ISBLANK('Tabulation of Bids'!G256),"",'Tabulation of Bids'!G256)</f>
        <v/>
      </c>
      <c r="K369" s="134" t="str">
        <f t="shared" si="51"/>
        <v/>
      </c>
    </row>
    <row r="370" spans="1:11" ht="20.25" customHeight="1" x14ac:dyDescent="0.2">
      <c r="A370" s="309" t="str">
        <f>IF(ISBLANK('Tabulation of Bids'!A209),"",'Tabulation of Bids'!A209)</f>
        <v/>
      </c>
      <c r="B370" s="310" t="str">
        <f>IF(ISBLANK('Tabulation of Bids'!B209),"",'Tabulation of Bids'!B209)</f>
        <v/>
      </c>
      <c r="C370" s="307" t="str">
        <f>IF('Tabulation of Bids'!D209=0,"",'Tabulation of Bids'!D209)</f>
        <v/>
      </c>
      <c r="D370" s="311" t="str">
        <f>IF(ISBLANK('Tabulation of Bids'!C209),"",'Tabulation of Bids'!C209)</f>
        <v/>
      </c>
      <c r="E370" s="267" t="str">
        <f t="shared" si="52"/>
        <v/>
      </c>
      <c r="F370" s="268" t="str">
        <f t="shared" si="49"/>
        <v/>
      </c>
      <c r="G370" s="296" t="str">
        <f t="shared" si="53"/>
        <v/>
      </c>
      <c r="H370" s="167"/>
      <c r="I370" s="136" t="str">
        <f t="shared" si="50"/>
        <v/>
      </c>
      <c r="J370" s="134" t="str">
        <f>IF(ISBLANK('Tabulation of Bids'!G257),"",'Tabulation of Bids'!G257)</f>
        <v/>
      </c>
      <c r="K370" s="134" t="str">
        <f t="shared" si="51"/>
        <v/>
      </c>
    </row>
    <row r="371" spans="1:11" ht="20.25" customHeight="1" x14ac:dyDescent="0.2">
      <c r="A371" s="309" t="str">
        <f>IF(ISBLANK('Tabulation of Bids'!A210),"",'Tabulation of Bids'!A210)</f>
        <v/>
      </c>
      <c r="B371" s="310" t="str">
        <f>IF(ISBLANK('Tabulation of Bids'!B210),"",'Tabulation of Bids'!B210)</f>
        <v/>
      </c>
      <c r="C371" s="307" t="str">
        <f>IF('Tabulation of Bids'!D210=0,"",'Tabulation of Bids'!D210)</f>
        <v/>
      </c>
      <c r="D371" s="311" t="str">
        <f>IF(ISBLANK('Tabulation of Bids'!C210),"",'Tabulation of Bids'!C210)</f>
        <v/>
      </c>
      <c r="E371" s="267" t="str">
        <f t="shared" si="52"/>
        <v/>
      </c>
      <c r="F371" s="268" t="str">
        <f t="shared" si="49"/>
        <v/>
      </c>
      <c r="G371" s="296" t="str">
        <f t="shared" si="53"/>
        <v/>
      </c>
      <c r="H371" s="167"/>
      <c r="I371" s="136" t="str">
        <f t="shared" si="50"/>
        <v/>
      </c>
      <c r="J371" s="134" t="str">
        <f>IF(ISBLANK('Tabulation of Bids'!G258),"",'Tabulation of Bids'!G258)</f>
        <v/>
      </c>
      <c r="K371" s="134" t="str">
        <f t="shared" si="51"/>
        <v/>
      </c>
    </row>
    <row r="372" spans="1:11" ht="20.25" customHeight="1" thickBot="1" x14ac:dyDescent="0.25">
      <c r="A372" s="309" t="str">
        <f>IF(ISBLANK('Tabulation of Bids'!A211),"",'Tabulation of Bids'!A211)</f>
        <v/>
      </c>
      <c r="B372" s="310" t="str">
        <f>IF(ISBLANK('Tabulation of Bids'!B211),"",'Tabulation of Bids'!B211)</f>
        <v/>
      </c>
      <c r="C372" s="307" t="str">
        <f>IF('Tabulation of Bids'!D211=0,"",'Tabulation of Bids'!D211)</f>
        <v/>
      </c>
      <c r="D372" s="311" t="str">
        <f>IF(ISBLANK('Tabulation of Bids'!C211),"",'Tabulation of Bids'!C211)</f>
        <v/>
      </c>
      <c r="E372" s="267" t="str">
        <f t="shared" si="52"/>
        <v/>
      </c>
      <c r="F372" s="268" t="str">
        <f t="shared" si="49"/>
        <v/>
      </c>
      <c r="G372" s="296" t="str">
        <f t="shared" si="53"/>
        <v/>
      </c>
      <c r="H372" s="167"/>
      <c r="I372" s="136" t="str">
        <f t="shared" si="50"/>
        <v/>
      </c>
      <c r="J372" s="134" t="str">
        <f>IF(ISBLANK('Tabulation of Bids'!G259),"",'Tabulation of Bids'!G259)</f>
        <v/>
      </c>
      <c r="K372" s="134" t="str">
        <f t="shared" si="51"/>
        <v/>
      </c>
    </row>
    <row r="373" spans="1:11" ht="12" thickBot="1" x14ac:dyDescent="0.25">
      <c r="A373" s="132" t="str">
        <f>IF(A399="","Total","Sub Total")</f>
        <v>Total</v>
      </c>
      <c r="B373" s="45"/>
      <c r="C373" s="46"/>
      <c r="D373" s="36"/>
      <c r="E373" s="236">
        <f>SUM(E349:E372)+SUM(E300:E323)+SUM(E251:E274)+SUM(E202:E225)+SUM(E153:E176)+SUM(E104:E127)+SUM(E55:E78)+SUM(E7:E30)</f>
        <v>765602.82000000007</v>
      </c>
      <c r="F373" s="26"/>
      <c r="G373" s="36"/>
      <c r="H373" s="46"/>
      <c r="I373" s="36"/>
      <c r="J373" s="25"/>
      <c r="K373" s="25">
        <f>IF(ISNUMBER(E373),SUM(K7:K30)+SUM(K55:K78)+SUM(K104:K127)+SUM(K153:K176)+SUM(K202:K225)+SUM(K251:K274)+SUM(K300:K323)+SUM(K349:K372),"")</f>
        <v>0</v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2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5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80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81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9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6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7"/>
    </row>
    <row r="384" spans="1:11" ht="12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8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5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5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8"/>
      <c r="E387" s="338"/>
      <c r="F387" s="338"/>
      <c r="G387" s="338"/>
      <c r="H387" s="338"/>
      <c r="I387" s="338"/>
      <c r="J387" s="338"/>
      <c r="K387" s="338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8"/>
      <c r="F389" s="338"/>
      <c r="G389" s="338"/>
      <c r="H389" s="338"/>
      <c r="I389" s="338"/>
      <c r="J389" s="338"/>
      <c r="K389" s="43"/>
    </row>
    <row r="390" spans="1:11" x14ac:dyDescent="0.2">
      <c r="A390" s="315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77" t="str">
        <f>IF(A447="",IF(ISNUMBER(J429),"ENGINEER'S PAYMENT ESTIMATE","ENGINEER'S FINAL PAYMENT ESTIMATE"),A441)</f>
        <v>ENGINEER'S FINAL PAYMENT ESTIMATE</v>
      </c>
      <c r="B392" s="377"/>
      <c r="C392" s="377"/>
      <c r="D392" s="377"/>
      <c r="E392" s="377"/>
      <c r="F392" s="377"/>
      <c r="G392" s="377"/>
      <c r="H392" s="377"/>
      <c r="I392" s="377"/>
      <c r="J392" s="377"/>
      <c r="K392" s="377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40"/>
      <c r="J393" s="11"/>
      <c r="K393" s="11"/>
    </row>
    <row r="394" spans="1:11" x14ac:dyDescent="0.2">
      <c r="A394" s="12"/>
      <c r="B394" s="93" t="str">
        <f>B3</f>
        <v>Payable to: N-Trak Group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3" t="str">
        <f>B4</f>
        <v>Address: Loves Park, IL Bid Bond</v>
      </c>
      <c r="C395" s="12"/>
      <c r="D395" s="12"/>
      <c r="E395" s="12"/>
      <c r="F395" s="12"/>
      <c r="G395" s="12"/>
      <c r="H395" s="14"/>
      <c r="I395" s="376"/>
      <c r="J395" s="376"/>
      <c r="K395" s="376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5" t="str">
        <f>IF(ISBLANK('Tabulation of Bids'!A214),"",'Tabulation of Bids'!A214)</f>
        <v/>
      </c>
      <c r="B398" s="306" t="str">
        <f>IF(ISBLANK('Tabulation of Bids'!B214),"",'Tabulation of Bids'!B214)</f>
        <v/>
      </c>
      <c r="C398" s="307" t="str">
        <f>IF('Tabulation of Bids'!D214=0,"",'Tabulation of Bids'!D214)</f>
        <v/>
      </c>
      <c r="D398" s="308" t="str">
        <f>IF(ISBLANK('Tabulation of Bids'!C214),"",'Tabulation of Bids'!C214)</f>
        <v/>
      </c>
      <c r="E398" s="263" t="str">
        <f>IF(J398 = "","",J398*C398)</f>
        <v/>
      </c>
      <c r="F398" s="264" t="str">
        <f t="shared" ref="F398:F421" si="54">IF((H398&gt;C398),H398-C398,"")</f>
        <v/>
      </c>
      <c r="G398" s="296" t="str">
        <f>IF($K$195="BLR 6303",IF(C398&gt;H398,C398-H398,""),"")</f>
        <v/>
      </c>
      <c r="H398" s="167"/>
      <c r="I398" s="136" t="str">
        <f t="shared" ref="I398:I421" si="55">IF(ISBLANK(H398),"",D398)</f>
        <v/>
      </c>
      <c r="J398" s="134" t="str">
        <f>IF(ISBLANK('Tabulation of Bids'!G286),"",'Tabulation of Bids'!G286)</f>
        <v/>
      </c>
      <c r="K398" s="134" t="str">
        <f t="shared" ref="K398:K421" si="56">IF(ISBLANK(H398),"",H398*J398)</f>
        <v/>
      </c>
    </row>
    <row r="399" spans="1:11" ht="20.25" customHeight="1" x14ac:dyDescent="0.2">
      <c r="A399" s="309" t="str">
        <f>IF(ISBLANK('Tabulation of Bids'!A215),"",'Tabulation of Bids'!A215)</f>
        <v/>
      </c>
      <c r="B399" s="310" t="str">
        <f>IF(ISBLANK('Tabulation of Bids'!B215),"",'Tabulation of Bids'!B215)</f>
        <v/>
      </c>
      <c r="C399" s="307" t="str">
        <f>IF('Tabulation of Bids'!D215=0,"",'Tabulation of Bids'!D215)</f>
        <v/>
      </c>
      <c r="D399" s="311" t="str">
        <f>IF(ISBLANK('Tabulation of Bids'!C215),"",'Tabulation of Bids'!C215)</f>
        <v/>
      </c>
      <c r="E399" s="267" t="str">
        <f t="shared" ref="E399:E421" si="57">IF(J399 = "","",J399*C399)</f>
        <v/>
      </c>
      <c r="F399" s="268" t="str">
        <f t="shared" si="54"/>
        <v/>
      </c>
      <c r="G399" s="296" t="str">
        <f t="shared" ref="G399:G421" si="58">IF($K$195="BLR 6303",IF(C399&gt;H399,C399-H399,""),"")</f>
        <v/>
      </c>
      <c r="H399" s="167"/>
      <c r="I399" s="136" t="str">
        <f t="shared" si="55"/>
        <v/>
      </c>
      <c r="J399" s="134" t="str">
        <f>IF(ISBLANK('Tabulation of Bids'!G287),"",'Tabulation of Bids'!G287)</f>
        <v/>
      </c>
      <c r="K399" s="134" t="str">
        <f t="shared" si="56"/>
        <v/>
      </c>
    </row>
    <row r="400" spans="1:11" ht="20.25" customHeight="1" x14ac:dyDescent="0.2">
      <c r="A400" s="309" t="str">
        <f>IF(ISBLANK('Tabulation of Bids'!A216),"",'Tabulation of Bids'!A216)</f>
        <v/>
      </c>
      <c r="B400" s="310" t="str">
        <f>IF(ISBLANK('Tabulation of Bids'!B216),"",'Tabulation of Bids'!B216)</f>
        <v/>
      </c>
      <c r="C400" s="307" t="str">
        <f>IF('Tabulation of Bids'!D216=0,"",'Tabulation of Bids'!D216)</f>
        <v/>
      </c>
      <c r="D400" s="311" t="str">
        <f>IF(ISBLANK('Tabulation of Bids'!C216),"",'Tabulation of Bids'!C216)</f>
        <v/>
      </c>
      <c r="E400" s="267" t="str">
        <f t="shared" si="57"/>
        <v/>
      </c>
      <c r="F400" s="268" t="str">
        <f t="shared" si="54"/>
        <v/>
      </c>
      <c r="G400" s="296" t="str">
        <f t="shared" si="58"/>
        <v/>
      </c>
      <c r="H400" s="167"/>
      <c r="I400" s="136" t="str">
        <f t="shared" si="55"/>
        <v/>
      </c>
      <c r="J400" s="134" t="str">
        <f>IF(ISBLANK('Tabulation of Bids'!G288),"",'Tabulation of Bids'!G288)</f>
        <v/>
      </c>
      <c r="K400" s="134" t="str">
        <f t="shared" si="56"/>
        <v/>
      </c>
    </row>
    <row r="401" spans="1:11" ht="20.25" customHeight="1" x14ac:dyDescent="0.2">
      <c r="A401" s="309" t="str">
        <f>IF(ISBLANK('Tabulation of Bids'!A217),"",'Tabulation of Bids'!A217)</f>
        <v/>
      </c>
      <c r="B401" s="310" t="str">
        <f>IF(ISBLANK('Tabulation of Bids'!B217),"",'Tabulation of Bids'!B217)</f>
        <v/>
      </c>
      <c r="C401" s="307" t="str">
        <f>IF('Tabulation of Bids'!D217=0,"",'Tabulation of Bids'!D217)</f>
        <v/>
      </c>
      <c r="D401" s="311" t="str">
        <f>IF(ISBLANK('Tabulation of Bids'!C217),"",'Tabulation of Bids'!C217)</f>
        <v/>
      </c>
      <c r="E401" s="267" t="str">
        <f t="shared" si="57"/>
        <v/>
      </c>
      <c r="F401" s="268" t="str">
        <f t="shared" si="54"/>
        <v/>
      </c>
      <c r="G401" s="296" t="str">
        <f t="shared" si="58"/>
        <v/>
      </c>
      <c r="H401" s="167"/>
      <c r="I401" s="136" t="str">
        <f t="shared" si="55"/>
        <v/>
      </c>
      <c r="J401" s="134" t="str">
        <f>IF(ISBLANK('Tabulation of Bids'!G289),"",'Tabulation of Bids'!G289)</f>
        <v/>
      </c>
      <c r="K401" s="134" t="str">
        <f t="shared" si="56"/>
        <v/>
      </c>
    </row>
    <row r="402" spans="1:11" ht="20.25" customHeight="1" x14ac:dyDescent="0.2">
      <c r="A402" s="309" t="str">
        <f>IF(ISBLANK('Tabulation of Bids'!A218),"",'Tabulation of Bids'!A218)</f>
        <v/>
      </c>
      <c r="B402" s="310" t="str">
        <f>IF(ISBLANK('Tabulation of Bids'!B218),"",'Tabulation of Bids'!B218)</f>
        <v/>
      </c>
      <c r="C402" s="307" t="str">
        <f>IF('Tabulation of Bids'!D218=0,"",'Tabulation of Bids'!D218)</f>
        <v/>
      </c>
      <c r="D402" s="311" t="str">
        <f>IF(ISBLANK('Tabulation of Bids'!C218),"",'Tabulation of Bids'!C218)</f>
        <v/>
      </c>
      <c r="E402" s="267" t="str">
        <f t="shared" si="57"/>
        <v/>
      </c>
      <c r="F402" s="268" t="str">
        <f t="shared" si="54"/>
        <v/>
      </c>
      <c r="G402" s="296" t="str">
        <f t="shared" si="58"/>
        <v/>
      </c>
      <c r="H402" s="167"/>
      <c r="I402" s="136" t="str">
        <f t="shared" si="55"/>
        <v/>
      </c>
      <c r="J402" s="134" t="str">
        <f>IF(ISBLANK('Tabulation of Bids'!G290),"",'Tabulation of Bids'!G290)</f>
        <v/>
      </c>
      <c r="K402" s="134" t="str">
        <f t="shared" si="56"/>
        <v/>
      </c>
    </row>
    <row r="403" spans="1:11" ht="20.25" customHeight="1" x14ac:dyDescent="0.2">
      <c r="A403" s="309" t="str">
        <f>IF(ISBLANK('Tabulation of Bids'!A219),"",'Tabulation of Bids'!A219)</f>
        <v/>
      </c>
      <c r="B403" s="310" t="str">
        <f>IF(ISBLANK('Tabulation of Bids'!B219),"",'Tabulation of Bids'!B219)</f>
        <v/>
      </c>
      <c r="C403" s="307" t="str">
        <f>IF('Tabulation of Bids'!D219=0,"",'Tabulation of Bids'!D219)</f>
        <v/>
      </c>
      <c r="D403" s="311" t="str">
        <f>IF(ISBLANK('Tabulation of Bids'!C219),"",'Tabulation of Bids'!C219)</f>
        <v/>
      </c>
      <c r="E403" s="267" t="str">
        <f t="shared" si="57"/>
        <v/>
      </c>
      <c r="F403" s="268" t="str">
        <f t="shared" si="54"/>
        <v/>
      </c>
      <c r="G403" s="296" t="str">
        <f t="shared" si="58"/>
        <v/>
      </c>
      <c r="H403" s="167"/>
      <c r="I403" s="136" t="str">
        <f t="shared" si="55"/>
        <v/>
      </c>
      <c r="J403" s="134" t="str">
        <f>IF(ISBLANK('Tabulation of Bids'!G291),"",'Tabulation of Bids'!G291)</f>
        <v/>
      </c>
      <c r="K403" s="134" t="str">
        <f t="shared" si="56"/>
        <v/>
      </c>
    </row>
    <row r="404" spans="1:11" ht="20.25" customHeight="1" x14ac:dyDescent="0.2">
      <c r="A404" s="309" t="str">
        <f>IF(ISBLANK('Tabulation of Bids'!A220),"",'Tabulation of Bids'!A220)</f>
        <v/>
      </c>
      <c r="B404" s="310" t="str">
        <f>IF(ISBLANK('Tabulation of Bids'!B220),"",'Tabulation of Bids'!B220)</f>
        <v/>
      </c>
      <c r="C404" s="307" t="str">
        <f>IF('Tabulation of Bids'!D220=0,"",'Tabulation of Bids'!D220)</f>
        <v/>
      </c>
      <c r="D404" s="311" t="str">
        <f>IF(ISBLANK('Tabulation of Bids'!C220),"",'Tabulation of Bids'!C220)</f>
        <v/>
      </c>
      <c r="E404" s="267" t="str">
        <f t="shared" si="57"/>
        <v/>
      </c>
      <c r="F404" s="268" t="str">
        <f t="shared" si="54"/>
        <v/>
      </c>
      <c r="G404" s="296" t="str">
        <f t="shared" si="58"/>
        <v/>
      </c>
      <c r="H404" s="167"/>
      <c r="I404" s="136" t="str">
        <f t="shared" si="55"/>
        <v/>
      </c>
      <c r="J404" s="134" t="str">
        <f>IF(ISBLANK('Tabulation of Bids'!G292),"",'Tabulation of Bids'!G292)</f>
        <v/>
      </c>
      <c r="K404" s="134" t="str">
        <f t="shared" si="56"/>
        <v/>
      </c>
    </row>
    <row r="405" spans="1:11" ht="20.25" customHeight="1" x14ac:dyDescent="0.2">
      <c r="A405" s="309" t="str">
        <f>IF(ISBLANK('Tabulation of Bids'!A221),"",'Tabulation of Bids'!A221)</f>
        <v/>
      </c>
      <c r="B405" s="310" t="str">
        <f>IF(ISBLANK('Tabulation of Bids'!B221),"",'Tabulation of Bids'!B221)</f>
        <v/>
      </c>
      <c r="C405" s="307" t="str">
        <f>IF('Tabulation of Bids'!D221=0,"",'Tabulation of Bids'!D221)</f>
        <v/>
      </c>
      <c r="D405" s="311" t="str">
        <f>IF(ISBLANK('Tabulation of Bids'!C221),"",'Tabulation of Bids'!C221)</f>
        <v/>
      </c>
      <c r="E405" s="267" t="str">
        <f t="shared" si="57"/>
        <v/>
      </c>
      <c r="F405" s="268" t="str">
        <f t="shared" si="54"/>
        <v/>
      </c>
      <c r="G405" s="296" t="str">
        <f t="shared" si="58"/>
        <v/>
      </c>
      <c r="H405" s="167"/>
      <c r="I405" s="136" t="str">
        <f t="shared" si="55"/>
        <v/>
      </c>
      <c r="J405" s="134" t="str">
        <f>IF(ISBLANK('Tabulation of Bids'!G293),"",'Tabulation of Bids'!G293)</f>
        <v/>
      </c>
      <c r="K405" s="134" t="str">
        <f t="shared" si="56"/>
        <v/>
      </c>
    </row>
    <row r="406" spans="1:11" ht="20.25" customHeight="1" x14ac:dyDescent="0.2">
      <c r="A406" s="309" t="str">
        <f>IF(ISBLANK('Tabulation of Bids'!A222),"",'Tabulation of Bids'!A222)</f>
        <v/>
      </c>
      <c r="B406" s="310" t="str">
        <f>IF(ISBLANK('Tabulation of Bids'!B222),"",'Tabulation of Bids'!B222)</f>
        <v/>
      </c>
      <c r="C406" s="307" t="str">
        <f>IF('Tabulation of Bids'!D222=0,"",'Tabulation of Bids'!D222)</f>
        <v/>
      </c>
      <c r="D406" s="311" t="str">
        <f>IF(ISBLANK('Tabulation of Bids'!C222),"",'Tabulation of Bids'!C222)</f>
        <v/>
      </c>
      <c r="E406" s="267" t="str">
        <f t="shared" si="57"/>
        <v/>
      </c>
      <c r="F406" s="268" t="str">
        <f t="shared" si="54"/>
        <v/>
      </c>
      <c r="G406" s="296" t="str">
        <f t="shared" si="58"/>
        <v/>
      </c>
      <c r="H406" s="167"/>
      <c r="I406" s="136" t="str">
        <f t="shared" si="55"/>
        <v/>
      </c>
      <c r="J406" s="134" t="str">
        <f>IF(ISBLANK('Tabulation of Bids'!G294),"",'Tabulation of Bids'!G294)</f>
        <v/>
      </c>
      <c r="K406" s="134" t="str">
        <f t="shared" si="56"/>
        <v/>
      </c>
    </row>
    <row r="407" spans="1:11" ht="20.25" customHeight="1" x14ac:dyDescent="0.2">
      <c r="A407" s="309" t="str">
        <f>IF(ISBLANK('Tabulation of Bids'!A223),"",'Tabulation of Bids'!A223)</f>
        <v/>
      </c>
      <c r="B407" s="310" t="str">
        <f>IF(ISBLANK('Tabulation of Bids'!B223),"",'Tabulation of Bids'!B223)</f>
        <v/>
      </c>
      <c r="C407" s="307" t="str">
        <f>IF('Tabulation of Bids'!D223=0,"",'Tabulation of Bids'!D223)</f>
        <v/>
      </c>
      <c r="D407" s="311" t="str">
        <f>IF(ISBLANK('Tabulation of Bids'!C223),"",'Tabulation of Bids'!C223)</f>
        <v/>
      </c>
      <c r="E407" s="267" t="str">
        <f t="shared" si="57"/>
        <v/>
      </c>
      <c r="F407" s="268" t="str">
        <f t="shared" si="54"/>
        <v/>
      </c>
      <c r="G407" s="296" t="str">
        <f t="shared" si="58"/>
        <v/>
      </c>
      <c r="H407" s="167"/>
      <c r="I407" s="136" t="str">
        <f t="shared" si="55"/>
        <v/>
      </c>
      <c r="J407" s="134" t="str">
        <f>IF(ISBLANK('Tabulation of Bids'!G295),"",'Tabulation of Bids'!G295)</f>
        <v/>
      </c>
      <c r="K407" s="134" t="str">
        <f t="shared" si="56"/>
        <v/>
      </c>
    </row>
    <row r="408" spans="1:11" ht="20.25" customHeight="1" x14ac:dyDescent="0.2">
      <c r="A408" s="309" t="str">
        <f>IF(ISBLANK('Tabulation of Bids'!A224),"",'Tabulation of Bids'!A224)</f>
        <v/>
      </c>
      <c r="B408" s="310" t="str">
        <f>IF(ISBLANK('Tabulation of Bids'!B224),"",'Tabulation of Bids'!B224)</f>
        <v/>
      </c>
      <c r="C408" s="307" t="str">
        <f>IF('Tabulation of Bids'!D224=0,"",'Tabulation of Bids'!D224)</f>
        <v/>
      </c>
      <c r="D408" s="311" t="str">
        <f>IF(ISBLANK('Tabulation of Bids'!C224),"",'Tabulation of Bids'!C224)</f>
        <v/>
      </c>
      <c r="E408" s="267" t="str">
        <f t="shared" si="57"/>
        <v/>
      </c>
      <c r="F408" s="268" t="str">
        <f t="shared" si="54"/>
        <v/>
      </c>
      <c r="G408" s="296" t="str">
        <f t="shared" si="58"/>
        <v/>
      </c>
      <c r="H408" s="167"/>
      <c r="I408" s="136" t="str">
        <f t="shared" si="55"/>
        <v/>
      </c>
      <c r="J408" s="134" t="str">
        <f>IF(ISBLANK('Tabulation of Bids'!G296),"",'Tabulation of Bids'!G296)</f>
        <v/>
      </c>
      <c r="K408" s="134" t="str">
        <f t="shared" si="56"/>
        <v/>
      </c>
    </row>
    <row r="409" spans="1:11" ht="20.25" customHeight="1" x14ac:dyDescent="0.2">
      <c r="A409" s="309" t="str">
        <f>IF(ISBLANK('Tabulation of Bids'!A225),"",'Tabulation of Bids'!A225)</f>
        <v/>
      </c>
      <c r="B409" s="310" t="str">
        <f>IF(ISBLANK('Tabulation of Bids'!B225),"",'Tabulation of Bids'!B225)</f>
        <v/>
      </c>
      <c r="C409" s="307" t="str">
        <f>IF('Tabulation of Bids'!D225=0,"",'Tabulation of Bids'!D225)</f>
        <v/>
      </c>
      <c r="D409" s="311" t="str">
        <f>IF(ISBLANK('Tabulation of Bids'!C225),"",'Tabulation of Bids'!C225)</f>
        <v/>
      </c>
      <c r="E409" s="267" t="str">
        <f t="shared" si="57"/>
        <v/>
      </c>
      <c r="F409" s="268" t="str">
        <f t="shared" si="54"/>
        <v/>
      </c>
      <c r="G409" s="296" t="str">
        <f t="shared" si="58"/>
        <v/>
      </c>
      <c r="H409" s="167"/>
      <c r="I409" s="136" t="str">
        <f t="shared" si="55"/>
        <v/>
      </c>
      <c r="J409" s="134" t="str">
        <f>IF(ISBLANK('Tabulation of Bids'!G297),"",'Tabulation of Bids'!G297)</f>
        <v/>
      </c>
      <c r="K409" s="134" t="str">
        <f t="shared" si="56"/>
        <v/>
      </c>
    </row>
    <row r="410" spans="1:11" ht="20.25" customHeight="1" x14ac:dyDescent="0.2">
      <c r="A410" s="309" t="str">
        <f>IF(ISBLANK('Tabulation of Bids'!A226),"",'Tabulation of Bids'!A226)</f>
        <v/>
      </c>
      <c r="B410" s="310" t="str">
        <f>IF(ISBLANK('Tabulation of Bids'!B226),"",'Tabulation of Bids'!B226)</f>
        <v/>
      </c>
      <c r="C410" s="307" t="str">
        <f>IF('Tabulation of Bids'!D226=0,"",'Tabulation of Bids'!D226)</f>
        <v/>
      </c>
      <c r="D410" s="311" t="str">
        <f>IF(ISBLANK('Tabulation of Bids'!C226),"",'Tabulation of Bids'!C226)</f>
        <v/>
      </c>
      <c r="E410" s="267" t="str">
        <f t="shared" si="57"/>
        <v/>
      </c>
      <c r="F410" s="268" t="str">
        <f t="shared" si="54"/>
        <v/>
      </c>
      <c r="G410" s="296" t="str">
        <f t="shared" si="58"/>
        <v/>
      </c>
      <c r="H410" s="167"/>
      <c r="I410" s="136" t="str">
        <f t="shared" si="55"/>
        <v/>
      </c>
      <c r="J410" s="134" t="str">
        <f>IF(ISBLANK('Tabulation of Bids'!G298),"",'Tabulation of Bids'!G298)</f>
        <v/>
      </c>
      <c r="K410" s="134" t="str">
        <f t="shared" si="56"/>
        <v/>
      </c>
    </row>
    <row r="411" spans="1:11" ht="20.25" customHeight="1" x14ac:dyDescent="0.2">
      <c r="A411" s="309" t="str">
        <f>IF(ISBLANK('Tabulation of Bids'!A227),"",'Tabulation of Bids'!A227)</f>
        <v/>
      </c>
      <c r="B411" s="310" t="str">
        <f>IF(ISBLANK('Tabulation of Bids'!B227),"",'Tabulation of Bids'!B227)</f>
        <v/>
      </c>
      <c r="C411" s="307" t="str">
        <f>IF('Tabulation of Bids'!D227=0,"",'Tabulation of Bids'!D227)</f>
        <v/>
      </c>
      <c r="D411" s="311" t="str">
        <f>IF(ISBLANK('Tabulation of Bids'!C227),"",'Tabulation of Bids'!C227)</f>
        <v/>
      </c>
      <c r="E411" s="267" t="str">
        <f t="shared" si="57"/>
        <v/>
      </c>
      <c r="F411" s="268" t="str">
        <f t="shared" si="54"/>
        <v/>
      </c>
      <c r="G411" s="296" t="str">
        <f t="shared" si="58"/>
        <v/>
      </c>
      <c r="H411" s="167"/>
      <c r="I411" s="136" t="str">
        <f t="shared" si="55"/>
        <v/>
      </c>
      <c r="J411" s="134" t="str">
        <f>IF(ISBLANK('Tabulation of Bids'!G299),"",'Tabulation of Bids'!G299)</f>
        <v/>
      </c>
      <c r="K411" s="134" t="str">
        <f t="shared" si="56"/>
        <v/>
      </c>
    </row>
    <row r="412" spans="1:11" ht="20.25" customHeight="1" x14ac:dyDescent="0.2">
      <c r="A412" s="309" t="str">
        <f>IF(ISBLANK('Tabulation of Bids'!A228),"",'Tabulation of Bids'!A228)</f>
        <v/>
      </c>
      <c r="B412" s="310" t="str">
        <f>IF(ISBLANK('Tabulation of Bids'!B228),"",'Tabulation of Bids'!B228)</f>
        <v/>
      </c>
      <c r="C412" s="307" t="str">
        <f>IF('Tabulation of Bids'!D228=0,"",'Tabulation of Bids'!D228)</f>
        <v/>
      </c>
      <c r="D412" s="311" t="str">
        <f>IF(ISBLANK('Tabulation of Bids'!C228),"",'Tabulation of Bids'!C228)</f>
        <v/>
      </c>
      <c r="E412" s="267" t="str">
        <f t="shared" si="57"/>
        <v/>
      </c>
      <c r="F412" s="268" t="str">
        <f t="shared" si="54"/>
        <v/>
      </c>
      <c r="G412" s="296" t="str">
        <f t="shared" si="58"/>
        <v/>
      </c>
      <c r="H412" s="167"/>
      <c r="I412" s="136" t="str">
        <f t="shared" si="55"/>
        <v/>
      </c>
      <c r="J412" s="134" t="str">
        <f>IF(ISBLANK('Tabulation of Bids'!G300),"",'Tabulation of Bids'!G300)</f>
        <v/>
      </c>
      <c r="K412" s="134" t="str">
        <f t="shared" si="56"/>
        <v/>
      </c>
    </row>
    <row r="413" spans="1:11" ht="20.25" customHeight="1" x14ac:dyDescent="0.2">
      <c r="A413" s="309" t="str">
        <f>IF(ISBLANK('Tabulation of Bids'!A229),"",'Tabulation of Bids'!A229)</f>
        <v/>
      </c>
      <c r="B413" s="310" t="str">
        <f>IF(ISBLANK('Tabulation of Bids'!B229),"",'Tabulation of Bids'!B229)</f>
        <v/>
      </c>
      <c r="C413" s="307" t="str">
        <f>IF('Tabulation of Bids'!D229=0,"",'Tabulation of Bids'!D229)</f>
        <v/>
      </c>
      <c r="D413" s="311" t="str">
        <f>IF(ISBLANK('Tabulation of Bids'!C229),"",'Tabulation of Bids'!C229)</f>
        <v/>
      </c>
      <c r="E413" s="267" t="str">
        <f t="shared" si="57"/>
        <v/>
      </c>
      <c r="F413" s="268" t="str">
        <f t="shared" si="54"/>
        <v/>
      </c>
      <c r="G413" s="296" t="str">
        <f t="shared" si="58"/>
        <v/>
      </c>
      <c r="H413" s="167"/>
      <c r="I413" s="136" t="str">
        <f t="shared" si="55"/>
        <v/>
      </c>
      <c r="J413" s="134" t="str">
        <f>IF(ISBLANK('Tabulation of Bids'!G301),"",'Tabulation of Bids'!G301)</f>
        <v/>
      </c>
      <c r="K413" s="134" t="str">
        <f t="shared" si="56"/>
        <v/>
      </c>
    </row>
    <row r="414" spans="1:11" ht="20.25" customHeight="1" x14ac:dyDescent="0.2">
      <c r="A414" s="309" t="str">
        <f>IF(ISBLANK('Tabulation of Bids'!A230),"",'Tabulation of Bids'!A230)</f>
        <v/>
      </c>
      <c r="B414" s="310" t="str">
        <f>IF(ISBLANK('Tabulation of Bids'!B230),"",'Tabulation of Bids'!B230)</f>
        <v/>
      </c>
      <c r="C414" s="307" t="str">
        <f>IF('Tabulation of Bids'!D230=0,"",'Tabulation of Bids'!D230)</f>
        <v/>
      </c>
      <c r="D414" s="311" t="str">
        <f>IF(ISBLANK('Tabulation of Bids'!C230),"",'Tabulation of Bids'!C230)</f>
        <v/>
      </c>
      <c r="E414" s="267" t="str">
        <f t="shared" si="57"/>
        <v/>
      </c>
      <c r="F414" s="268" t="str">
        <f t="shared" si="54"/>
        <v/>
      </c>
      <c r="G414" s="296" t="str">
        <f t="shared" si="58"/>
        <v/>
      </c>
      <c r="H414" s="167"/>
      <c r="I414" s="136" t="str">
        <f t="shared" si="55"/>
        <v/>
      </c>
      <c r="J414" s="134" t="str">
        <f>IF(ISBLANK('Tabulation of Bids'!G302),"",'Tabulation of Bids'!G302)</f>
        <v/>
      </c>
      <c r="K414" s="134" t="str">
        <f t="shared" si="56"/>
        <v/>
      </c>
    </row>
    <row r="415" spans="1:11" ht="20.25" customHeight="1" x14ac:dyDescent="0.2">
      <c r="A415" s="309" t="str">
        <f>IF(ISBLANK('Tabulation of Bids'!A231),"",'Tabulation of Bids'!A231)</f>
        <v/>
      </c>
      <c r="B415" s="310" t="str">
        <f>IF(ISBLANK('Tabulation of Bids'!B231),"",'Tabulation of Bids'!B231)</f>
        <v/>
      </c>
      <c r="C415" s="307" t="str">
        <f>IF('Tabulation of Bids'!D231=0,"",'Tabulation of Bids'!D231)</f>
        <v/>
      </c>
      <c r="D415" s="311" t="str">
        <f>IF(ISBLANK('Tabulation of Bids'!C231),"",'Tabulation of Bids'!C231)</f>
        <v/>
      </c>
      <c r="E415" s="267" t="str">
        <f t="shared" si="57"/>
        <v/>
      </c>
      <c r="F415" s="268" t="str">
        <f t="shared" si="54"/>
        <v/>
      </c>
      <c r="G415" s="296" t="str">
        <f t="shared" si="58"/>
        <v/>
      </c>
      <c r="H415" s="167"/>
      <c r="I415" s="136" t="str">
        <f t="shared" si="55"/>
        <v/>
      </c>
      <c r="J415" s="134" t="str">
        <f>IF(ISBLANK('Tabulation of Bids'!G303),"",'Tabulation of Bids'!G303)</f>
        <v/>
      </c>
      <c r="K415" s="134" t="str">
        <f t="shared" si="56"/>
        <v/>
      </c>
    </row>
    <row r="416" spans="1:11" ht="20.25" customHeight="1" x14ac:dyDescent="0.2">
      <c r="A416" s="309" t="str">
        <f>IF(ISBLANK('Tabulation of Bids'!A232),"",'Tabulation of Bids'!A232)</f>
        <v/>
      </c>
      <c r="B416" s="310" t="str">
        <f>IF(ISBLANK('Tabulation of Bids'!B232),"",'Tabulation of Bids'!B232)</f>
        <v/>
      </c>
      <c r="C416" s="307" t="str">
        <f>IF('Tabulation of Bids'!D232=0,"",'Tabulation of Bids'!D232)</f>
        <v/>
      </c>
      <c r="D416" s="311" t="str">
        <f>IF(ISBLANK('Tabulation of Bids'!C232),"",'Tabulation of Bids'!C232)</f>
        <v/>
      </c>
      <c r="E416" s="267" t="str">
        <f t="shared" si="57"/>
        <v/>
      </c>
      <c r="F416" s="268" t="str">
        <f t="shared" si="54"/>
        <v/>
      </c>
      <c r="G416" s="296" t="str">
        <f t="shared" si="58"/>
        <v/>
      </c>
      <c r="H416" s="167"/>
      <c r="I416" s="136" t="str">
        <f t="shared" si="55"/>
        <v/>
      </c>
      <c r="J416" s="134" t="str">
        <f>IF(ISBLANK('Tabulation of Bids'!G304),"",'Tabulation of Bids'!G304)</f>
        <v/>
      </c>
      <c r="K416" s="134" t="str">
        <f t="shared" si="56"/>
        <v/>
      </c>
    </row>
    <row r="417" spans="1:11" ht="20.25" customHeight="1" x14ac:dyDescent="0.2">
      <c r="A417" s="309" t="str">
        <f>IF(ISBLANK('Tabulation of Bids'!A233),"",'Tabulation of Bids'!A233)</f>
        <v/>
      </c>
      <c r="B417" s="310" t="str">
        <f>IF(ISBLANK('Tabulation of Bids'!B233),"",'Tabulation of Bids'!B233)</f>
        <v/>
      </c>
      <c r="C417" s="307" t="str">
        <f>IF('Tabulation of Bids'!D233=0,"",'Tabulation of Bids'!D233)</f>
        <v/>
      </c>
      <c r="D417" s="311" t="str">
        <f>IF(ISBLANK('Tabulation of Bids'!C233),"",'Tabulation of Bids'!C233)</f>
        <v/>
      </c>
      <c r="E417" s="267" t="str">
        <f t="shared" si="57"/>
        <v/>
      </c>
      <c r="F417" s="268" t="str">
        <f t="shared" si="54"/>
        <v/>
      </c>
      <c r="G417" s="296" t="str">
        <f t="shared" si="58"/>
        <v/>
      </c>
      <c r="H417" s="167"/>
      <c r="I417" s="136" t="str">
        <f t="shared" si="55"/>
        <v/>
      </c>
      <c r="J417" s="134" t="str">
        <f>IF(ISBLANK('Tabulation of Bids'!G305),"",'Tabulation of Bids'!G305)</f>
        <v/>
      </c>
      <c r="K417" s="134" t="str">
        <f t="shared" si="56"/>
        <v/>
      </c>
    </row>
    <row r="418" spans="1:11" ht="20.25" customHeight="1" x14ac:dyDescent="0.2">
      <c r="A418" s="309" t="str">
        <f>IF(ISBLANK('Tabulation of Bids'!A234),"",'Tabulation of Bids'!A234)</f>
        <v/>
      </c>
      <c r="B418" s="310" t="str">
        <f>IF(ISBLANK('Tabulation of Bids'!B234),"",'Tabulation of Bids'!B234)</f>
        <v/>
      </c>
      <c r="C418" s="307" t="str">
        <f>IF('Tabulation of Bids'!D234=0,"",'Tabulation of Bids'!D234)</f>
        <v/>
      </c>
      <c r="D418" s="311" t="str">
        <f>IF(ISBLANK('Tabulation of Bids'!C234),"",'Tabulation of Bids'!C234)</f>
        <v/>
      </c>
      <c r="E418" s="267" t="str">
        <f t="shared" si="57"/>
        <v/>
      </c>
      <c r="F418" s="268" t="str">
        <f t="shared" si="54"/>
        <v/>
      </c>
      <c r="G418" s="296" t="str">
        <f t="shared" si="58"/>
        <v/>
      </c>
      <c r="H418" s="167"/>
      <c r="I418" s="136" t="str">
        <f t="shared" si="55"/>
        <v/>
      </c>
      <c r="J418" s="134" t="str">
        <f>IF(ISBLANK('Tabulation of Bids'!G306),"",'Tabulation of Bids'!G306)</f>
        <v/>
      </c>
      <c r="K418" s="134" t="str">
        <f t="shared" si="56"/>
        <v/>
      </c>
    </row>
    <row r="419" spans="1:11" ht="20.25" customHeight="1" x14ac:dyDescent="0.2">
      <c r="A419" s="309" t="str">
        <f>IF(ISBLANK('Tabulation of Bids'!A235),"",'Tabulation of Bids'!A235)</f>
        <v/>
      </c>
      <c r="B419" s="310" t="str">
        <f>IF(ISBLANK('Tabulation of Bids'!B235),"",'Tabulation of Bids'!B235)</f>
        <v/>
      </c>
      <c r="C419" s="307" t="str">
        <f>IF('Tabulation of Bids'!D235=0,"",'Tabulation of Bids'!D235)</f>
        <v/>
      </c>
      <c r="D419" s="311" t="str">
        <f>IF(ISBLANK('Tabulation of Bids'!C235),"",'Tabulation of Bids'!C235)</f>
        <v/>
      </c>
      <c r="E419" s="267" t="str">
        <f t="shared" si="57"/>
        <v/>
      </c>
      <c r="F419" s="268" t="str">
        <f t="shared" si="54"/>
        <v/>
      </c>
      <c r="G419" s="296" t="str">
        <f t="shared" si="58"/>
        <v/>
      </c>
      <c r="H419" s="167"/>
      <c r="I419" s="136" t="str">
        <f t="shared" si="55"/>
        <v/>
      </c>
      <c r="J419" s="134" t="str">
        <f>IF(ISBLANK('Tabulation of Bids'!G307),"",'Tabulation of Bids'!G307)</f>
        <v/>
      </c>
      <c r="K419" s="134" t="str">
        <f t="shared" si="56"/>
        <v/>
      </c>
    </row>
    <row r="420" spans="1:11" ht="20.25" customHeight="1" x14ac:dyDescent="0.2">
      <c r="A420" s="309" t="str">
        <f>IF(ISBLANK('Tabulation of Bids'!A236),"",'Tabulation of Bids'!A236)</f>
        <v/>
      </c>
      <c r="B420" s="310" t="str">
        <f>IF(ISBLANK('Tabulation of Bids'!B236),"",'Tabulation of Bids'!B236)</f>
        <v/>
      </c>
      <c r="C420" s="307" t="str">
        <f>IF('Tabulation of Bids'!D236=0,"",'Tabulation of Bids'!D236)</f>
        <v/>
      </c>
      <c r="D420" s="311" t="str">
        <f>IF(ISBLANK('Tabulation of Bids'!C236),"",'Tabulation of Bids'!C236)</f>
        <v/>
      </c>
      <c r="E420" s="267" t="str">
        <f t="shared" si="57"/>
        <v/>
      </c>
      <c r="F420" s="268" t="str">
        <f t="shared" si="54"/>
        <v/>
      </c>
      <c r="G420" s="296" t="str">
        <f t="shared" si="58"/>
        <v/>
      </c>
      <c r="H420" s="167"/>
      <c r="I420" s="136" t="str">
        <f t="shared" si="55"/>
        <v/>
      </c>
      <c r="J420" s="134" t="str">
        <f>IF(ISBLANK('Tabulation of Bids'!G308),"",'Tabulation of Bids'!G308)</f>
        <v/>
      </c>
      <c r="K420" s="134" t="str">
        <f t="shared" si="56"/>
        <v/>
      </c>
    </row>
    <row r="421" spans="1:11" ht="20.25" customHeight="1" thickBot="1" x14ac:dyDescent="0.25">
      <c r="A421" s="309" t="str">
        <f>IF(ISBLANK('Tabulation of Bids'!A237),"",'Tabulation of Bids'!A237)</f>
        <v/>
      </c>
      <c r="B421" s="310" t="str">
        <f>IF(ISBLANK('Tabulation of Bids'!B237),"",'Tabulation of Bids'!B237)</f>
        <v/>
      </c>
      <c r="C421" s="307" t="str">
        <f>IF('Tabulation of Bids'!D237=0,"",'Tabulation of Bids'!D237)</f>
        <v/>
      </c>
      <c r="D421" s="311" t="str">
        <f>IF(ISBLANK('Tabulation of Bids'!C237),"",'Tabulation of Bids'!C237)</f>
        <v/>
      </c>
      <c r="E421" s="267" t="str">
        <f t="shared" si="57"/>
        <v/>
      </c>
      <c r="F421" s="268" t="str">
        <f t="shared" si="54"/>
        <v/>
      </c>
      <c r="G421" s="296" t="str">
        <f t="shared" si="58"/>
        <v/>
      </c>
      <c r="H421" s="167"/>
      <c r="I421" s="136" t="str">
        <f t="shared" si="55"/>
        <v/>
      </c>
      <c r="J421" s="134" t="str">
        <f>IF(ISBLANK('Tabulation of Bids'!G309),"",'Tabulation of Bids'!G309)</f>
        <v/>
      </c>
      <c r="K421" s="134" t="str">
        <f t="shared" si="56"/>
        <v/>
      </c>
    </row>
    <row r="422" spans="1:11" ht="12" thickBot="1" x14ac:dyDescent="0.25">
      <c r="A422" s="132" t="str">
        <f>IF(A448="","Total","Sub Total")</f>
        <v>Total</v>
      </c>
      <c r="B422" s="45"/>
      <c r="C422" s="46"/>
      <c r="D422" s="36"/>
      <c r="E422" s="236">
        <f>SUM(E398:E421)+SUM(E349:E372)+SUM(E300:E323)+SUM(E251:E274)+SUM(E202:E225)+SUM(E153:E176)+SUM(E104:E127)+SUM(E55:E78)+SUM(E7:E30)</f>
        <v>765602.82000000007</v>
      </c>
      <c r="F422" s="26"/>
      <c r="G422" s="36"/>
      <c r="H422" s="46"/>
      <c r="I422" s="36"/>
      <c r="J422" s="25"/>
      <c r="K422" s="25">
        <f>IF(ISNUMBER(E422),SUM(K7:K30)+SUM(K55:K78)+SUM(K104:K127)+SUM(K153:K176)+SUM(K202:K225)+SUM(K251:K274)+SUM(K300:K323)+SUM(K349:K372)+SUM(K398:K421)+SUM(K447:K470)+SUM(K398:K421),"")</f>
        <v>0</v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2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5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80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81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9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6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7"/>
    </row>
    <row r="433" spans="1:11" ht="12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8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5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5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8"/>
      <c r="E436" s="338"/>
      <c r="F436" s="338"/>
      <c r="G436" s="338"/>
      <c r="H436" s="338"/>
      <c r="I436" s="338"/>
      <c r="J436" s="338"/>
      <c r="K436" s="338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8"/>
      <c r="F438" s="338"/>
      <c r="G438" s="338"/>
      <c r="H438" s="338"/>
      <c r="I438" s="338"/>
      <c r="J438" s="338"/>
      <c r="K438" s="43"/>
    </row>
    <row r="439" spans="1:11" x14ac:dyDescent="0.2">
      <c r="A439" s="315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77" t="str">
        <f>IF(A496="",IF(ISNUMBER(J478),"ENGINEER'S PAYMENT ESTIMATE","ENGINEER'S FINAL PAYMENT ESTIMATE"),A490)</f>
        <v>ENGINEER'S FINAL PAYMENT ESTIMATE</v>
      </c>
      <c r="B441" s="377"/>
      <c r="C441" s="377"/>
      <c r="D441" s="377"/>
      <c r="E441" s="377"/>
      <c r="F441" s="377"/>
      <c r="G441" s="377"/>
      <c r="H441" s="377"/>
      <c r="I441" s="377"/>
      <c r="J441" s="377"/>
      <c r="K441" s="377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40"/>
      <c r="J442" s="11"/>
      <c r="K442" s="11"/>
    </row>
    <row r="443" spans="1:11" x14ac:dyDescent="0.2">
      <c r="A443" s="12"/>
      <c r="B443" s="93" t="str">
        <f>B3</f>
        <v>Payable to: N-Trak Group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3" t="str">
        <f>B4</f>
        <v>Address: Loves Park, IL Bid Bond</v>
      </c>
      <c r="C444" s="12"/>
      <c r="D444" s="12"/>
      <c r="E444" s="12"/>
      <c r="F444" s="12"/>
      <c r="G444" s="12"/>
      <c r="H444" s="14"/>
      <c r="I444" s="376"/>
      <c r="J444" s="376"/>
      <c r="K444" s="376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5" t="str">
        <f>IF(ISBLANK('Tabulation of Bids'!A240),"",'Tabulation of Bids'!A240)</f>
        <v/>
      </c>
      <c r="B447" s="306" t="str">
        <f>IF(ISBLANK('Tabulation of Bids'!B240),"",'Tabulation of Bids'!B240)</f>
        <v/>
      </c>
      <c r="C447" s="307" t="str">
        <f>IF('Tabulation of Bids'!D240=0,"",'Tabulation of Bids'!D240)</f>
        <v/>
      </c>
      <c r="D447" s="308" t="str">
        <f>IF(ISBLANK('Tabulation of Bids'!C240),"",'Tabulation of Bids'!C240)</f>
        <v/>
      </c>
      <c r="E447" s="263" t="str">
        <f>IF(J447 = "","",J447*C447)</f>
        <v/>
      </c>
      <c r="F447" s="264" t="str">
        <f t="shared" ref="F447:F470" si="59">IF((H447&gt;C447),H447-C447,"")</f>
        <v/>
      </c>
      <c r="G447" s="296" t="str">
        <f>IF($K$195="BLR 6303",IF(C447&gt;H447,C447-H447,""),"")</f>
        <v/>
      </c>
      <c r="H447" s="167"/>
      <c r="I447" s="136" t="str">
        <f t="shared" ref="I447:I470" si="60">IF(ISBLANK(H447),"",D447)</f>
        <v/>
      </c>
      <c r="J447" s="134" t="str">
        <f>IF(ISBLANK('Tabulation of Bids'!G336),"",'Tabulation of Bids'!G336)</f>
        <v/>
      </c>
      <c r="K447" s="134" t="str">
        <f t="shared" ref="K447:K470" si="61">IF(ISBLANK(H447),"",H447*J447)</f>
        <v/>
      </c>
    </row>
    <row r="448" spans="1:11" ht="20.25" customHeight="1" x14ac:dyDescent="0.2">
      <c r="A448" s="309" t="str">
        <f>IF(ISBLANK('Tabulation of Bids'!A241),"",'Tabulation of Bids'!A241)</f>
        <v/>
      </c>
      <c r="B448" s="310" t="str">
        <f>IF(ISBLANK('Tabulation of Bids'!B241),"",'Tabulation of Bids'!B241)</f>
        <v/>
      </c>
      <c r="C448" s="307" t="str">
        <f>IF('Tabulation of Bids'!D241=0,"",'Tabulation of Bids'!D241)</f>
        <v/>
      </c>
      <c r="D448" s="311" t="str">
        <f>IF(ISBLANK('Tabulation of Bids'!C241),"",'Tabulation of Bids'!C241)</f>
        <v/>
      </c>
      <c r="E448" s="267" t="str">
        <f t="shared" ref="E448:E470" si="62">IF(J448 = "","",J448*C448)</f>
        <v/>
      </c>
      <c r="F448" s="268" t="str">
        <f t="shared" si="59"/>
        <v/>
      </c>
      <c r="G448" s="296" t="str">
        <f t="shared" ref="G448:G470" si="63">IF($K$195="BLR 6303",IF(C448&gt;H448,C448-H448,""),"")</f>
        <v/>
      </c>
      <c r="H448" s="167"/>
      <c r="I448" s="136" t="str">
        <f t="shared" si="60"/>
        <v/>
      </c>
      <c r="J448" s="134" t="str">
        <f>IF(ISBLANK('Tabulation of Bids'!G337),"",'Tabulation of Bids'!G337)</f>
        <v/>
      </c>
      <c r="K448" s="134" t="str">
        <f t="shared" si="61"/>
        <v/>
      </c>
    </row>
    <row r="449" spans="1:11" ht="20.25" customHeight="1" x14ac:dyDescent="0.2">
      <c r="A449" s="309" t="str">
        <f>IF(ISBLANK('Tabulation of Bids'!A242),"",'Tabulation of Bids'!A242)</f>
        <v/>
      </c>
      <c r="B449" s="310" t="str">
        <f>IF(ISBLANK('Tabulation of Bids'!B242),"",'Tabulation of Bids'!B242)</f>
        <v/>
      </c>
      <c r="C449" s="307" t="str">
        <f>IF('Tabulation of Bids'!D242=0,"",'Tabulation of Bids'!D242)</f>
        <v/>
      </c>
      <c r="D449" s="311" t="str">
        <f>IF(ISBLANK('Tabulation of Bids'!C242),"",'Tabulation of Bids'!C242)</f>
        <v/>
      </c>
      <c r="E449" s="267" t="str">
        <f t="shared" si="62"/>
        <v/>
      </c>
      <c r="F449" s="268" t="str">
        <f t="shared" si="59"/>
        <v/>
      </c>
      <c r="G449" s="296" t="str">
        <f t="shared" si="63"/>
        <v/>
      </c>
      <c r="H449" s="167"/>
      <c r="I449" s="136" t="str">
        <f t="shared" si="60"/>
        <v/>
      </c>
      <c r="J449" s="134" t="str">
        <f>IF(ISBLANK('Tabulation of Bids'!G338),"",'Tabulation of Bids'!G338)</f>
        <v/>
      </c>
      <c r="K449" s="134" t="str">
        <f t="shared" si="61"/>
        <v/>
      </c>
    </row>
    <row r="450" spans="1:11" ht="20.25" customHeight="1" x14ac:dyDescent="0.2">
      <c r="A450" s="309" t="str">
        <f>IF(ISBLANK('Tabulation of Bids'!A243),"",'Tabulation of Bids'!A243)</f>
        <v/>
      </c>
      <c r="B450" s="310" t="str">
        <f>IF(ISBLANK('Tabulation of Bids'!B243),"",'Tabulation of Bids'!B243)</f>
        <v/>
      </c>
      <c r="C450" s="307" t="str">
        <f>IF('Tabulation of Bids'!D243=0,"",'Tabulation of Bids'!D243)</f>
        <v/>
      </c>
      <c r="D450" s="311" t="str">
        <f>IF(ISBLANK('Tabulation of Bids'!C243),"",'Tabulation of Bids'!C243)</f>
        <v/>
      </c>
      <c r="E450" s="267" t="str">
        <f t="shared" si="62"/>
        <v/>
      </c>
      <c r="F450" s="268" t="str">
        <f t="shared" si="59"/>
        <v/>
      </c>
      <c r="G450" s="296" t="str">
        <f t="shared" si="63"/>
        <v/>
      </c>
      <c r="H450" s="167"/>
      <c r="I450" s="136" t="str">
        <f t="shared" si="60"/>
        <v/>
      </c>
      <c r="J450" s="134" t="str">
        <f>IF(ISBLANK('Tabulation of Bids'!G339),"",'Tabulation of Bids'!G339)</f>
        <v/>
      </c>
      <c r="K450" s="134" t="str">
        <f t="shared" si="61"/>
        <v/>
      </c>
    </row>
    <row r="451" spans="1:11" ht="20.25" customHeight="1" x14ac:dyDescent="0.2">
      <c r="A451" s="309" t="str">
        <f>IF(ISBLANK('Tabulation of Bids'!A244),"",'Tabulation of Bids'!A244)</f>
        <v/>
      </c>
      <c r="B451" s="310" t="str">
        <f>IF(ISBLANK('Tabulation of Bids'!B244),"",'Tabulation of Bids'!B244)</f>
        <v/>
      </c>
      <c r="C451" s="307" t="str">
        <f>IF('Tabulation of Bids'!D244=0,"",'Tabulation of Bids'!D244)</f>
        <v/>
      </c>
      <c r="D451" s="311" t="str">
        <f>IF(ISBLANK('Tabulation of Bids'!C244),"",'Tabulation of Bids'!C244)</f>
        <v/>
      </c>
      <c r="E451" s="267" t="str">
        <f t="shared" si="62"/>
        <v/>
      </c>
      <c r="F451" s="268" t="str">
        <f t="shared" si="59"/>
        <v/>
      </c>
      <c r="G451" s="296" t="str">
        <f t="shared" si="63"/>
        <v/>
      </c>
      <c r="H451" s="167"/>
      <c r="I451" s="136" t="str">
        <f t="shared" si="60"/>
        <v/>
      </c>
      <c r="J451" s="134" t="str">
        <f>IF(ISBLANK('Tabulation of Bids'!G340),"",'Tabulation of Bids'!G340)</f>
        <v/>
      </c>
      <c r="K451" s="134" t="str">
        <f t="shared" si="61"/>
        <v/>
      </c>
    </row>
    <row r="452" spans="1:11" ht="20.25" customHeight="1" x14ac:dyDescent="0.2">
      <c r="A452" s="309" t="str">
        <f>IF(ISBLANK('Tabulation of Bids'!A245),"",'Tabulation of Bids'!A245)</f>
        <v/>
      </c>
      <c r="B452" s="310" t="str">
        <f>IF(ISBLANK('Tabulation of Bids'!B245),"",'Tabulation of Bids'!B245)</f>
        <v/>
      </c>
      <c r="C452" s="307" t="str">
        <f>IF('Tabulation of Bids'!D245=0,"",'Tabulation of Bids'!D245)</f>
        <v/>
      </c>
      <c r="D452" s="311" t="str">
        <f>IF(ISBLANK('Tabulation of Bids'!C245),"",'Tabulation of Bids'!C245)</f>
        <v/>
      </c>
      <c r="E452" s="267" t="str">
        <f t="shared" si="62"/>
        <v/>
      </c>
      <c r="F452" s="268" t="str">
        <f t="shared" si="59"/>
        <v/>
      </c>
      <c r="G452" s="296" t="str">
        <f t="shared" si="63"/>
        <v/>
      </c>
      <c r="H452" s="167"/>
      <c r="I452" s="136" t="str">
        <f t="shared" si="60"/>
        <v/>
      </c>
      <c r="J452" s="134" t="str">
        <f>IF(ISBLANK('Tabulation of Bids'!G341),"",'Tabulation of Bids'!G341)</f>
        <v/>
      </c>
      <c r="K452" s="134" t="str">
        <f t="shared" si="61"/>
        <v/>
      </c>
    </row>
    <row r="453" spans="1:11" ht="20.25" customHeight="1" x14ac:dyDescent="0.2">
      <c r="A453" s="309" t="str">
        <f>IF(ISBLANK('Tabulation of Bids'!A246),"",'Tabulation of Bids'!A246)</f>
        <v/>
      </c>
      <c r="B453" s="310" t="str">
        <f>IF(ISBLANK('Tabulation of Bids'!B246),"",'Tabulation of Bids'!B246)</f>
        <v/>
      </c>
      <c r="C453" s="307" t="str">
        <f>IF('Tabulation of Bids'!D246=0,"",'Tabulation of Bids'!D246)</f>
        <v/>
      </c>
      <c r="D453" s="311" t="str">
        <f>IF(ISBLANK('Tabulation of Bids'!C246),"",'Tabulation of Bids'!C246)</f>
        <v/>
      </c>
      <c r="E453" s="267" t="str">
        <f t="shared" si="62"/>
        <v/>
      </c>
      <c r="F453" s="268" t="str">
        <f t="shared" si="59"/>
        <v/>
      </c>
      <c r="G453" s="296" t="str">
        <f t="shared" si="63"/>
        <v/>
      </c>
      <c r="H453" s="167"/>
      <c r="I453" s="136" t="str">
        <f t="shared" si="60"/>
        <v/>
      </c>
      <c r="J453" s="134" t="str">
        <f>IF(ISBLANK('Tabulation of Bids'!G342),"",'Tabulation of Bids'!G342)</f>
        <v/>
      </c>
      <c r="K453" s="134" t="str">
        <f t="shared" si="61"/>
        <v/>
      </c>
    </row>
    <row r="454" spans="1:11" ht="20.25" customHeight="1" x14ac:dyDescent="0.2">
      <c r="A454" s="309" t="str">
        <f>IF(ISBLANK('Tabulation of Bids'!A247),"",'Tabulation of Bids'!A247)</f>
        <v/>
      </c>
      <c r="B454" s="310" t="str">
        <f>IF(ISBLANK('Tabulation of Bids'!B247),"",'Tabulation of Bids'!B247)</f>
        <v/>
      </c>
      <c r="C454" s="307" t="str">
        <f>IF('Tabulation of Bids'!D247=0,"",'Tabulation of Bids'!D247)</f>
        <v/>
      </c>
      <c r="D454" s="311" t="str">
        <f>IF(ISBLANK('Tabulation of Bids'!C247),"",'Tabulation of Bids'!C247)</f>
        <v/>
      </c>
      <c r="E454" s="267" t="str">
        <f t="shared" si="62"/>
        <v/>
      </c>
      <c r="F454" s="268" t="str">
        <f t="shared" si="59"/>
        <v/>
      </c>
      <c r="G454" s="296" t="str">
        <f t="shared" si="63"/>
        <v/>
      </c>
      <c r="H454" s="167"/>
      <c r="I454" s="136" t="str">
        <f t="shared" si="60"/>
        <v/>
      </c>
      <c r="J454" s="134" t="str">
        <f>IF(ISBLANK('Tabulation of Bids'!G343),"",'Tabulation of Bids'!G343)</f>
        <v/>
      </c>
      <c r="K454" s="134" t="str">
        <f t="shared" si="61"/>
        <v/>
      </c>
    </row>
    <row r="455" spans="1:11" ht="20.25" customHeight="1" x14ac:dyDescent="0.2">
      <c r="A455" s="309" t="str">
        <f>IF(ISBLANK('Tabulation of Bids'!A248),"",'Tabulation of Bids'!A248)</f>
        <v/>
      </c>
      <c r="B455" s="310" t="str">
        <f>IF(ISBLANK('Tabulation of Bids'!B248),"",'Tabulation of Bids'!B248)</f>
        <v/>
      </c>
      <c r="C455" s="307" t="str">
        <f>IF('Tabulation of Bids'!D248=0,"",'Tabulation of Bids'!D248)</f>
        <v/>
      </c>
      <c r="D455" s="311" t="str">
        <f>IF(ISBLANK('Tabulation of Bids'!C248),"",'Tabulation of Bids'!C248)</f>
        <v/>
      </c>
      <c r="E455" s="267" t="str">
        <f t="shared" si="62"/>
        <v/>
      </c>
      <c r="F455" s="268" t="str">
        <f t="shared" si="59"/>
        <v/>
      </c>
      <c r="G455" s="296" t="str">
        <f t="shared" si="63"/>
        <v/>
      </c>
      <c r="H455" s="167"/>
      <c r="I455" s="136" t="str">
        <f t="shared" si="60"/>
        <v/>
      </c>
      <c r="J455" s="134" t="str">
        <f>IF(ISBLANK('Tabulation of Bids'!G344),"",'Tabulation of Bids'!G344)</f>
        <v/>
      </c>
      <c r="K455" s="134" t="str">
        <f t="shared" si="61"/>
        <v/>
      </c>
    </row>
    <row r="456" spans="1:11" ht="20.25" customHeight="1" x14ac:dyDescent="0.2">
      <c r="A456" s="309" t="str">
        <f>IF(ISBLANK('Tabulation of Bids'!A249),"",'Tabulation of Bids'!A249)</f>
        <v/>
      </c>
      <c r="B456" s="310" t="str">
        <f>IF(ISBLANK('Tabulation of Bids'!B249),"",'Tabulation of Bids'!B249)</f>
        <v/>
      </c>
      <c r="C456" s="307" t="str">
        <f>IF('Tabulation of Bids'!D249=0,"",'Tabulation of Bids'!D249)</f>
        <v/>
      </c>
      <c r="D456" s="311" t="str">
        <f>IF(ISBLANK('Tabulation of Bids'!C249),"",'Tabulation of Bids'!C249)</f>
        <v/>
      </c>
      <c r="E456" s="267" t="str">
        <f t="shared" si="62"/>
        <v/>
      </c>
      <c r="F456" s="268" t="str">
        <f t="shared" si="59"/>
        <v/>
      </c>
      <c r="G456" s="296" t="str">
        <f t="shared" si="63"/>
        <v/>
      </c>
      <c r="H456" s="167"/>
      <c r="I456" s="136" t="str">
        <f t="shared" si="60"/>
        <v/>
      </c>
      <c r="J456" s="134" t="str">
        <f>IF(ISBLANK('Tabulation of Bids'!G345),"",'Tabulation of Bids'!G345)</f>
        <v/>
      </c>
      <c r="K456" s="134" t="str">
        <f t="shared" si="61"/>
        <v/>
      </c>
    </row>
    <row r="457" spans="1:11" ht="20.25" customHeight="1" x14ac:dyDescent="0.2">
      <c r="A457" s="309" t="str">
        <f>IF(ISBLANK('Tabulation of Bids'!A250),"",'Tabulation of Bids'!A250)</f>
        <v/>
      </c>
      <c r="B457" s="310" t="str">
        <f>IF(ISBLANK('Tabulation of Bids'!B250),"",'Tabulation of Bids'!B250)</f>
        <v/>
      </c>
      <c r="C457" s="307" t="str">
        <f>IF('Tabulation of Bids'!D250=0,"",'Tabulation of Bids'!D250)</f>
        <v/>
      </c>
      <c r="D457" s="311" t="str">
        <f>IF(ISBLANK('Tabulation of Bids'!C250),"",'Tabulation of Bids'!C250)</f>
        <v/>
      </c>
      <c r="E457" s="267" t="str">
        <f t="shared" si="62"/>
        <v/>
      </c>
      <c r="F457" s="268" t="str">
        <f t="shared" si="59"/>
        <v/>
      </c>
      <c r="G457" s="296" t="str">
        <f t="shared" si="63"/>
        <v/>
      </c>
      <c r="H457" s="167"/>
      <c r="I457" s="136" t="str">
        <f t="shared" si="60"/>
        <v/>
      </c>
      <c r="J457" s="134" t="str">
        <f>IF(ISBLANK('Tabulation of Bids'!G346),"",'Tabulation of Bids'!G346)</f>
        <v/>
      </c>
      <c r="K457" s="134" t="str">
        <f t="shared" si="61"/>
        <v/>
      </c>
    </row>
    <row r="458" spans="1:11" ht="20.25" customHeight="1" x14ac:dyDescent="0.2">
      <c r="A458" s="309" t="str">
        <f>IF(ISBLANK('Tabulation of Bids'!A251),"",'Tabulation of Bids'!A251)</f>
        <v/>
      </c>
      <c r="B458" s="310" t="str">
        <f>IF(ISBLANK('Tabulation of Bids'!B251),"",'Tabulation of Bids'!B251)</f>
        <v/>
      </c>
      <c r="C458" s="307" t="str">
        <f>IF('Tabulation of Bids'!D251=0,"",'Tabulation of Bids'!D251)</f>
        <v/>
      </c>
      <c r="D458" s="311" t="str">
        <f>IF(ISBLANK('Tabulation of Bids'!C251),"",'Tabulation of Bids'!C251)</f>
        <v/>
      </c>
      <c r="E458" s="267" t="str">
        <f t="shared" si="62"/>
        <v/>
      </c>
      <c r="F458" s="268" t="str">
        <f t="shared" si="59"/>
        <v/>
      </c>
      <c r="G458" s="296" t="str">
        <f t="shared" si="63"/>
        <v/>
      </c>
      <c r="H458" s="167"/>
      <c r="I458" s="136" t="str">
        <f t="shared" si="60"/>
        <v/>
      </c>
      <c r="J458" s="134" t="str">
        <f>IF(ISBLANK('Tabulation of Bids'!G347),"",'Tabulation of Bids'!G347)</f>
        <v/>
      </c>
      <c r="K458" s="134" t="str">
        <f t="shared" si="61"/>
        <v/>
      </c>
    </row>
    <row r="459" spans="1:11" ht="20.25" customHeight="1" x14ac:dyDescent="0.2">
      <c r="A459" s="309" t="str">
        <f>IF(ISBLANK('Tabulation of Bids'!A252),"",'Tabulation of Bids'!A252)</f>
        <v/>
      </c>
      <c r="B459" s="310" t="str">
        <f>IF(ISBLANK('Tabulation of Bids'!B252),"",'Tabulation of Bids'!B252)</f>
        <v/>
      </c>
      <c r="C459" s="307" t="str">
        <f>IF('Tabulation of Bids'!D252=0,"",'Tabulation of Bids'!D252)</f>
        <v/>
      </c>
      <c r="D459" s="311" t="str">
        <f>IF(ISBLANK('Tabulation of Bids'!C252),"",'Tabulation of Bids'!C252)</f>
        <v/>
      </c>
      <c r="E459" s="267" t="str">
        <f t="shared" si="62"/>
        <v/>
      </c>
      <c r="F459" s="268" t="str">
        <f t="shared" si="59"/>
        <v/>
      </c>
      <c r="G459" s="296" t="str">
        <f t="shared" si="63"/>
        <v/>
      </c>
      <c r="H459" s="167"/>
      <c r="I459" s="136" t="str">
        <f t="shared" si="60"/>
        <v/>
      </c>
      <c r="J459" s="134" t="str">
        <f>IF(ISBLANK('Tabulation of Bids'!G348),"",'Tabulation of Bids'!G348)</f>
        <v/>
      </c>
      <c r="K459" s="134" t="str">
        <f t="shared" si="61"/>
        <v/>
      </c>
    </row>
    <row r="460" spans="1:11" ht="20.25" customHeight="1" x14ac:dyDescent="0.2">
      <c r="A460" s="309" t="str">
        <f>IF(ISBLANK('Tabulation of Bids'!A253),"",'Tabulation of Bids'!A253)</f>
        <v/>
      </c>
      <c r="B460" s="310" t="str">
        <f>IF(ISBLANK('Tabulation of Bids'!B253),"",'Tabulation of Bids'!B253)</f>
        <v/>
      </c>
      <c r="C460" s="307" t="str">
        <f>IF('Tabulation of Bids'!D253=0,"",'Tabulation of Bids'!D253)</f>
        <v/>
      </c>
      <c r="D460" s="311" t="str">
        <f>IF(ISBLANK('Tabulation of Bids'!C253),"",'Tabulation of Bids'!C253)</f>
        <v/>
      </c>
      <c r="E460" s="267" t="str">
        <f t="shared" si="62"/>
        <v/>
      </c>
      <c r="F460" s="268" t="str">
        <f t="shared" si="59"/>
        <v/>
      </c>
      <c r="G460" s="296" t="str">
        <f t="shared" si="63"/>
        <v/>
      </c>
      <c r="H460" s="167"/>
      <c r="I460" s="136" t="str">
        <f t="shared" si="60"/>
        <v/>
      </c>
      <c r="J460" s="134" t="str">
        <f>IF(ISBLANK('Tabulation of Bids'!G349),"",'Tabulation of Bids'!G349)</f>
        <v/>
      </c>
      <c r="K460" s="134" t="str">
        <f t="shared" si="61"/>
        <v/>
      </c>
    </row>
    <row r="461" spans="1:11" ht="20.25" customHeight="1" x14ac:dyDescent="0.2">
      <c r="A461" s="309" t="str">
        <f>IF(ISBLANK('Tabulation of Bids'!A254),"",'Tabulation of Bids'!A254)</f>
        <v/>
      </c>
      <c r="B461" s="310" t="str">
        <f>IF(ISBLANK('Tabulation of Bids'!B254),"",'Tabulation of Bids'!B254)</f>
        <v/>
      </c>
      <c r="C461" s="307" t="str">
        <f>IF('Tabulation of Bids'!D254=0,"",'Tabulation of Bids'!D254)</f>
        <v/>
      </c>
      <c r="D461" s="311" t="str">
        <f>IF(ISBLANK('Tabulation of Bids'!C254),"",'Tabulation of Bids'!C254)</f>
        <v/>
      </c>
      <c r="E461" s="267" t="str">
        <f t="shared" si="62"/>
        <v/>
      </c>
      <c r="F461" s="268" t="str">
        <f t="shared" si="59"/>
        <v/>
      </c>
      <c r="G461" s="296" t="str">
        <f t="shared" si="63"/>
        <v/>
      </c>
      <c r="H461" s="167"/>
      <c r="I461" s="136" t="str">
        <f t="shared" si="60"/>
        <v/>
      </c>
      <c r="J461" s="134" t="str">
        <f>IF(ISBLANK('Tabulation of Bids'!G350),"",'Tabulation of Bids'!G350)</f>
        <v/>
      </c>
      <c r="K461" s="134" t="str">
        <f t="shared" si="61"/>
        <v/>
      </c>
    </row>
    <row r="462" spans="1:11" ht="20.25" customHeight="1" x14ac:dyDescent="0.2">
      <c r="A462" s="309" t="str">
        <f>IF(ISBLANK('Tabulation of Bids'!A255),"",'Tabulation of Bids'!A255)</f>
        <v/>
      </c>
      <c r="B462" s="310" t="str">
        <f>IF(ISBLANK('Tabulation of Bids'!B255),"",'Tabulation of Bids'!B255)</f>
        <v/>
      </c>
      <c r="C462" s="307" t="str">
        <f>IF('Tabulation of Bids'!D255=0,"",'Tabulation of Bids'!D255)</f>
        <v/>
      </c>
      <c r="D462" s="311" t="str">
        <f>IF(ISBLANK('Tabulation of Bids'!C255),"",'Tabulation of Bids'!C255)</f>
        <v/>
      </c>
      <c r="E462" s="267" t="str">
        <f t="shared" si="62"/>
        <v/>
      </c>
      <c r="F462" s="268" t="str">
        <f t="shared" si="59"/>
        <v/>
      </c>
      <c r="G462" s="296" t="str">
        <f t="shared" si="63"/>
        <v/>
      </c>
      <c r="H462" s="167"/>
      <c r="I462" s="136" t="str">
        <f t="shared" si="60"/>
        <v/>
      </c>
      <c r="J462" s="134" t="str">
        <f>IF(ISBLANK('Tabulation of Bids'!G351),"",'Tabulation of Bids'!G351)</f>
        <v/>
      </c>
      <c r="K462" s="134" t="str">
        <f t="shared" si="61"/>
        <v/>
      </c>
    </row>
    <row r="463" spans="1:11" ht="20.25" customHeight="1" x14ac:dyDescent="0.2">
      <c r="A463" s="309" t="str">
        <f>IF(ISBLANK('Tabulation of Bids'!A256),"",'Tabulation of Bids'!A256)</f>
        <v/>
      </c>
      <c r="B463" s="310" t="str">
        <f>IF(ISBLANK('Tabulation of Bids'!B256),"",'Tabulation of Bids'!B256)</f>
        <v/>
      </c>
      <c r="C463" s="307" t="str">
        <f>IF('Tabulation of Bids'!D256=0,"",'Tabulation of Bids'!D256)</f>
        <v/>
      </c>
      <c r="D463" s="311" t="str">
        <f>IF(ISBLANK('Tabulation of Bids'!C256),"",'Tabulation of Bids'!C256)</f>
        <v/>
      </c>
      <c r="E463" s="267" t="str">
        <f t="shared" si="62"/>
        <v/>
      </c>
      <c r="F463" s="268" t="str">
        <f t="shared" si="59"/>
        <v/>
      </c>
      <c r="G463" s="296" t="str">
        <f t="shared" si="63"/>
        <v/>
      </c>
      <c r="H463" s="167"/>
      <c r="I463" s="136" t="str">
        <f t="shared" si="60"/>
        <v/>
      </c>
      <c r="J463" s="134" t="str">
        <f>IF(ISBLANK('Tabulation of Bids'!G352),"",'Tabulation of Bids'!G352)</f>
        <v/>
      </c>
      <c r="K463" s="134" t="str">
        <f t="shared" si="61"/>
        <v/>
      </c>
    </row>
    <row r="464" spans="1:11" ht="20.25" customHeight="1" x14ac:dyDescent="0.2">
      <c r="A464" s="309" t="str">
        <f>IF(ISBLANK('Tabulation of Bids'!A257),"",'Tabulation of Bids'!A257)</f>
        <v/>
      </c>
      <c r="B464" s="310" t="str">
        <f>IF(ISBLANK('Tabulation of Bids'!B257),"",'Tabulation of Bids'!B257)</f>
        <v/>
      </c>
      <c r="C464" s="307" t="str">
        <f>IF('Tabulation of Bids'!D257=0,"",'Tabulation of Bids'!D257)</f>
        <v/>
      </c>
      <c r="D464" s="311" t="str">
        <f>IF(ISBLANK('Tabulation of Bids'!C257),"",'Tabulation of Bids'!C257)</f>
        <v/>
      </c>
      <c r="E464" s="267" t="str">
        <f t="shared" si="62"/>
        <v/>
      </c>
      <c r="F464" s="268" t="str">
        <f t="shared" si="59"/>
        <v/>
      </c>
      <c r="G464" s="296" t="str">
        <f t="shared" si="63"/>
        <v/>
      </c>
      <c r="H464" s="167"/>
      <c r="I464" s="136" t="str">
        <f t="shared" si="60"/>
        <v/>
      </c>
      <c r="J464" s="134" t="str">
        <f>IF(ISBLANK('Tabulation of Bids'!G353),"",'Tabulation of Bids'!G353)</f>
        <v/>
      </c>
      <c r="K464" s="134" t="str">
        <f t="shared" si="61"/>
        <v/>
      </c>
    </row>
    <row r="465" spans="1:11" ht="20.25" customHeight="1" x14ac:dyDescent="0.2">
      <c r="A465" s="309" t="str">
        <f>IF(ISBLANK('Tabulation of Bids'!A258),"",'Tabulation of Bids'!A258)</f>
        <v/>
      </c>
      <c r="B465" s="310" t="str">
        <f>IF(ISBLANK('Tabulation of Bids'!B258),"",'Tabulation of Bids'!B258)</f>
        <v/>
      </c>
      <c r="C465" s="307" t="str">
        <f>IF('Tabulation of Bids'!D258=0,"",'Tabulation of Bids'!D258)</f>
        <v/>
      </c>
      <c r="D465" s="311" t="str">
        <f>IF(ISBLANK('Tabulation of Bids'!C258),"",'Tabulation of Bids'!C258)</f>
        <v/>
      </c>
      <c r="E465" s="267" t="str">
        <f t="shared" si="62"/>
        <v/>
      </c>
      <c r="F465" s="268" t="str">
        <f t="shared" si="59"/>
        <v/>
      </c>
      <c r="G465" s="296" t="str">
        <f t="shared" si="63"/>
        <v/>
      </c>
      <c r="H465" s="167"/>
      <c r="I465" s="136" t="str">
        <f t="shared" si="60"/>
        <v/>
      </c>
      <c r="J465" s="134" t="str">
        <f>IF(ISBLANK('Tabulation of Bids'!G354),"",'Tabulation of Bids'!G354)</f>
        <v/>
      </c>
      <c r="K465" s="134" t="str">
        <f t="shared" si="61"/>
        <v/>
      </c>
    </row>
    <row r="466" spans="1:11" ht="20.25" customHeight="1" x14ac:dyDescent="0.2">
      <c r="A466" s="309" t="str">
        <f>IF(ISBLANK('Tabulation of Bids'!A259),"",'Tabulation of Bids'!A259)</f>
        <v/>
      </c>
      <c r="B466" s="310" t="str">
        <f>IF(ISBLANK('Tabulation of Bids'!B259),"",'Tabulation of Bids'!B259)</f>
        <v/>
      </c>
      <c r="C466" s="307" t="str">
        <f>IF('Tabulation of Bids'!D259=0,"",'Tabulation of Bids'!D259)</f>
        <v/>
      </c>
      <c r="D466" s="311" t="str">
        <f>IF(ISBLANK('Tabulation of Bids'!C259),"",'Tabulation of Bids'!C259)</f>
        <v/>
      </c>
      <c r="E466" s="267" t="str">
        <f t="shared" si="62"/>
        <v/>
      </c>
      <c r="F466" s="268" t="str">
        <f t="shared" si="59"/>
        <v/>
      </c>
      <c r="G466" s="296" t="str">
        <f t="shared" si="63"/>
        <v/>
      </c>
      <c r="H466" s="167"/>
      <c r="I466" s="136" t="str">
        <f t="shared" si="60"/>
        <v/>
      </c>
      <c r="J466" s="134" t="str">
        <f>IF(ISBLANK('Tabulation of Bids'!G355),"",'Tabulation of Bids'!G355)</f>
        <v/>
      </c>
      <c r="K466" s="134" t="str">
        <f t="shared" si="61"/>
        <v/>
      </c>
    </row>
    <row r="467" spans="1:11" ht="20.25" customHeight="1" x14ac:dyDescent="0.2">
      <c r="A467" s="309" t="str">
        <f>IF(ISBLANK('Tabulation of Bids'!A260),"",'Tabulation of Bids'!A260)</f>
        <v/>
      </c>
      <c r="B467" s="310" t="str">
        <f>IF(ISBLANK('Tabulation of Bids'!B260),"",'Tabulation of Bids'!B260)</f>
        <v/>
      </c>
      <c r="C467" s="307" t="str">
        <f>IF('Tabulation of Bids'!D260=0,"",'Tabulation of Bids'!D260)</f>
        <v/>
      </c>
      <c r="D467" s="311" t="str">
        <f>IF(ISBLANK('Tabulation of Bids'!C260),"",'Tabulation of Bids'!C260)</f>
        <v/>
      </c>
      <c r="E467" s="267" t="str">
        <f t="shared" si="62"/>
        <v/>
      </c>
      <c r="F467" s="268" t="str">
        <f t="shared" si="59"/>
        <v/>
      </c>
      <c r="G467" s="296" t="str">
        <f t="shared" si="63"/>
        <v/>
      </c>
      <c r="H467" s="167"/>
      <c r="I467" s="136" t="str">
        <f t="shared" si="60"/>
        <v/>
      </c>
      <c r="J467" s="134" t="str">
        <f>IF(ISBLANK('Tabulation of Bids'!G356),"",'Tabulation of Bids'!G356)</f>
        <v/>
      </c>
      <c r="K467" s="134" t="str">
        <f t="shared" si="61"/>
        <v/>
      </c>
    </row>
    <row r="468" spans="1:11" ht="20.25" customHeight="1" x14ac:dyDescent="0.2">
      <c r="A468" s="309" t="str">
        <f>IF(ISBLANK('Tabulation of Bids'!A261),"",'Tabulation of Bids'!A261)</f>
        <v/>
      </c>
      <c r="B468" s="310" t="str">
        <f>IF(ISBLANK('Tabulation of Bids'!B261),"",'Tabulation of Bids'!B261)</f>
        <v/>
      </c>
      <c r="C468" s="307" t="str">
        <f>IF('Tabulation of Bids'!D261=0,"",'Tabulation of Bids'!D261)</f>
        <v/>
      </c>
      <c r="D468" s="311" t="str">
        <f>IF(ISBLANK('Tabulation of Bids'!C261),"",'Tabulation of Bids'!C261)</f>
        <v/>
      </c>
      <c r="E468" s="267" t="str">
        <f t="shared" si="62"/>
        <v/>
      </c>
      <c r="F468" s="268" t="str">
        <f t="shared" si="59"/>
        <v/>
      </c>
      <c r="G468" s="296" t="str">
        <f t="shared" si="63"/>
        <v/>
      </c>
      <c r="H468" s="167"/>
      <c r="I468" s="136" t="str">
        <f t="shared" si="60"/>
        <v/>
      </c>
      <c r="J468" s="134" t="str">
        <f>IF(ISBLANK('Tabulation of Bids'!G357),"",'Tabulation of Bids'!G357)</f>
        <v/>
      </c>
      <c r="K468" s="134" t="str">
        <f t="shared" si="61"/>
        <v/>
      </c>
    </row>
    <row r="469" spans="1:11" ht="20.25" customHeight="1" x14ac:dyDescent="0.2">
      <c r="A469" s="309" t="str">
        <f>IF(ISBLANK('Tabulation of Bids'!A262),"",'Tabulation of Bids'!A262)</f>
        <v/>
      </c>
      <c r="B469" s="310" t="str">
        <f>IF(ISBLANK('Tabulation of Bids'!B262),"",'Tabulation of Bids'!B262)</f>
        <v/>
      </c>
      <c r="C469" s="307" t="str">
        <f>IF('Tabulation of Bids'!D262=0,"",'Tabulation of Bids'!D262)</f>
        <v/>
      </c>
      <c r="D469" s="311" t="str">
        <f>IF(ISBLANK('Tabulation of Bids'!C262),"",'Tabulation of Bids'!C262)</f>
        <v/>
      </c>
      <c r="E469" s="267" t="str">
        <f t="shared" si="62"/>
        <v/>
      </c>
      <c r="F469" s="268" t="str">
        <f t="shared" si="59"/>
        <v/>
      </c>
      <c r="G469" s="296" t="str">
        <f t="shared" si="63"/>
        <v/>
      </c>
      <c r="H469" s="167"/>
      <c r="I469" s="136" t="str">
        <f t="shared" si="60"/>
        <v/>
      </c>
      <c r="J469" s="134" t="str">
        <f>IF(ISBLANK('Tabulation of Bids'!G358),"",'Tabulation of Bids'!G358)</f>
        <v/>
      </c>
      <c r="K469" s="134" t="str">
        <f t="shared" si="61"/>
        <v/>
      </c>
    </row>
    <row r="470" spans="1:11" ht="20.25" customHeight="1" thickBot="1" x14ac:dyDescent="0.25">
      <c r="A470" s="309" t="str">
        <f>IF(ISBLANK('Tabulation of Bids'!A263),"",'Tabulation of Bids'!A263)</f>
        <v/>
      </c>
      <c r="B470" s="310" t="str">
        <f>IF(ISBLANK('Tabulation of Bids'!B263),"",'Tabulation of Bids'!B263)</f>
        <v/>
      </c>
      <c r="C470" s="307" t="str">
        <f>IF('Tabulation of Bids'!D263=0,"",'Tabulation of Bids'!D263)</f>
        <v/>
      </c>
      <c r="D470" s="311" t="str">
        <f>IF(ISBLANK('Tabulation of Bids'!C263),"",'Tabulation of Bids'!C263)</f>
        <v/>
      </c>
      <c r="E470" s="267" t="str">
        <f t="shared" si="62"/>
        <v/>
      </c>
      <c r="F470" s="268" t="str">
        <f t="shared" si="59"/>
        <v/>
      </c>
      <c r="G470" s="296" t="str">
        <f t="shared" si="63"/>
        <v/>
      </c>
      <c r="H470" s="167"/>
      <c r="I470" s="136" t="str">
        <f t="shared" si="60"/>
        <v/>
      </c>
      <c r="J470" s="134" t="str">
        <f>IF(ISBLANK('Tabulation of Bids'!G359),"",'Tabulation of Bids'!G359)</f>
        <v/>
      </c>
      <c r="K470" s="134" t="str">
        <f t="shared" si="61"/>
        <v/>
      </c>
    </row>
    <row r="471" spans="1:11" ht="12" thickBot="1" x14ac:dyDescent="0.25">
      <c r="A471" s="132" t="str">
        <f>IF(A497="","Total","Sub Total")</f>
        <v>Total</v>
      </c>
      <c r="B471" s="45"/>
      <c r="C471" s="46"/>
      <c r="D471" s="36"/>
      <c r="E471" s="236">
        <f>SUM(E447:E470)+SUM(E398:E421)+SUM(E349:E372)+SUM(E300:E323)+SUM(E251:E274)+SUM(E202:E225)+SUM(E153:E176)+SUM(E104:E127)+SUM(E55:E78)+SUM(E7:E30)</f>
        <v>765602.82000000007</v>
      </c>
      <c r="F471" s="26"/>
      <c r="G471" s="36"/>
      <c r="H471" s="46"/>
      <c r="I471" s="36"/>
      <c r="J471" s="25"/>
      <c r="K471" s="25">
        <f>IF(ISNUMBER(E471),SUM(K7:K30)+SUM(K55:K78)+SUM(K104:K127)+SUM(K153:K176)+SUM(K202:K225)+SUM(K251:K274)+SUM(K300:K323)+SUM(K349:K372)+SUM(K398:K421)+SUM(K447:K470),"")</f>
        <v>0</v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2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5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80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81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9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6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7"/>
    </row>
    <row r="482" spans="1:11" ht="12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8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5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5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8"/>
      <c r="E485" s="338"/>
      <c r="F485" s="338"/>
      <c r="G485" s="338"/>
      <c r="H485" s="338"/>
      <c r="I485" s="338"/>
      <c r="J485" s="338"/>
      <c r="K485" s="338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8"/>
      <c r="F487" s="338"/>
      <c r="G487" s="338"/>
      <c r="H487" s="338"/>
      <c r="I487" s="338"/>
      <c r="J487" s="338"/>
      <c r="K487" s="43"/>
    </row>
    <row r="488" spans="1:11" x14ac:dyDescent="0.2">
      <c r="A488" s="315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77" t="str">
        <f>IF(A545="",IF(ISNUMBER(J527),"ENGINEER'S PAYMENT ESTIMATE","ENGINEER'S FINAL PAYMENT ESTIMATE"),A539)</f>
        <v>ENGINEER'S FINAL PAYMENT ESTIMATE</v>
      </c>
      <c r="B490" s="377"/>
      <c r="C490" s="377"/>
      <c r="D490" s="377"/>
      <c r="E490" s="377"/>
      <c r="F490" s="377"/>
      <c r="G490" s="377"/>
      <c r="H490" s="377"/>
      <c r="I490" s="377"/>
      <c r="J490" s="377"/>
      <c r="K490" s="377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40"/>
      <c r="J491" s="11"/>
      <c r="K491" s="11"/>
    </row>
    <row r="492" spans="1:11" x14ac:dyDescent="0.2">
      <c r="A492" s="12"/>
      <c r="B492" s="93" t="str">
        <f>B3</f>
        <v>Payable to: N-Trak Group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3" t="str">
        <f>B4</f>
        <v>Address: Loves Park, IL Bid Bond</v>
      </c>
      <c r="C493" s="12"/>
      <c r="D493" s="12"/>
      <c r="E493" s="12"/>
      <c r="F493" s="12"/>
      <c r="G493" s="12"/>
      <c r="H493" s="14"/>
      <c r="I493" s="376"/>
      <c r="J493" s="376"/>
      <c r="K493" s="376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5" t="str">
        <f>IF(ISBLANK('Tabulation of Bids'!A266),"",'Tabulation of Bids'!A266)</f>
        <v/>
      </c>
      <c r="B496" s="306" t="str">
        <f>IF(ISBLANK('Tabulation of Bids'!B266),"",'Tabulation of Bids'!B266)</f>
        <v/>
      </c>
      <c r="C496" s="307" t="str">
        <f>IF('Tabulation of Bids'!D266=0,"",'Tabulation of Bids'!D266)</f>
        <v/>
      </c>
      <c r="D496" s="308" t="str">
        <f>IF(ISBLANK('Tabulation of Bids'!C266),"",'Tabulation of Bids'!C266)</f>
        <v/>
      </c>
      <c r="E496" s="263" t="str">
        <f>IF(J496 = "","",J496*C496)</f>
        <v/>
      </c>
      <c r="F496" s="264" t="str">
        <f t="shared" ref="F496:F519" si="64">IF((H496&gt;C496),H496-C496,"")</f>
        <v/>
      </c>
      <c r="G496" s="296" t="str">
        <f>IF($K$195="BLR 6303",IF(C496&gt;H496,C496-H496,""),"")</f>
        <v/>
      </c>
      <c r="H496" s="167"/>
      <c r="I496" s="136" t="str">
        <f t="shared" ref="I496:I519" si="65">IF(ISBLANK(H496),"",D496)</f>
        <v/>
      </c>
      <c r="J496" s="134" t="str">
        <f>IF(ISBLANK('Tabulation of Bids'!G386),"",'Tabulation of Bids'!G386)</f>
        <v/>
      </c>
      <c r="K496" s="134" t="str">
        <f t="shared" ref="K496:K519" si="66">IF(ISBLANK(H496),"",H496*J496)</f>
        <v/>
      </c>
    </row>
    <row r="497" spans="1:11" ht="20.25" customHeight="1" x14ac:dyDescent="0.2">
      <c r="A497" s="309" t="str">
        <f>IF(ISBLANK('Tabulation of Bids'!A267),"",'Tabulation of Bids'!A267)</f>
        <v/>
      </c>
      <c r="B497" s="310" t="str">
        <f>IF(ISBLANK('Tabulation of Bids'!B267),"",'Tabulation of Bids'!B267)</f>
        <v/>
      </c>
      <c r="C497" s="307" t="str">
        <f>IF('Tabulation of Bids'!D267=0,"",'Tabulation of Bids'!D267)</f>
        <v/>
      </c>
      <c r="D497" s="311" t="str">
        <f>IF(ISBLANK('Tabulation of Bids'!C267),"",'Tabulation of Bids'!C267)</f>
        <v/>
      </c>
      <c r="E497" s="267" t="str">
        <f t="shared" ref="E497:E519" si="67">IF(J497 = "","",J497*C497)</f>
        <v/>
      </c>
      <c r="F497" s="268" t="str">
        <f t="shared" si="64"/>
        <v/>
      </c>
      <c r="G497" s="296" t="str">
        <f t="shared" ref="G497:G519" si="68">IF($K$195="BLR 6303",IF(C497&gt;H497,C497-H497,""),"")</f>
        <v/>
      </c>
      <c r="H497" s="167"/>
      <c r="I497" s="136" t="str">
        <f t="shared" si="65"/>
        <v/>
      </c>
      <c r="J497" s="134" t="str">
        <f>IF(ISBLANK('Tabulation of Bids'!G387),"",'Tabulation of Bids'!G387)</f>
        <v/>
      </c>
      <c r="K497" s="134" t="str">
        <f t="shared" si="66"/>
        <v/>
      </c>
    </row>
    <row r="498" spans="1:11" ht="20.25" customHeight="1" x14ac:dyDescent="0.2">
      <c r="A498" s="309" t="str">
        <f>IF(ISBLANK('Tabulation of Bids'!A268),"",'Tabulation of Bids'!A268)</f>
        <v/>
      </c>
      <c r="B498" s="310" t="str">
        <f>IF(ISBLANK('Tabulation of Bids'!B268),"",'Tabulation of Bids'!B268)</f>
        <v/>
      </c>
      <c r="C498" s="307" t="str">
        <f>IF('Tabulation of Bids'!D268=0,"",'Tabulation of Bids'!D268)</f>
        <v/>
      </c>
      <c r="D498" s="311" t="str">
        <f>IF(ISBLANK('Tabulation of Bids'!C268),"",'Tabulation of Bids'!C268)</f>
        <v/>
      </c>
      <c r="E498" s="267" t="str">
        <f t="shared" si="67"/>
        <v/>
      </c>
      <c r="F498" s="268" t="str">
        <f t="shared" si="64"/>
        <v/>
      </c>
      <c r="G498" s="296" t="str">
        <f t="shared" si="68"/>
        <v/>
      </c>
      <c r="H498" s="167"/>
      <c r="I498" s="136" t="str">
        <f t="shared" si="65"/>
        <v/>
      </c>
      <c r="J498" s="134" t="str">
        <f>IF(ISBLANK('Tabulation of Bids'!G388),"",'Tabulation of Bids'!G388)</f>
        <v/>
      </c>
      <c r="K498" s="134" t="str">
        <f t="shared" si="66"/>
        <v/>
      </c>
    </row>
    <row r="499" spans="1:11" ht="20.25" customHeight="1" x14ac:dyDescent="0.2">
      <c r="A499" s="309" t="str">
        <f>IF(ISBLANK('Tabulation of Bids'!A269),"",'Tabulation of Bids'!A269)</f>
        <v/>
      </c>
      <c r="B499" s="310" t="str">
        <f>IF(ISBLANK('Tabulation of Bids'!B269),"",'Tabulation of Bids'!B269)</f>
        <v/>
      </c>
      <c r="C499" s="307" t="str">
        <f>IF('Tabulation of Bids'!D269=0,"",'Tabulation of Bids'!D269)</f>
        <v/>
      </c>
      <c r="D499" s="311" t="str">
        <f>IF(ISBLANK('Tabulation of Bids'!C269),"",'Tabulation of Bids'!C269)</f>
        <v/>
      </c>
      <c r="E499" s="267" t="str">
        <f t="shared" si="67"/>
        <v/>
      </c>
      <c r="F499" s="268" t="str">
        <f t="shared" si="64"/>
        <v/>
      </c>
      <c r="G499" s="296" t="str">
        <f t="shared" si="68"/>
        <v/>
      </c>
      <c r="H499" s="167"/>
      <c r="I499" s="136" t="str">
        <f t="shared" si="65"/>
        <v/>
      </c>
      <c r="J499" s="134" t="str">
        <f>IF(ISBLANK('Tabulation of Bids'!G389),"",'Tabulation of Bids'!G389)</f>
        <v/>
      </c>
      <c r="K499" s="134" t="str">
        <f t="shared" si="66"/>
        <v/>
      </c>
    </row>
    <row r="500" spans="1:11" ht="20.25" customHeight="1" x14ac:dyDescent="0.2">
      <c r="A500" s="309" t="str">
        <f>IF(ISBLANK('Tabulation of Bids'!A270),"",'Tabulation of Bids'!A270)</f>
        <v/>
      </c>
      <c r="B500" s="310" t="str">
        <f>IF(ISBLANK('Tabulation of Bids'!B270),"",'Tabulation of Bids'!B270)</f>
        <v/>
      </c>
      <c r="C500" s="307" t="str">
        <f>IF('Tabulation of Bids'!D270=0,"",'Tabulation of Bids'!D270)</f>
        <v/>
      </c>
      <c r="D500" s="311" t="str">
        <f>IF(ISBLANK('Tabulation of Bids'!C270),"",'Tabulation of Bids'!C270)</f>
        <v/>
      </c>
      <c r="E500" s="267" t="str">
        <f t="shared" si="67"/>
        <v/>
      </c>
      <c r="F500" s="268" t="str">
        <f t="shared" si="64"/>
        <v/>
      </c>
      <c r="G500" s="296" t="str">
        <f t="shared" si="68"/>
        <v/>
      </c>
      <c r="H500" s="167"/>
      <c r="I500" s="136" t="str">
        <f t="shared" si="65"/>
        <v/>
      </c>
      <c r="J500" s="134" t="str">
        <f>IF(ISBLANK('Tabulation of Bids'!G390),"",'Tabulation of Bids'!G390)</f>
        <v/>
      </c>
      <c r="K500" s="134" t="str">
        <f t="shared" si="66"/>
        <v/>
      </c>
    </row>
    <row r="501" spans="1:11" ht="20.25" customHeight="1" x14ac:dyDescent="0.2">
      <c r="A501" s="309" t="str">
        <f>IF(ISBLANK('Tabulation of Bids'!A271),"",'Tabulation of Bids'!A271)</f>
        <v/>
      </c>
      <c r="B501" s="310" t="str">
        <f>IF(ISBLANK('Tabulation of Bids'!B271),"",'Tabulation of Bids'!B271)</f>
        <v/>
      </c>
      <c r="C501" s="307" t="str">
        <f>IF('Tabulation of Bids'!D271=0,"",'Tabulation of Bids'!D271)</f>
        <v/>
      </c>
      <c r="D501" s="311" t="str">
        <f>IF(ISBLANK('Tabulation of Bids'!C271),"",'Tabulation of Bids'!C271)</f>
        <v/>
      </c>
      <c r="E501" s="267" t="str">
        <f t="shared" si="67"/>
        <v/>
      </c>
      <c r="F501" s="268" t="str">
        <f t="shared" si="64"/>
        <v/>
      </c>
      <c r="G501" s="296" t="str">
        <f t="shared" si="68"/>
        <v/>
      </c>
      <c r="H501" s="167"/>
      <c r="I501" s="136" t="str">
        <f t="shared" si="65"/>
        <v/>
      </c>
      <c r="J501" s="134" t="str">
        <f>IF(ISBLANK('Tabulation of Bids'!G391),"",'Tabulation of Bids'!G391)</f>
        <v/>
      </c>
      <c r="K501" s="134" t="str">
        <f t="shared" si="66"/>
        <v/>
      </c>
    </row>
    <row r="502" spans="1:11" ht="20.25" customHeight="1" x14ac:dyDescent="0.2">
      <c r="A502" s="309" t="str">
        <f>IF(ISBLANK('Tabulation of Bids'!A272),"",'Tabulation of Bids'!A272)</f>
        <v/>
      </c>
      <c r="B502" s="310" t="str">
        <f>IF(ISBLANK('Tabulation of Bids'!B272),"",'Tabulation of Bids'!B272)</f>
        <v/>
      </c>
      <c r="C502" s="307" t="str">
        <f>IF('Tabulation of Bids'!D272=0,"",'Tabulation of Bids'!D272)</f>
        <v/>
      </c>
      <c r="D502" s="311" t="str">
        <f>IF(ISBLANK('Tabulation of Bids'!C272),"",'Tabulation of Bids'!C272)</f>
        <v/>
      </c>
      <c r="E502" s="267" t="str">
        <f t="shared" si="67"/>
        <v/>
      </c>
      <c r="F502" s="268" t="str">
        <f t="shared" si="64"/>
        <v/>
      </c>
      <c r="G502" s="296" t="str">
        <f t="shared" si="68"/>
        <v/>
      </c>
      <c r="H502" s="167"/>
      <c r="I502" s="136" t="str">
        <f t="shared" si="65"/>
        <v/>
      </c>
      <c r="J502" s="134" t="str">
        <f>IF(ISBLANK('Tabulation of Bids'!G392),"",'Tabulation of Bids'!G392)</f>
        <v/>
      </c>
      <c r="K502" s="134" t="str">
        <f t="shared" si="66"/>
        <v/>
      </c>
    </row>
    <row r="503" spans="1:11" ht="20.25" customHeight="1" x14ac:dyDescent="0.2">
      <c r="A503" s="309" t="str">
        <f>IF(ISBLANK('Tabulation of Bids'!A273),"",'Tabulation of Bids'!A273)</f>
        <v/>
      </c>
      <c r="B503" s="310" t="str">
        <f>IF(ISBLANK('Tabulation of Bids'!B273),"",'Tabulation of Bids'!B273)</f>
        <v/>
      </c>
      <c r="C503" s="307" t="str">
        <f>IF('Tabulation of Bids'!D273=0,"",'Tabulation of Bids'!D273)</f>
        <v/>
      </c>
      <c r="D503" s="311" t="str">
        <f>IF(ISBLANK('Tabulation of Bids'!C273),"",'Tabulation of Bids'!C273)</f>
        <v/>
      </c>
      <c r="E503" s="267" t="str">
        <f t="shared" si="67"/>
        <v/>
      </c>
      <c r="F503" s="268" t="str">
        <f t="shared" si="64"/>
        <v/>
      </c>
      <c r="G503" s="296" t="str">
        <f t="shared" si="68"/>
        <v/>
      </c>
      <c r="H503" s="167"/>
      <c r="I503" s="136" t="str">
        <f t="shared" si="65"/>
        <v/>
      </c>
      <c r="J503" s="134" t="str">
        <f>IF(ISBLANK('Tabulation of Bids'!G393),"",'Tabulation of Bids'!G393)</f>
        <v/>
      </c>
      <c r="K503" s="134" t="str">
        <f t="shared" si="66"/>
        <v/>
      </c>
    </row>
    <row r="504" spans="1:11" ht="20.25" customHeight="1" x14ac:dyDescent="0.2">
      <c r="A504" s="309" t="str">
        <f>IF(ISBLANK('Tabulation of Bids'!A274),"",'Tabulation of Bids'!A274)</f>
        <v/>
      </c>
      <c r="B504" s="310" t="str">
        <f>IF(ISBLANK('Tabulation of Bids'!B274),"",'Tabulation of Bids'!B274)</f>
        <v/>
      </c>
      <c r="C504" s="307" t="str">
        <f>IF('Tabulation of Bids'!D274=0,"",'Tabulation of Bids'!D274)</f>
        <v/>
      </c>
      <c r="D504" s="311" t="str">
        <f>IF(ISBLANK('Tabulation of Bids'!C274),"",'Tabulation of Bids'!C274)</f>
        <v/>
      </c>
      <c r="E504" s="267" t="str">
        <f t="shared" si="67"/>
        <v/>
      </c>
      <c r="F504" s="268" t="str">
        <f t="shared" si="64"/>
        <v/>
      </c>
      <c r="G504" s="296" t="str">
        <f t="shared" si="68"/>
        <v/>
      </c>
      <c r="H504" s="167"/>
      <c r="I504" s="136" t="str">
        <f t="shared" si="65"/>
        <v/>
      </c>
      <c r="J504" s="134" t="str">
        <f>IF(ISBLANK('Tabulation of Bids'!G394),"",'Tabulation of Bids'!G394)</f>
        <v/>
      </c>
      <c r="K504" s="134" t="str">
        <f t="shared" si="66"/>
        <v/>
      </c>
    </row>
    <row r="505" spans="1:11" ht="20.25" customHeight="1" x14ac:dyDescent="0.2">
      <c r="A505" s="309" t="str">
        <f>IF(ISBLANK('Tabulation of Bids'!A275),"",'Tabulation of Bids'!A275)</f>
        <v/>
      </c>
      <c r="B505" s="310" t="str">
        <f>IF(ISBLANK('Tabulation of Bids'!B275),"",'Tabulation of Bids'!B275)</f>
        <v/>
      </c>
      <c r="C505" s="307" t="str">
        <f>IF('Tabulation of Bids'!D275=0,"",'Tabulation of Bids'!D275)</f>
        <v/>
      </c>
      <c r="D505" s="311" t="str">
        <f>IF(ISBLANK('Tabulation of Bids'!C275),"",'Tabulation of Bids'!C275)</f>
        <v/>
      </c>
      <c r="E505" s="267" t="str">
        <f t="shared" si="67"/>
        <v/>
      </c>
      <c r="F505" s="268" t="str">
        <f t="shared" si="64"/>
        <v/>
      </c>
      <c r="G505" s="296" t="str">
        <f t="shared" si="68"/>
        <v/>
      </c>
      <c r="H505" s="167"/>
      <c r="I505" s="136" t="str">
        <f t="shared" si="65"/>
        <v/>
      </c>
      <c r="J505" s="134" t="str">
        <f>IF(ISBLANK('Tabulation of Bids'!G395),"",'Tabulation of Bids'!G395)</f>
        <v/>
      </c>
      <c r="K505" s="134" t="str">
        <f t="shared" si="66"/>
        <v/>
      </c>
    </row>
    <row r="506" spans="1:11" ht="20.25" customHeight="1" x14ac:dyDescent="0.2">
      <c r="A506" s="309" t="str">
        <f>IF(ISBLANK('Tabulation of Bids'!A276),"",'Tabulation of Bids'!A276)</f>
        <v/>
      </c>
      <c r="B506" s="310" t="str">
        <f>IF(ISBLANK('Tabulation of Bids'!B276),"",'Tabulation of Bids'!B276)</f>
        <v/>
      </c>
      <c r="C506" s="307" t="str">
        <f>IF('Tabulation of Bids'!D276=0,"",'Tabulation of Bids'!D276)</f>
        <v/>
      </c>
      <c r="D506" s="311" t="str">
        <f>IF(ISBLANK('Tabulation of Bids'!C276),"",'Tabulation of Bids'!C276)</f>
        <v/>
      </c>
      <c r="E506" s="267" t="str">
        <f t="shared" si="67"/>
        <v/>
      </c>
      <c r="F506" s="268" t="str">
        <f t="shared" si="64"/>
        <v/>
      </c>
      <c r="G506" s="296" t="str">
        <f t="shared" si="68"/>
        <v/>
      </c>
      <c r="H506" s="167"/>
      <c r="I506" s="136" t="str">
        <f t="shared" si="65"/>
        <v/>
      </c>
      <c r="J506" s="134" t="str">
        <f>IF(ISBLANK('Tabulation of Bids'!G396),"",'Tabulation of Bids'!G396)</f>
        <v/>
      </c>
      <c r="K506" s="134" t="str">
        <f t="shared" si="66"/>
        <v/>
      </c>
    </row>
    <row r="507" spans="1:11" ht="20.25" customHeight="1" x14ac:dyDescent="0.2">
      <c r="A507" s="309" t="str">
        <f>IF(ISBLANK('Tabulation of Bids'!A277),"",'Tabulation of Bids'!A277)</f>
        <v/>
      </c>
      <c r="B507" s="310" t="str">
        <f>IF(ISBLANK('Tabulation of Bids'!B277),"",'Tabulation of Bids'!B277)</f>
        <v/>
      </c>
      <c r="C507" s="307" t="str">
        <f>IF('Tabulation of Bids'!D277=0,"",'Tabulation of Bids'!D277)</f>
        <v/>
      </c>
      <c r="D507" s="311" t="str">
        <f>IF(ISBLANK('Tabulation of Bids'!C277),"",'Tabulation of Bids'!C277)</f>
        <v/>
      </c>
      <c r="E507" s="267" t="str">
        <f t="shared" si="67"/>
        <v/>
      </c>
      <c r="F507" s="268" t="str">
        <f t="shared" si="64"/>
        <v/>
      </c>
      <c r="G507" s="296" t="str">
        <f t="shared" si="68"/>
        <v/>
      </c>
      <c r="H507" s="167"/>
      <c r="I507" s="136" t="str">
        <f t="shared" si="65"/>
        <v/>
      </c>
      <c r="J507" s="134" t="str">
        <f>IF(ISBLANK('Tabulation of Bids'!G397),"",'Tabulation of Bids'!G397)</f>
        <v/>
      </c>
      <c r="K507" s="134" t="str">
        <f t="shared" si="66"/>
        <v/>
      </c>
    </row>
    <row r="508" spans="1:11" ht="20.25" customHeight="1" x14ac:dyDescent="0.2">
      <c r="A508" s="309" t="str">
        <f>IF(ISBLANK('Tabulation of Bids'!A278),"",'Tabulation of Bids'!A278)</f>
        <v/>
      </c>
      <c r="B508" s="310" t="str">
        <f>IF(ISBLANK('Tabulation of Bids'!B278),"",'Tabulation of Bids'!B278)</f>
        <v/>
      </c>
      <c r="C508" s="307" t="str">
        <f>IF('Tabulation of Bids'!D278=0,"",'Tabulation of Bids'!D278)</f>
        <v/>
      </c>
      <c r="D508" s="311" t="str">
        <f>IF(ISBLANK('Tabulation of Bids'!C278),"",'Tabulation of Bids'!C278)</f>
        <v/>
      </c>
      <c r="E508" s="267" t="str">
        <f t="shared" si="67"/>
        <v/>
      </c>
      <c r="F508" s="268" t="str">
        <f t="shared" si="64"/>
        <v/>
      </c>
      <c r="G508" s="296" t="str">
        <f t="shared" si="68"/>
        <v/>
      </c>
      <c r="H508" s="167"/>
      <c r="I508" s="136" t="str">
        <f t="shared" si="65"/>
        <v/>
      </c>
      <c r="J508" s="134" t="str">
        <f>IF(ISBLANK('Tabulation of Bids'!G398),"",'Tabulation of Bids'!G398)</f>
        <v/>
      </c>
      <c r="K508" s="134" t="str">
        <f t="shared" si="66"/>
        <v/>
      </c>
    </row>
    <row r="509" spans="1:11" ht="20.25" customHeight="1" x14ac:dyDescent="0.2">
      <c r="A509" s="309" t="str">
        <f>IF(ISBLANK('Tabulation of Bids'!A279),"",'Tabulation of Bids'!A279)</f>
        <v/>
      </c>
      <c r="B509" s="310" t="str">
        <f>IF(ISBLANK('Tabulation of Bids'!B279),"",'Tabulation of Bids'!B279)</f>
        <v/>
      </c>
      <c r="C509" s="307" t="str">
        <f>IF('Tabulation of Bids'!D279=0,"",'Tabulation of Bids'!D279)</f>
        <v/>
      </c>
      <c r="D509" s="311" t="str">
        <f>IF(ISBLANK('Tabulation of Bids'!C279),"",'Tabulation of Bids'!C279)</f>
        <v/>
      </c>
      <c r="E509" s="267" t="str">
        <f t="shared" si="67"/>
        <v/>
      </c>
      <c r="F509" s="268" t="str">
        <f t="shared" si="64"/>
        <v/>
      </c>
      <c r="G509" s="296" t="str">
        <f t="shared" si="68"/>
        <v/>
      </c>
      <c r="H509" s="167"/>
      <c r="I509" s="136" t="str">
        <f t="shared" si="65"/>
        <v/>
      </c>
      <c r="J509" s="134" t="str">
        <f>IF(ISBLANK('Tabulation of Bids'!G399),"",'Tabulation of Bids'!G399)</f>
        <v/>
      </c>
      <c r="K509" s="134" t="str">
        <f t="shared" si="66"/>
        <v/>
      </c>
    </row>
    <row r="510" spans="1:11" ht="20.25" customHeight="1" x14ac:dyDescent="0.2">
      <c r="A510" s="309" t="str">
        <f>IF(ISBLANK('Tabulation of Bids'!A280),"",'Tabulation of Bids'!A280)</f>
        <v/>
      </c>
      <c r="B510" s="310" t="str">
        <f>IF(ISBLANK('Tabulation of Bids'!B280),"",'Tabulation of Bids'!B280)</f>
        <v/>
      </c>
      <c r="C510" s="307" t="str">
        <f>IF('Tabulation of Bids'!D280=0,"",'Tabulation of Bids'!D280)</f>
        <v/>
      </c>
      <c r="D510" s="311" t="str">
        <f>IF(ISBLANK('Tabulation of Bids'!C280),"",'Tabulation of Bids'!C280)</f>
        <v/>
      </c>
      <c r="E510" s="267" t="str">
        <f t="shared" si="67"/>
        <v/>
      </c>
      <c r="F510" s="268" t="str">
        <f t="shared" si="64"/>
        <v/>
      </c>
      <c r="G510" s="296" t="str">
        <f t="shared" si="68"/>
        <v/>
      </c>
      <c r="H510" s="167"/>
      <c r="I510" s="136" t="str">
        <f t="shared" si="65"/>
        <v/>
      </c>
      <c r="J510" s="134" t="str">
        <f>IF(ISBLANK('Tabulation of Bids'!G400),"",'Tabulation of Bids'!G400)</f>
        <v/>
      </c>
      <c r="K510" s="134" t="str">
        <f t="shared" si="66"/>
        <v/>
      </c>
    </row>
    <row r="511" spans="1:11" ht="20.25" customHeight="1" x14ac:dyDescent="0.2">
      <c r="A511" s="309" t="str">
        <f>IF(ISBLANK('Tabulation of Bids'!A281),"",'Tabulation of Bids'!A281)</f>
        <v/>
      </c>
      <c r="B511" s="310" t="str">
        <f>IF(ISBLANK('Tabulation of Bids'!B281),"",'Tabulation of Bids'!B281)</f>
        <v/>
      </c>
      <c r="C511" s="307" t="str">
        <f>IF('Tabulation of Bids'!D281=0,"",'Tabulation of Bids'!D281)</f>
        <v/>
      </c>
      <c r="D511" s="311" t="str">
        <f>IF(ISBLANK('Tabulation of Bids'!C281),"",'Tabulation of Bids'!C281)</f>
        <v/>
      </c>
      <c r="E511" s="267" t="str">
        <f t="shared" si="67"/>
        <v/>
      </c>
      <c r="F511" s="268" t="str">
        <f t="shared" si="64"/>
        <v/>
      </c>
      <c r="G511" s="296" t="str">
        <f t="shared" si="68"/>
        <v/>
      </c>
      <c r="H511" s="167"/>
      <c r="I511" s="136" t="str">
        <f t="shared" si="65"/>
        <v/>
      </c>
      <c r="J511" s="134" t="str">
        <f>IF(ISBLANK('Tabulation of Bids'!G401),"",'Tabulation of Bids'!G401)</f>
        <v/>
      </c>
      <c r="K511" s="134" t="str">
        <f t="shared" si="66"/>
        <v/>
      </c>
    </row>
    <row r="512" spans="1:11" ht="20.25" customHeight="1" x14ac:dyDescent="0.2">
      <c r="A512" s="309" t="str">
        <f>IF(ISBLANK('Tabulation of Bids'!A282),"",'Tabulation of Bids'!A282)</f>
        <v/>
      </c>
      <c r="B512" s="310" t="str">
        <f>IF(ISBLANK('Tabulation of Bids'!B282),"",'Tabulation of Bids'!B282)</f>
        <v/>
      </c>
      <c r="C512" s="307" t="str">
        <f>IF('Tabulation of Bids'!D282=0,"",'Tabulation of Bids'!D282)</f>
        <v/>
      </c>
      <c r="D512" s="311" t="str">
        <f>IF(ISBLANK('Tabulation of Bids'!C282),"",'Tabulation of Bids'!C282)</f>
        <v/>
      </c>
      <c r="E512" s="267" t="str">
        <f t="shared" si="67"/>
        <v/>
      </c>
      <c r="F512" s="268" t="str">
        <f t="shared" si="64"/>
        <v/>
      </c>
      <c r="G512" s="296" t="str">
        <f t="shared" si="68"/>
        <v/>
      </c>
      <c r="H512" s="167"/>
      <c r="I512" s="136" t="str">
        <f t="shared" si="65"/>
        <v/>
      </c>
      <c r="J512" s="134" t="str">
        <f>IF(ISBLANK('Tabulation of Bids'!G402),"",'Tabulation of Bids'!G402)</f>
        <v/>
      </c>
      <c r="K512" s="134" t="str">
        <f t="shared" si="66"/>
        <v/>
      </c>
    </row>
    <row r="513" spans="1:11" ht="20.25" customHeight="1" x14ac:dyDescent="0.2">
      <c r="A513" s="309" t="str">
        <f>IF(ISBLANK('Tabulation of Bids'!A283),"",'Tabulation of Bids'!A283)</f>
        <v/>
      </c>
      <c r="B513" s="310" t="str">
        <f>IF(ISBLANK('Tabulation of Bids'!B283),"",'Tabulation of Bids'!B283)</f>
        <v/>
      </c>
      <c r="C513" s="307" t="str">
        <f>IF('Tabulation of Bids'!D283=0,"",'Tabulation of Bids'!D283)</f>
        <v/>
      </c>
      <c r="D513" s="311" t="str">
        <f>IF(ISBLANK('Tabulation of Bids'!C283),"",'Tabulation of Bids'!C283)</f>
        <v/>
      </c>
      <c r="E513" s="267" t="str">
        <f t="shared" si="67"/>
        <v/>
      </c>
      <c r="F513" s="268" t="str">
        <f t="shared" si="64"/>
        <v/>
      </c>
      <c r="G513" s="296" t="str">
        <f t="shared" si="68"/>
        <v/>
      </c>
      <c r="H513" s="167"/>
      <c r="I513" s="136" t="str">
        <f t="shared" si="65"/>
        <v/>
      </c>
      <c r="J513" s="134" t="str">
        <f>IF(ISBLANK('Tabulation of Bids'!G403),"",'Tabulation of Bids'!G403)</f>
        <v/>
      </c>
      <c r="K513" s="134" t="str">
        <f t="shared" si="66"/>
        <v/>
      </c>
    </row>
    <row r="514" spans="1:11" ht="20.25" customHeight="1" x14ac:dyDescent="0.2">
      <c r="A514" s="309" t="str">
        <f>IF(ISBLANK('Tabulation of Bids'!A284),"",'Tabulation of Bids'!A284)</f>
        <v/>
      </c>
      <c r="B514" s="310" t="str">
        <f>IF(ISBLANK('Tabulation of Bids'!B284),"",'Tabulation of Bids'!B284)</f>
        <v/>
      </c>
      <c r="C514" s="307" t="str">
        <f>IF('Tabulation of Bids'!D284=0,"",'Tabulation of Bids'!D284)</f>
        <v/>
      </c>
      <c r="D514" s="311" t="str">
        <f>IF(ISBLANK('Tabulation of Bids'!C284),"",'Tabulation of Bids'!C284)</f>
        <v/>
      </c>
      <c r="E514" s="267" t="str">
        <f t="shared" si="67"/>
        <v/>
      </c>
      <c r="F514" s="268" t="str">
        <f t="shared" si="64"/>
        <v/>
      </c>
      <c r="G514" s="296" t="str">
        <f t="shared" si="68"/>
        <v/>
      </c>
      <c r="H514" s="167"/>
      <c r="I514" s="136" t="str">
        <f t="shared" si="65"/>
        <v/>
      </c>
      <c r="J514" s="134" t="str">
        <f>IF(ISBLANK('Tabulation of Bids'!G404),"",'Tabulation of Bids'!G404)</f>
        <v/>
      </c>
      <c r="K514" s="134" t="str">
        <f t="shared" si="66"/>
        <v/>
      </c>
    </row>
    <row r="515" spans="1:11" ht="20.25" customHeight="1" x14ac:dyDescent="0.2">
      <c r="A515" s="309" t="str">
        <f>IF(ISBLANK('Tabulation of Bids'!A285),"",'Tabulation of Bids'!A285)</f>
        <v/>
      </c>
      <c r="B515" s="310" t="str">
        <f>IF(ISBLANK('Tabulation of Bids'!B285),"",'Tabulation of Bids'!B285)</f>
        <v/>
      </c>
      <c r="C515" s="307" t="str">
        <f>IF('Tabulation of Bids'!D285=0,"",'Tabulation of Bids'!D285)</f>
        <v/>
      </c>
      <c r="D515" s="311" t="str">
        <f>IF(ISBLANK('Tabulation of Bids'!C285),"",'Tabulation of Bids'!C285)</f>
        <v/>
      </c>
      <c r="E515" s="267" t="str">
        <f t="shared" si="67"/>
        <v/>
      </c>
      <c r="F515" s="268" t="str">
        <f t="shared" si="64"/>
        <v/>
      </c>
      <c r="G515" s="296" t="str">
        <f t="shared" si="68"/>
        <v/>
      </c>
      <c r="H515" s="167"/>
      <c r="I515" s="136" t="str">
        <f t="shared" si="65"/>
        <v/>
      </c>
      <c r="J515" s="134" t="str">
        <f>IF(ISBLANK('Tabulation of Bids'!G405),"",'Tabulation of Bids'!G405)</f>
        <v/>
      </c>
      <c r="K515" s="134" t="str">
        <f t="shared" si="66"/>
        <v/>
      </c>
    </row>
    <row r="516" spans="1:11" ht="20.25" customHeight="1" x14ac:dyDescent="0.2">
      <c r="A516" s="309" t="str">
        <f>IF(ISBLANK('Tabulation of Bids'!A286),"",'Tabulation of Bids'!A286)</f>
        <v/>
      </c>
      <c r="B516" s="310" t="str">
        <f>IF(ISBLANK('Tabulation of Bids'!B286),"",'Tabulation of Bids'!B286)</f>
        <v/>
      </c>
      <c r="C516" s="307" t="str">
        <f>IF('Tabulation of Bids'!D286=0,"",'Tabulation of Bids'!D286)</f>
        <v/>
      </c>
      <c r="D516" s="311" t="str">
        <f>IF(ISBLANK('Tabulation of Bids'!C286),"",'Tabulation of Bids'!C286)</f>
        <v/>
      </c>
      <c r="E516" s="267" t="str">
        <f t="shared" si="67"/>
        <v/>
      </c>
      <c r="F516" s="268" t="str">
        <f t="shared" si="64"/>
        <v/>
      </c>
      <c r="G516" s="296" t="str">
        <f t="shared" si="68"/>
        <v/>
      </c>
      <c r="H516" s="167"/>
      <c r="I516" s="136" t="str">
        <f t="shared" si="65"/>
        <v/>
      </c>
      <c r="J516" s="134" t="str">
        <f>IF(ISBLANK('Tabulation of Bids'!G406),"",'Tabulation of Bids'!G406)</f>
        <v/>
      </c>
      <c r="K516" s="134" t="str">
        <f t="shared" si="66"/>
        <v/>
      </c>
    </row>
    <row r="517" spans="1:11" ht="20.25" customHeight="1" x14ac:dyDescent="0.2">
      <c r="A517" s="309" t="str">
        <f>IF(ISBLANK('Tabulation of Bids'!A287),"",'Tabulation of Bids'!A287)</f>
        <v/>
      </c>
      <c r="B517" s="310" t="str">
        <f>IF(ISBLANK('Tabulation of Bids'!B287),"",'Tabulation of Bids'!B287)</f>
        <v/>
      </c>
      <c r="C517" s="307" t="str">
        <f>IF('Tabulation of Bids'!D287=0,"",'Tabulation of Bids'!D287)</f>
        <v/>
      </c>
      <c r="D517" s="311" t="str">
        <f>IF(ISBLANK('Tabulation of Bids'!C287),"",'Tabulation of Bids'!C287)</f>
        <v/>
      </c>
      <c r="E517" s="267" t="str">
        <f t="shared" si="67"/>
        <v/>
      </c>
      <c r="F517" s="268" t="str">
        <f t="shared" si="64"/>
        <v/>
      </c>
      <c r="G517" s="296" t="str">
        <f t="shared" si="68"/>
        <v/>
      </c>
      <c r="H517" s="167"/>
      <c r="I517" s="136" t="str">
        <f t="shared" si="65"/>
        <v/>
      </c>
      <c r="J517" s="134" t="str">
        <f>IF(ISBLANK('Tabulation of Bids'!G407),"",'Tabulation of Bids'!G407)</f>
        <v/>
      </c>
      <c r="K517" s="134" t="str">
        <f t="shared" si="66"/>
        <v/>
      </c>
    </row>
    <row r="518" spans="1:11" ht="20.25" customHeight="1" x14ac:dyDescent="0.2">
      <c r="A518" s="309" t="str">
        <f>IF(ISBLANK('Tabulation of Bids'!A288),"",'Tabulation of Bids'!A288)</f>
        <v/>
      </c>
      <c r="B518" s="310" t="str">
        <f>IF(ISBLANK('Tabulation of Bids'!B288),"",'Tabulation of Bids'!B288)</f>
        <v/>
      </c>
      <c r="C518" s="307" t="str">
        <f>IF('Tabulation of Bids'!D288=0,"",'Tabulation of Bids'!D288)</f>
        <v/>
      </c>
      <c r="D518" s="311" t="str">
        <f>IF(ISBLANK('Tabulation of Bids'!C288),"",'Tabulation of Bids'!C288)</f>
        <v/>
      </c>
      <c r="E518" s="267" t="str">
        <f t="shared" si="67"/>
        <v/>
      </c>
      <c r="F518" s="268" t="str">
        <f t="shared" si="64"/>
        <v/>
      </c>
      <c r="G518" s="296" t="str">
        <f t="shared" si="68"/>
        <v/>
      </c>
      <c r="H518" s="167"/>
      <c r="I518" s="136" t="str">
        <f t="shared" si="65"/>
        <v/>
      </c>
      <c r="J518" s="134" t="str">
        <f>IF(ISBLANK('Tabulation of Bids'!G408),"",'Tabulation of Bids'!G408)</f>
        <v/>
      </c>
      <c r="K518" s="134" t="str">
        <f t="shared" si="66"/>
        <v/>
      </c>
    </row>
    <row r="519" spans="1:11" ht="20.25" customHeight="1" thickBot="1" x14ac:dyDescent="0.25">
      <c r="A519" s="309" t="str">
        <f>IF(ISBLANK('Tabulation of Bids'!A289),"",'Tabulation of Bids'!A289)</f>
        <v/>
      </c>
      <c r="B519" s="310" t="str">
        <f>IF(ISBLANK('Tabulation of Bids'!B289),"",'Tabulation of Bids'!B289)</f>
        <v/>
      </c>
      <c r="C519" s="307" t="str">
        <f>IF('Tabulation of Bids'!D289=0,"",'Tabulation of Bids'!D289)</f>
        <v/>
      </c>
      <c r="D519" s="311" t="str">
        <f>IF(ISBLANK('Tabulation of Bids'!C289),"",'Tabulation of Bids'!C289)</f>
        <v/>
      </c>
      <c r="E519" s="267" t="str">
        <f t="shared" si="67"/>
        <v/>
      </c>
      <c r="F519" s="268" t="str">
        <f t="shared" si="64"/>
        <v/>
      </c>
      <c r="G519" s="296" t="str">
        <f t="shared" si="68"/>
        <v/>
      </c>
      <c r="H519" s="167"/>
      <c r="I519" s="136" t="str">
        <f t="shared" si="65"/>
        <v/>
      </c>
      <c r="J519" s="134" t="str">
        <f>IF(ISBLANK('Tabulation of Bids'!G409),"",'Tabulation of Bids'!G409)</f>
        <v/>
      </c>
      <c r="K519" s="134" t="str">
        <f t="shared" si="66"/>
        <v/>
      </c>
    </row>
    <row r="520" spans="1:11" ht="12" thickBot="1" x14ac:dyDescent="0.25">
      <c r="A520" s="132" t="str">
        <f>IF(A546="","Total","Sub Total")</f>
        <v>Total</v>
      </c>
      <c r="B520" s="45"/>
      <c r="C520" s="46"/>
      <c r="D520" s="36"/>
      <c r="E520" s="236">
        <f>SUM(E496:E519)+SUM(E447:E470)+SUM(E398:E421)+SUM(E349:E372)+SUM(E300:E323)+SUM(E251:E274)+SUM(E202:E225)+SUM(E153:E176)+SUM(E104:E127)+SUM(E55:E78)+SUM(E7:E30)</f>
        <v>765602.82000000007</v>
      </c>
      <c r="F520" s="26"/>
      <c r="G520" s="36"/>
      <c r="H520" s="46"/>
      <c r="I520" s="36"/>
      <c r="J520" s="25"/>
      <c r="K520" s="25">
        <f>IF(ISNUMBER(E520),SUM(K7:K30)+SUM(K55:K78)+SUM(K104:K127)+SUM(K153:K176)+SUM(K202:K225)+SUM(K251:K274)+SUM(K300:K323)+SUM(K349:K372)+SUM(K398:K421)+SUM(K447:K470)+SUM(K496:K519),"")</f>
        <v>0</v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2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5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80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81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9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6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7"/>
    </row>
    <row r="531" spans="1:11" ht="12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8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5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5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8"/>
      <c r="E534" s="338"/>
      <c r="F534" s="338"/>
      <c r="G534" s="338"/>
      <c r="H534" s="338"/>
      <c r="I534" s="338"/>
      <c r="J534" s="338"/>
      <c r="K534" s="338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8"/>
      <c r="F536" s="338"/>
      <c r="G536" s="338"/>
      <c r="H536" s="338"/>
      <c r="I536" s="338"/>
      <c r="J536" s="338"/>
      <c r="K536" s="43"/>
    </row>
    <row r="537" spans="1:11" x14ac:dyDescent="0.2">
      <c r="A537" s="315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77" t="str">
        <f>IF(A594="",IF(ISNUMBER(J576),"ENGINEER'S PAYMENT ESTIMATE","ENGINEER'S FINAL PAYMENT ESTIMATE"),A588)</f>
        <v>ENGINEER'S FINAL PAYMENT ESTIMATE</v>
      </c>
      <c r="B539" s="377"/>
      <c r="C539" s="377"/>
      <c r="D539" s="377"/>
      <c r="E539" s="377"/>
      <c r="F539" s="377"/>
      <c r="G539" s="377"/>
      <c r="H539" s="377"/>
      <c r="I539" s="377"/>
      <c r="J539" s="377"/>
      <c r="K539" s="377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40"/>
      <c r="J540" s="11"/>
      <c r="K540" s="11"/>
    </row>
    <row r="541" spans="1:11" x14ac:dyDescent="0.2">
      <c r="A541" s="12"/>
      <c r="B541" s="93" t="str">
        <f>B3</f>
        <v>Payable to: N-Trak Group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3" t="str">
        <f>B4</f>
        <v>Address: Loves Park, IL Bid Bond</v>
      </c>
      <c r="C542" s="12"/>
      <c r="D542" s="12"/>
      <c r="E542" s="12"/>
      <c r="F542" s="12"/>
      <c r="G542" s="12"/>
      <c r="H542" s="14"/>
      <c r="I542" s="376"/>
      <c r="J542" s="376"/>
      <c r="K542" s="376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5" t="str">
        <f>IF(ISBLANK('Tabulation of Bids'!A292),"",'Tabulation of Bids'!A292)</f>
        <v/>
      </c>
      <c r="B545" s="306" t="str">
        <f>IF(ISBLANK('Tabulation of Bids'!B292),"",'Tabulation of Bids'!B292)</f>
        <v/>
      </c>
      <c r="C545" s="307" t="str">
        <f>IF('Tabulation of Bids'!D292=0,"",'Tabulation of Bids'!D292)</f>
        <v/>
      </c>
      <c r="D545" s="308" t="str">
        <f>IF(ISBLANK('Tabulation of Bids'!C292),"",'Tabulation of Bids'!C292)</f>
        <v/>
      </c>
      <c r="E545" s="263" t="str">
        <f>IF(J545 = "","",J545*C545)</f>
        <v/>
      </c>
      <c r="F545" s="264" t="str">
        <f t="shared" ref="F545:F568" si="69">IF((H545&gt;C545),H545-C545,"")</f>
        <v/>
      </c>
      <c r="G545" s="296" t="str">
        <f>IF($K$195="BLR 6303",IF(C545&gt;H545,C545-H545,""),"")</f>
        <v/>
      </c>
      <c r="H545" s="167"/>
      <c r="I545" s="136" t="str">
        <f t="shared" ref="I545:I568" si="70">IF(ISBLANK(H545),"",D545)</f>
        <v/>
      </c>
      <c r="J545" s="134" t="str">
        <f>IF(ISBLANK('Tabulation of Bids'!G436),"",'Tabulation of Bids'!G436)</f>
        <v/>
      </c>
      <c r="K545" s="134" t="str">
        <f t="shared" ref="K545:K568" si="71">IF(ISBLANK(H545),"",H545*J545)</f>
        <v/>
      </c>
    </row>
    <row r="546" spans="1:11" ht="20.25" customHeight="1" x14ac:dyDescent="0.2">
      <c r="A546" s="309" t="str">
        <f>IF(ISBLANK('Tabulation of Bids'!A293),"",'Tabulation of Bids'!A293)</f>
        <v/>
      </c>
      <c r="B546" s="310" t="str">
        <f>IF(ISBLANK('Tabulation of Bids'!B293),"",'Tabulation of Bids'!B293)</f>
        <v/>
      </c>
      <c r="C546" s="307" t="str">
        <f>IF('Tabulation of Bids'!D293=0,"",'Tabulation of Bids'!D293)</f>
        <v/>
      </c>
      <c r="D546" s="311" t="str">
        <f>IF(ISBLANK('Tabulation of Bids'!C293),"",'Tabulation of Bids'!C293)</f>
        <v/>
      </c>
      <c r="E546" s="267" t="str">
        <f t="shared" ref="E546:E568" si="72">IF(J546 = "","",J546*C546)</f>
        <v/>
      </c>
      <c r="F546" s="268" t="str">
        <f t="shared" si="69"/>
        <v/>
      </c>
      <c r="G546" s="296" t="str">
        <f t="shared" ref="G546:G568" si="73">IF($K$195="BLR 6303",IF(C546&gt;H546,C546-H546,""),"")</f>
        <v/>
      </c>
      <c r="H546" s="167"/>
      <c r="I546" s="136" t="str">
        <f t="shared" si="70"/>
        <v/>
      </c>
      <c r="J546" s="134" t="str">
        <f>IF(ISBLANK('Tabulation of Bids'!G437),"",'Tabulation of Bids'!G437)</f>
        <v/>
      </c>
      <c r="K546" s="134" t="str">
        <f t="shared" si="71"/>
        <v/>
      </c>
    </row>
    <row r="547" spans="1:11" ht="20.25" customHeight="1" x14ac:dyDescent="0.2">
      <c r="A547" s="309" t="str">
        <f>IF(ISBLANK('Tabulation of Bids'!A294),"",'Tabulation of Bids'!A294)</f>
        <v/>
      </c>
      <c r="B547" s="310" t="str">
        <f>IF(ISBLANK('Tabulation of Bids'!B294),"",'Tabulation of Bids'!B294)</f>
        <v/>
      </c>
      <c r="C547" s="307" t="str">
        <f>IF('Tabulation of Bids'!D294=0,"",'Tabulation of Bids'!D294)</f>
        <v/>
      </c>
      <c r="D547" s="311" t="str">
        <f>IF(ISBLANK('Tabulation of Bids'!C294),"",'Tabulation of Bids'!C294)</f>
        <v/>
      </c>
      <c r="E547" s="267" t="str">
        <f t="shared" si="72"/>
        <v/>
      </c>
      <c r="F547" s="268" t="str">
        <f t="shared" si="69"/>
        <v/>
      </c>
      <c r="G547" s="296" t="str">
        <f t="shared" si="73"/>
        <v/>
      </c>
      <c r="H547" s="167"/>
      <c r="I547" s="136" t="str">
        <f t="shared" si="70"/>
        <v/>
      </c>
      <c r="J547" s="134" t="str">
        <f>IF(ISBLANK('Tabulation of Bids'!G438),"",'Tabulation of Bids'!G438)</f>
        <v/>
      </c>
      <c r="K547" s="134" t="str">
        <f t="shared" si="71"/>
        <v/>
      </c>
    </row>
    <row r="548" spans="1:11" ht="20.25" customHeight="1" x14ac:dyDescent="0.2">
      <c r="A548" s="309" t="str">
        <f>IF(ISBLANK('Tabulation of Bids'!A295),"",'Tabulation of Bids'!A295)</f>
        <v/>
      </c>
      <c r="B548" s="310" t="str">
        <f>IF(ISBLANK('Tabulation of Bids'!B295),"",'Tabulation of Bids'!B295)</f>
        <v/>
      </c>
      <c r="C548" s="307" t="str">
        <f>IF('Tabulation of Bids'!D295=0,"",'Tabulation of Bids'!D295)</f>
        <v/>
      </c>
      <c r="D548" s="311" t="str">
        <f>IF(ISBLANK('Tabulation of Bids'!C295),"",'Tabulation of Bids'!C295)</f>
        <v/>
      </c>
      <c r="E548" s="267" t="str">
        <f t="shared" si="72"/>
        <v/>
      </c>
      <c r="F548" s="268" t="str">
        <f t="shared" si="69"/>
        <v/>
      </c>
      <c r="G548" s="296" t="str">
        <f t="shared" si="73"/>
        <v/>
      </c>
      <c r="H548" s="167"/>
      <c r="I548" s="136" t="str">
        <f t="shared" si="70"/>
        <v/>
      </c>
      <c r="J548" s="134" t="str">
        <f>IF(ISBLANK('Tabulation of Bids'!G439),"",'Tabulation of Bids'!G439)</f>
        <v/>
      </c>
      <c r="K548" s="134" t="str">
        <f t="shared" si="71"/>
        <v/>
      </c>
    </row>
    <row r="549" spans="1:11" ht="20.25" customHeight="1" x14ac:dyDescent="0.2">
      <c r="A549" s="309" t="str">
        <f>IF(ISBLANK('Tabulation of Bids'!A296),"",'Tabulation of Bids'!A296)</f>
        <v/>
      </c>
      <c r="B549" s="310" t="str">
        <f>IF(ISBLANK('Tabulation of Bids'!B296),"",'Tabulation of Bids'!B296)</f>
        <v/>
      </c>
      <c r="C549" s="307" t="str">
        <f>IF('Tabulation of Bids'!D296=0,"",'Tabulation of Bids'!D296)</f>
        <v/>
      </c>
      <c r="D549" s="311" t="str">
        <f>IF(ISBLANK('Tabulation of Bids'!C296),"",'Tabulation of Bids'!C296)</f>
        <v/>
      </c>
      <c r="E549" s="267" t="str">
        <f t="shared" si="72"/>
        <v/>
      </c>
      <c r="F549" s="268" t="str">
        <f t="shared" si="69"/>
        <v/>
      </c>
      <c r="G549" s="296" t="str">
        <f t="shared" si="73"/>
        <v/>
      </c>
      <c r="H549" s="167"/>
      <c r="I549" s="136" t="str">
        <f t="shared" si="70"/>
        <v/>
      </c>
      <c r="J549" s="134" t="str">
        <f>IF(ISBLANK('Tabulation of Bids'!G440),"",'Tabulation of Bids'!G440)</f>
        <v/>
      </c>
      <c r="K549" s="134" t="str">
        <f t="shared" si="71"/>
        <v/>
      </c>
    </row>
    <row r="550" spans="1:11" ht="20.25" customHeight="1" x14ac:dyDescent="0.2">
      <c r="A550" s="309" t="str">
        <f>IF(ISBLANK('Tabulation of Bids'!A297),"",'Tabulation of Bids'!A297)</f>
        <v/>
      </c>
      <c r="B550" s="310" t="str">
        <f>IF(ISBLANK('Tabulation of Bids'!B297),"",'Tabulation of Bids'!B297)</f>
        <v/>
      </c>
      <c r="C550" s="307" t="str">
        <f>IF('Tabulation of Bids'!D297=0,"",'Tabulation of Bids'!D297)</f>
        <v/>
      </c>
      <c r="D550" s="311" t="str">
        <f>IF(ISBLANK('Tabulation of Bids'!C297),"",'Tabulation of Bids'!C297)</f>
        <v/>
      </c>
      <c r="E550" s="267" t="str">
        <f t="shared" si="72"/>
        <v/>
      </c>
      <c r="F550" s="268" t="str">
        <f t="shared" si="69"/>
        <v/>
      </c>
      <c r="G550" s="296" t="str">
        <f t="shared" si="73"/>
        <v/>
      </c>
      <c r="H550" s="167"/>
      <c r="I550" s="136" t="str">
        <f t="shared" si="70"/>
        <v/>
      </c>
      <c r="J550" s="134" t="str">
        <f>IF(ISBLANK('Tabulation of Bids'!G441),"",'Tabulation of Bids'!G441)</f>
        <v/>
      </c>
      <c r="K550" s="134" t="str">
        <f t="shared" si="71"/>
        <v/>
      </c>
    </row>
    <row r="551" spans="1:11" ht="20.25" customHeight="1" x14ac:dyDescent="0.2">
      <c r="A551" s="309" t="str">
        <f>IF(ISBLANK('Tabulation of Bids'!A298),"",'Tabulation of Bids'!A298)</f>
        <v/>
      </c>
      <c r="B551" s="310" t="str">
        <f>IF(ISBLANK('Tabulation of Bids'!B298),"",'Tabulation of Bids'!B298)</f>
        <v/>
      </c>
      <c r="C551" s="307" t="str">
        <f>IF('Tabulation of Bids'!D298=0,"",'Tabulation of Bids'!D298)</f>
        <v/>
      </c>
      <c r="D551" s="311" t="str">
        <f>IF(ISBLANK('Tabulation of Bids'!C298),"",'Tabulation of Bids'!C298)</f>
        <v/>
      </c>
      <c r="E551" s="267" t="str">
        <f t="shared" si="72"/>
        <v/>
      </c>
      <c r="F551" s="268" t="str">
        <f t="shared" si="69"/>
        <v/>
      </c>
      <c r="G551" s="296" t="str">
        <f t="shared" si="73"/>
        <v/>
      </c>
      <c r="H551" s="167"/>
      <c r="I551" s="136" t="str">
        <f t="shared" si="70"/>
        <v/>
      </c>
      <c r="J551" s="134" t="str">
        <f>IF(ISBLANK('Tabulation of Bids'!G442),"",'Tabulation of Bids'!G442)</f>
        <v/>
      </c>
      <c r="K551" s="134" t="str">
        <f t="shared" si="71"/>
        <v/>
      </c>
    </row>
    <row r="552" spans="1:11" ht="20.25" customHeight="1" x14ac:dyDescent="0.2">
      <c r="A552" s="309" t="str">
        <f>IF(ISBLANK('Tabulation of Bids'!A299),"",'Tabulation of Bids'!A299)</f>
        <v/>
      </c>
      <c r="B552" s="310" t="str">
        <f>IF(ISBLANK('Tabulation of Bids'!B299),"",'Tabulation of Bids'!B299)</f>
        <v/>
      </c>
      <c r="C552" s="307" t="str">
        <f>IF('Tabulation of Bids'!D299=0,"",'Tabulation of Bids'!D299)</f>
        <v/>
      </c>
      <c r="D552" s="311" t="str">
        <f>IF(ISBLANK('Tabulation of Bids'!C299),"",'Tabulation of Bids'!C299)</f>
        <v/>
      </c>
      <c r="E552" s="267" t="str">
        <f t="shared" si="72"/>
        <v/>
      </c>
      <c r="F552" s="268" t="str">
        <f t="shared" si="69"/>
        <v/>
      </c>
      <c r="G552" s="296" t="str">
        <f t="shared" si="73"/>
        <v/>
      </c>
      <c r="H552" s="167"/>
      <c r="I552" s="136" t="str">
        <f t="shared" si="70"/>
        <v/>
      </c>
      <c r="J552" s="134" t="str">
        <f>IF(ISBLANK('Tabulation of Bids'!G443),"",'Tabulation of Bids'!G443)</f>
        <v/>
      </c>
      <c r="K552" s="134" t="str">
        <f t="shared" si="71"/>
        <v/>
      </c>
    </row>
    <row r="553" spans="1:11" ht="20.25" customHeight="1" x14ac:dyDescent="0.2">
      <c r="A553" s="309" t="str">
        <f>IF(ISBLANK('Tabulation of Bids'!A300),"",'Tabulation of Bids'!A300)</f>
        <v/>
      </c>
      <c r="B553" s="310" t="str">
        <f>IF(ISBLANK('Tabulation of Bids'!B300),"",'Tabulation of Bids'!B300)</f>
        <v/>
      </c>
      <c r="C553" s="307" t="str">
        <f>IF('Tabulation of Bids'!D300=0,"",'Tabulation of Bids'!D300)</f>
        <v/>
      </c>
      <c r="D553" s="311" t="str">
        <f>IF(ISBLANK('Tabulation of Bids'!C300),"",'Tabulation of Bids'!C300)</f>
        <v/>
      </c>
      <c r="E553" s="267" t="str">
        <f t="shared" si="72"/>
        <v/>
      </c>
      <c r="F553" s="268" t="str">
        <f t="shared" si="69"/>
        <v/>
      </c>
      <c r="G553" s="296" t="str">
        <f t="shared" si="73"/>
        <v/>
      </c>
      <c r="H553" s="167"/>
      <c r="I553" s="136" t="str">
        <f t="shared" si="70"/>
        <v/>
      </c>
      <c r="J553" s="134" t="str">
        <f>IF(ISBLANK('Tabulation of Bids'!G444),"",'Tabulation of Bids'!G444)</f>
        <v/>
      </c>
      <c r="K553" s="134" t="str">
        <f t="shared" si="71"/>
        <v/>
      </c>
    </row>
    <row r="554" spans="1:11" ht="20.25" customHeight="1" x14ac:dyDescent="0.2">
      <c r="A554" s="309" t="str">
        <f>IF(ISBLANK('Tabulation of Bids'!A301),"",'Tabulation of Bids'!A301)</f>
        <v/>
      </c>
      <c r="B554" s="310" t="str">
        <f>IF(ISBLANK('Tabulation of Bids'!B301),"",'Tabulation of Bids'!B301)</f>
        <v/>
      </c>
      <c r="C554" s="307" t="str">
        <f>IF('Tabulation of Bids'!D301=0,"",'Tabulation of Bids'!D301)</f>
        <v/>
      </c>
      <c r="D554" s="311" t="str">
        <f>IF(ISBLANK('Tabulation of Bids'!C301),"",'Tabulation of Bids'!C301)</f>
        <v/>
      </c>
      <c r="E554" s="267" t="str">
        <f t="shared" si="72"/>
        <v/>
      </c>
      <c r="F554" s="268" t="str">
        <f t="shared" si="69"/>
        <v/>
      </c>
      <c r="G554" s="296" t="str">
        <f t="shared" si="73"/>
        <v/>
      </c>
      <c r="H554" s="167"/>
      <c r="I554" s="136" t="str">
        <f t="shared" si="70"/>
        <v/>
      </c>
      <c r="J554" s="134" t="str">
        <f>IF(ISBLANK('Tabulation of Bids'!G445),"",'Tabulation of Bids'!G445)</f>
        <v/>
      </c>
      <c r="K554" s="134" t="str">
        <f t="shared" si="71"/>
        <v/>
      </c>
    </row>
    <row r="555" spans="1:11" ht="20.25" customHeight="1" x14ac:dyDescent="0.2">
      <c r="A555" s="309" t="str">
        <f>IF(ISBLANK('Tabulation of Bids'!A302),"",'Tabulation of Bids'!A302)</f>
        <v/>
      </c>
      <c r="B555" s="310" t="str">
        <f>IF(ISBLANK('Tabulation of Bids'!B302),"",'Tabulation of Bids'!B302)</f>
        <v/>
      </c>
      <c r="C555" s="307" t="str">
        <f>IF('Tabulation of Bids'!D302=0,"",'Tabulation of Bids'!D302)</f>
        <v/>
      </c>
      <c r="D555" s="311" t="str">
        <f>IF(ISBLANK('Tabulation of Bids'!C302),"",'Tabulation of Bids'!C302)</f>
        <v/>
      </c>
      <c r="E555" s="267" t="str">
        <f t="shared" si="72"/>
        <v/>
      </c>
      <c r="F555" s="268" t="str">
        <f t="shared" si="69"/>
        <v/>
      </c>
      <c r="G555" s="296" t="str">
        <f t="shared" si="73"/>
        <v/>
      </c>
      <c r="H555" s="167"/>
      <c r="I555" s="136" t="str">
        <f t="shared" si="70"/>
        <v/>
      </c>
      <c r="J555" s="134" t="str">
        <f>IF(ISBLANK('Tabulation of Bids'!G446),"",'Tabulation of Bids'!G446)</f>
        <v/>
      </c>
      <c r="K555" s="134" t="str">
        <f t="shared" si="71"/>
        <v/>
      </c>
    </row>
    <row r="556" spans="1:11" ht="20.25" customHeight="1" x14ac:dyDescent="0.2">
      <c r="A556" s="309" t="str">
        <f>IF(ISBLANK('Tabulation of Bids'!A303),"",'Tabulation of Bids'!A303)</f>
        <v/>
      </c>
      <c r="B556" s="310" t="str">
        <f>IF(ISBLANK('Tabulation of Bids'!B303),"",'Tabulation of Bids'!B303)</f>
        <v/>
      </c>
      <c r="C556" s="307" t="str">
        <f>IF('Tabulation of Bids'!D303=0,"",'Tabulation of Bids'!D303)</f>
        <v/>
      </c>
      <c r="D556" s="311" t="str">
        <f>IF(ISBLANK('Tabulation of Bids'!C303),"",'Tabulation of Bids'!C303)</f>
        <v/>
      </c>
      <c r="E556" s="267" t="str">
        <f t="shared" si="72"/>
        <v/>
      </c>
      <c r="F556" s="268" t="str">
        <f t="shared" si="69"/>
        <v/>
      </c>
      <c r="G556" s="296" t="str">
        <f t="shared" si="73"/>
        <v/>
      </c>
      <c r="H556" s="167"/>
      <c r="I556" s="136" t="str">
        <f t="shared" si="70"/>
        <v/>
      </c>
      <c r="J556" s="134" t="str">
        <f>IF(ISBLANK('Tabulation of Bids'!G447),"",'Tabulation of Bids'!G447)</f>
        <v/>
      </c>
      <c r="K556" s="134" t="str">
        <f t="shared" si="71"/>
        <v/>
      </c>
    </row>
    <row r="557" spans="1:11" ht="20.25" customHeight="1" x14ac:dyDescent="0.2">
      <c r="A557" s="309" t="str">
        <f>IF(ISBLANK('Tabulation of Bids'!A304),"",'Tabulation of Bids'!A304)</f>
        <v/>
      </c>
      <c r="B557" s="310" t="str">
        <f>IF(ISBLANK('Tabulation of Bids'!B304),"",'Tabulation of Bids'!B304)</f>
        <v/>
      </c>
      <c r="C557" s="307" t="str">
        <f>IF('Tabulation of Bids'!D304=0,"",'Tabulation of Bids'!D304)</f>
        <v/>
      </c>
      <c r="D557" s="311" t="str">
        <f>IF(ISBLANK('Tabulation of Bids'!C304),"",'Tabulation of Bids'!C304)</f>
        <v/>
      </c>
      <c r="E557" s="267" t="str">
        <f t="shared" si="72"/>
        <v/>
      </c>
      <c r="F557" s="268" t="str">
        <f t="shared" si="69"/>
        <v/>
      </c>
      <c r="G557" s="296" t="str">
        <f t="shared" si="73"/>
        <v/>
      </c>
      <c r="H557" s="167"/>
      <c r="I557" s="136" t="str">
        <f t="shared" si="70"/>
        <v/>
      </c>
      <c r="J557" s="134" t="str">
        <f>IF(ISBLANK('Tabulation of Bids'!G448),"",'Tabulation of Bids'!G448)</f>
        <v/>
      </c>
      <c r="K557" s="134" t="str">
        <f t="shared" si="71"/>
        <v/>
      </c>
    </row>
    <row r="558" spans="1:11" ht="20.25" customHeight="1" x14ac:dyDescent="0.2">
      <c r="A558" s="309" t="str">
        <f>IF(ISBLANK('Tabulation of Bids'!A305),"",'Tabulation of Bids'!A305)</f>
        <v/>
      </c>
      <c r="B558" s="310" t="str">
        <f>IF(ISBLANK('Tabulation of Bids'!B305),"",'Tabulation of Bids'!B305)</f>
        <v/>
      </c>
      <c r="C558" s="307" t="str">
        <f>IF('Tabulation of Bids'!D305=0,"",'Tabulation of Bids'!D305)</f>
        <v/>
      </c>
      <c r="D558" s="311" t="str">
        <f>IF(ISBLANK('Tabulation of Bids'!C305),"",'Tabulation of Bids'!C305)</f>
        <v/>
      </c>
      <c r="E558" s="267" t="str">
        <f t="shared" si="72"/>
        <v/>
      </c>
      <c r="F558" s="268" t="str">
        <f t="shared" si="69"/>
        <v/>
      </c>
      <c r="G558" s="296" t="str">
        <f t="shared" si="73"/>
        <v/>
      </c>
      <c r="H558" s="167"/>
      <c r="I558" s="136" t="str">
        <f t="shared" si="70"/>
        <v/>
      </c>
      <c r="J558" s="134" t="str">
        <f>IF(ISBLANK('Tabulation of Bids'!G449),"",'Tabulation of Bids'!G449)</f>
        <v/>
      </c>
      <c r="K558" s="134" t="str">
        <f t="shared" si="71"/>
        <v/>
      </c>
    </row>
    <row r="559" spans="1:11" ht="20.25" customHeight="1" x14ac:dyDescent="0.2">
      <c r="A559" s="309" t="str">
        <f>IF(ISBLANK('Tabulation of Bids'!A306),"",'Tabulation of Bids'!A306)</f>
        <v/>
      </c>
      <c r="B559" s="310" t="str">
        <f>IF(ISBLANK('Tabulation of Bids'!B306),"",'Tabulation of Bids'!B306)</f>
        <v/>
      </c>
      <c r="C559" s="307" t="str">
        <f>IF('Tabulation of Bids'!D306=0,"",'Tabulation of Bids'!D306)</f>
        <v/>
      </c>
      <c r="D559" s="311" t="str">
        <f>IF(ISBLANK('Tabulation of Bids'!C306),"",'Tabulation of Bids'!C306)</f>
        <v/>
      </c>
      <c r="E559" s="267" t="str">
        <f t="shared" si="72"/>
        <v/>
      </c>
      <c r="F559" s="268" t="str">
        <f t="shared" si="69"/>
        <v/>
      </c>
      <c r="G559" s="296" t="str">
        <f t="shared" si="73"/>
        <v/>
      </c>
      <c r="H559" s="167"/>
      <c r="I559" s="136" t="str">
        <f t="shared" si="70"/>
        <v/>
      </c>
      <c r="J559" s="134" t="str">
        <f>IF(ISBLANK('Tabulation of Bids'!G450),"",'Tabulation of Bids'!G450)</f>
        <v/>
      </c>
      <c r="K559" s="134" t="str">
        <f t="shared" si="71"/>
        <v/>
      </c>
    </row>
    <row r="560" spans="1:11" ht="20.25" customHeight="1" x14ac:dyDescent="0.2">
      <c r="A560" s="309" t="str">
        <f>IF(ISBLANK('Tabulation of Bids'!A307),"",'Tabulation of Bids'!A307)</f>
        <v/>
      </c>
      <c r="B560" s="310" t="str">
        <f>IF(ISBLANK('Tabulation of Bids'!B307),"",'Tabulation of Bids'!B307)</f>
        <v/>
      </c>
      <c r="C560" s="307" t="str">
        <f>IF('Tabulation of Bids'!D307=0,"",'Tabulation of Bids'!D307)</f>
        <v/>
      </c>
      <c r="D560" s="311" t="str">
        <f>IF(ISBLANK('Tabulation of Bids'!C307),"",'Tabulation of Bids'!C307)</f>
        <v/>
      </c>
      <c r="E560" s="267" t="str">
        <f t="shared" si="72"/>
        <v/>
      </c>
      <c r="F560" s="268" t="str">
        <f t="shared" si="69"/>
        <v/>
      </c>
      <c r="G560" s="296" t="str">
        <f t="shared" si="73"/>
        <v/>
      </c>
      <c r="H560" s="167"/>
      <c r="I560" s="136" t="str">
        <f t="shared" si="70"/>
        <v/>
      </c>
      <c r="J560" s="134" t="str">
        <f>IF(ISBLANK('Tabulation of Bids'!G451),"",'Tabulation of Bids'!G451)</f>
        <v/>
      </c>
      <c r="K560" s="134" t="str">
        <f t="shared" si="71"/>
        <v/>
      </c>
    </row>
    <row r="561" spans="1:11" ht="20.25" customHeight="1" x14ac:dyDescent="0.2">
      <c r="A561" s="309" t="str">
        <f>IF(ISBLANK('Tabulation of Bids'!A308),"",'Tabulation of Bids'!A308)</f>
        <v/>
      </c>
      <c r="B561" s="310" t="str">
        <f>IF(ISBLANK('Tabulation of Bids'!B308),"",'Tabulation of Bids'!B308)</f>
        <v/>
      </c>
      <c r="C561" s="307" t="str">
        <f>IF('Tabulation of Bids'!D308=0,"",'Tabulation of Bids'!D308)</f>
        <v/>
      </c>
      <c r="D561" s="311" t="str">
        <f>IF(ISBLANK('Tabulation of Bids'!C308),"",'Tabulation of Bids'!C308)</f>
        <v/>
      </c>
      <c r="E561" s="267" t="str">
        <f t="shared" si="72"/>
        <v/>
      </c>
      <c r="F561" s="268" t="str">
        <f t="shared" si="69"/>
        <v/>
      </c>
      <c r="G561" s="296" t="str">
        <f t="shared" si="73"/>
        <v/>
      </c>
      <c r="H561" s="167"/>
      <c r="I561" s="136" t="str">
        <f t="shared" si="70"/>
        <v/>
      </c>
      <c r="J561" s="134" t="str">
        <f>IF(ISBLANK('Tabulation of Bids'!G452),"",'Tabulation of Bids'!G452)</f>
        <v/>
      </c>
      <c r="K561" s="134" t="str">
        <f t="shared" si="71"/>
        <v/>
      </c>
    </row>
    <row r="562" spans="1:11" ht="20.25" customHeight="1" x14ac:dyDescent="0.2">
      <c r="A562" s="309" t="str">
        <f>IF(ISBLANK('Tabulation of Bids'!A309),"",'Tabulation of Bids'!A309)</f>
        <v/>
      </c>
      <c r="B562" s="310" t="str">
        <f>IF(ISBLANK('Tabulation of Bids'!B309),"",'Tabulation of Bids'!B309)</f>
        <v/>
      </c>
      <c r="C562" s="307" t="str">
        <f>IF('Tabulation of Bids'!D309=0,"",'Tabulation of Bids'!D309)</f>
        <v/>
      </c>
      <c r="D562" s="311" t="str">
        <f>IF(ISBLANK('Tabulation of Bids'!C309),"",'Tabulation of Bids'!C309)</f>
        <v/>
      </c>
      <c r="E562" s="267" t="str">
        <f t="shared" si="72"/>
        <v/>
      </c>
      <c r="F562" s="268" t="str">
        <f t="shared" si="69"/>
        <v/>
      </c>
      <c r="G562" s="296" t="str">
        <f t="shared" si="73"/>
        <v/>
      </c>
      <c r="H562" s="167"/>
      <c r="I562" s="136" t="str">
        <f t="shared" si="70"/>
        <v/>
      </c>
      <c r="J562" s="134" t="str">
        <f>IF(ISBLANK('Tabulation of Bids'!G453),"",'Tabulation of Bids'!G453)</f>
        <v/>
      </c>
      <c r="K562" s="134" t="str">
        <f t="shared" si="71"/>
        <v/>
      </c>
    </row>
    <row r="563" spans="1:11" ht="20.25" customHeight="1" x14ac:dyDescent="0.2">
      <c r="A563" s="309" t="str">
        <f>IF(ISBLANK('Tabulation of Bids'!A310),"",'Tabulation of Bids'!A310)</f>
        <v/>
      </c>
      <c r="B563" s="310" t="str">
        <f>IF(ISBLANK('Tabulation of Bids'!B310),"",'Tabulation of Bids'!B310)</f>
        <v/>
      </c>
      <c r="C563" s="307" t="str">
        <f>IF('Tabulation of Bids'!D310=0,"",'Tabulation of Bids'!D310)</f>
        <v/>
      </c>
      <c r="D563" s="311" t="str">
        <f>IF(ISBLANK('Tabulation of Bids'!C310),"",'Tabulation of Bids'!C310)</f>
        <v/>
      </c>
      <c r="E563" s="267" t="str">
        <f t="shared" si="72"/>
        <v/>
      </c>
      <c r="F563" s="268" t="str">
        <f t="shared" si="69"/>
        <v/>
      </c>
      <c r="G563" s="296" t="str">
        <f t="shared" si="73"/>
        <v/>
      </c>
      <c r="H563" s="167"/>
      <c r="I563" s="136" t="str">
        <f t="shared" si="70"/>
        <v/>
      </c>
      <c r="J563" s="134" t="str">
        <f>IF(ISBLANK('Tabulation of Bids'!G454),"",'Tabulation of Bids'!G454)</f>
        <v/>
      </c>
      <c r="K563" s="134" t="str">
        <f t="shared" si="71"/>
        <v/>
      </c>
    </row>
    <row r="564" spans="1:11" ht="20.25" customHeight="1" x14ac:dyDescent="0.2">
      <c r="A564" s="309" t="str">
        <f>IF(ISBLANK('Tabulation of Bids'!A311),"",'Tabulation of Bids'!A311)</f>
        <v/>
      </c>
      <c r="B564" s="310" t="str">
        <f>IF(ISBLANK('Tabulation of Bids'!B311),"",'Tabulation of Bids'!B311)</f>
        <v/>
      </c>
      <c r="C564" s="307" t="str">
        <f>IF('Tabulation of Bids'!D311=0,"",'Tabulation of Bids'!D311)</f>
        <v/>
      </c>
      <c r="D564" s="311" t="str">
        <f>IF(ISBLANK('Tabulation of Bids'!C311),"",'Tabulation of Bids'!C311)</f>
        <v/>
      </c>
      <c r="E564" s="267" t="str">
        <f t="shared" si="72"/>
        <v/>
      </c>
      <c r="F564" s="268" t="str">
        <f t="shared" si="69"/>
        <v/>
      </c>
      <c r="G564" s="296" t="str">
        <f t="shared" si="73"/>
        <v/>
      </c>
      <c r="H564" s="167"/>
      <c r="I564" s="136" t="str">
        <f t="shared" si="70"/>
        <v/>
      </c>
      <c r="J564" s="134" t="str">
        <f>IF(ISBLANK('Tabulation of Bids'!G455),"",'Tabulation of Bids'!G455)</f>
        <v/>
      </c>
      <c r="K564" s="134" t="str">
        <f t="shared" si="71"/>
        <v/>
      </c>
    </row>
    <row r="565" spans="1:11" ht="20.25" customHeight="1" x14ac:dyDescent="0.2">
      <c r="A565" s="309" t="str">
        <f>IF(ISBLANK('Tabulation of Bids'!A312),"",'Tabulation of Bids'!A312)</f>
        <v/>
      </c>
      <c r="B565" s="310" t="str">
        <f>IF(ISBLANK('Tabulation of Bids'!B312),"",'Tabulation of Bids'!B312)</f>
        <v/>
      </c>
      <c r="C565" s="307" t="str">
        <f>IF('Tabulation of Bids'!D312=0,"",'Tabulation of Bids'!D312)</f>
        <v/>
      </c>
      <c r="D565" s="311" t="str">
        <f>IF(ISBLANK('Tabulation of Bids'!C312),"",'Tabulation of Bids'!C312)</f>
        <v/>
      </c>
      <c r="E565" s="267" t="str">
        <f t="shared" si="72"/>
        <v/>
      </c>
      <c r="F565" s="268" t="str">
        <f t="shared" si="69"/>
        <v/>
      </c>
      <c r="G565" s="296" t="str">
        <f t="shared" si="73"/>
        <v/>
      </c>
      <c r="H565" s="167"/>
      <c r="I565" s="136" t="str">
        <f t="shared" si="70"/>
        <v/>
      </c>
      <c r="J565" s="134" t="str">
        <f>IF(ISBLANK('Tabulation of Bids'!G456),"",'Tabulation of Bids'!G456)</f>
        <v/>
      </c>
      <c r="K565" s="134" t="str">
        <f t="shared" si="71"/>
        <v/>
      </c>
    </row>
    <row r="566" spans="1:11" ht="20.25" customHeight="1" x14ac:dyDescent="0.2">
      <c r="A566" s="309" t="str">
        <f>IF(ISBLANK('Tabulation of Bids'!A313),"",'Tabulation of Bids'!A313)</f>
        <v/>
      </c>
      <c r="B566" s="310" t="str">
        <f>IF(ISBLANK('Tabulation of Bids'!B313),"",'Tabulation of Bids'!B313)</f>
        <v/>
      </c>
      <c r="C566" s="307" t="str">
        <f>IF('Tabulation of Bids'!D313=0,"",'Tabulation of Bids'!D313)</f>
        <v/>
      </c>
      <c r="D566" s="311" t="str">
        <f>IF(ISBLANK('Tabulation of Bids'!C313),"",'Tabulation of Bids'!C313)</f>
        <v/>
      </c>
      <c r="E566" s="267" t="str">
        <f t="shared" si="72"/>
        <v/>
      </c>
      <c r="F566" s="268" t="str">
        <f t="shared" si="69"/>
        <v/>
      </c>
      <c r="G566" s="296" t="str">
        <f t="shared" si="73"/>
        <v/>
      </c>
      <c r="H566" s="167"/>
      <c r="I566" s="136" t="str">
        <f t="shared" si="70"/>
        <v/>
      </c>
      <c r="J566" s="134" t="str">
        <f>IF(ISBLANK('Tabulation of Bids'!G457),"",'Tabulation of Bids'!G457)</f>
        <v/>
      </c>
      <c r="K566" s="134" t="str">
        <f t="shared" si="71"/>
        <v/>
      </c>
    </row>
    <row r="567" spans="1:11" ht="20.25" customHeight="1" x14ac:dyDescent="0.2">
      <c r="A567" s="309" t="str">
        <f>IF(ISBLANK('Tabulation of Bids'!A314),"",'Tabulation of Bids'!A314)</f>
        <v/>
      </c>
      <c r="B567" s="310" t="str">
        <f>IF(ISBLANK('Tabulation of Bids'!B314),"",'Tabulation of Bids'!B314)</f>
        <v/>
      </c>
      <c r="C567" s="307" t="str">
        <f>IF('Tabulation of Bids'!D314=0,"",'Tabulation of Bids'!D314)</f>
        <v/>
      </c>
      <c r="D567" s="311" t="str">
        <f>IF(ISBLANK('Tabulation of Bids'!C314),"",'Tabulation of Bids'!C314)</f>
        <v/>
      </c>
      <c r="E567" s="267" t="str">
        <f t="shared" si="72"/>
        <v/>
      </c>
      <c r="F567" s="268" t="str">
        <f t="shared" si="69"/>
        <v/>
      </c>
      <c r="G567" s="296" t="str">
        <f t="shared" si="73"/>
        <v/>
      </c>
      <c r="H567" s="167"/>
      <c r="I567" s="136" t="str">
        <f t="shared" si="70"/>
        <v/>
      </c>
      <c r="J567" s="134" t="str">
        <f>IF(ISBLANK('Tabulation of Bids'!G458),"",'Tabulation of Bids'!G458)</f>
        <v/>
      </c>
      <c r="K567" s="134" t="str">
        <f t="shared" si="71"/>
        <v/>
      </c>
    </row>
    <row r="568" spans="1:11" ht="20.25" customHeight="1" thickBot="1" x14ac:dyDescent="0.25">
      <c r="A568" s="309" t="str">
        <f>IF(ISBLANK('Tabulation of Bids'!A315),"",'Tabulation of Bids'!A315)</f>
        <v/>
      </c>
      <c r="B568" s="310" t="str">
        <f>IF(ISBLANK('Tabulation of Bids'!B315),"",'Tabulation of Bids'!B315)</f>
        <v/>
      </c>
      <c r="C568" s="307" t="str">
        <f>IF('Tabulation of Bids'!D315=0,"",'Tabulation of Bids'!D315)</f>
        <v/>
      </c>
      <c r="D568" s="311" t="str">
        <f>IF(ISBLANK('Tabulation of Bids'!C315),"",'Tabulation of Bids'!C315)</f>
        <v/>
      </c>
      <c r="E568" s="267" t="str">
        <f t="shared" si="72"/>
        <v/>
      </c>
      <c r="F568" s="268" t="str">
        <f t="shared" si="69"/>
        <v/>
      </c>
      <c r="G568" s="296" t="str">
        <f t="shared" si="73"/>
        <v/>
      </c>
      <c r="H568" s="167"/>
      <c r="I568" s="136" t="str">
        <f t="shared" si="70"/>
        <v/>
      </c>
      <c r="J568" s="134" t="str">
        <f>IF(ISBLANK('Tabulation of Bids'!G459),"",'Tabulation of Bids'!G459)</f>
        <v/>
      </c>
      <c r="K568" s="134" t="str">
        <f t="shared" si="71"/>
        <v/>
      </c>
    </row>
    <row r="569" spans="1:11" ht="12" thickBot="1" x14ac:dyDescent="0.25">
      <c r="A569" s="132" t="str">
        <f>IF(A595="","Total","Sub Total")</f>
        <v>Total</v>
      </c>
      <c r="B569" s="45"/>
      <c r="C569" s="46"/>
      <c r="D569" s="36"/>
      <c r="E569" s="236">
        <f>SUM(E545:E568)+SUM(E496:E519)+SUM(E447:E470)+SUM(E398:E421)+SUM(E349:E372)+SUM(E300:E323)+SUM(E251:E274)+SUM(E202:E225)+SUM(E153:E176)+SUM(E104:E127)+SUM(E55:E78)+SUM(E7:E30)</f>
        <v>765602.82000000007</v>
      </c>
      <c r="F569" s="26"/>
      <c r="G569" s="36"/>
      <c r="H569" s="46"/>
      <c r="I569" s="36"/>
      <c r="J569" s="25"/>
      <c r="K569" s="25">
        <f>IF(ISNUMBER(E569),SUM(K7:K30)+SUM(K55:K78)+SUM(K104:K127)+SUM(K153:K176)+SUM(K202:K225)+SUM(K251:K274)+SUM(K300:K323)+SUM(K349:K372)+SUM(K398:K421)+SUM(K447:K470)+SUM(K496:K519)+SUM(K545:K568),"")</f>
        <v>0</v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2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5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80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81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9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6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7"/>
    </row>
    <row r="580" spans="1:11" ht="12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8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5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5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8"/>
      <c r="E583" s="338"/>
      <c r="F583" s="338"/>
      <c r="G583" s="338"/>
      <c r="H583" s="338"/>
      <c r="I583" s="338"/>
      <c r="J583" s="338"/>
      <c r="K583" s="338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8"/>
      <c r="F585" s="338"/>
      <c r="G585" s="338"/>
      <c r="H585" s="338"/>
      <c r="I585" s="338"/>
      <c r="J585" s="338"/>
      <c r="K585" s="43"/>
    </row>
    <row r="586" spans="1:11" x14ac:dyDescent="0.2">
      <c r="A586" s="315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77" t="str">
        <f>IF(A644="",IF(ISNUMBER(J625),"ENGINEER'S PAYMENT ESTIMATE","ENGINEER'S FINAL PAYMENT ESTIMATE"),A638)</f>
        <v>ENGINEER'S FINAL PAYMENT ESTIMATE</v>
      </c>
      <c r="B588" s="377"/>
      <c r="C588" s="377"/>
      <c r="D588" s="377"/>
      <c r="E588" s="377"/>
      <c r="F588" s="377"/>
      <c r="G588" s="377"/>
      <c r="H588" s="377"/>
      <c r="I588" s="377"/>
      <c r="J588" s="377"/>
      <c r="K588" s="377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40"/>
      <c r="J589" s="11"/>
      <c r="K589" s="11"/>
    </row>
    <row r="590" spans="1:11" x14ac:dyDescent="0.2">
      <c r="A590" s="12"/>
      <c r="B590" s="93" t="str">
        <f>B3</f>
        <v>Payable to: N-Trak Group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3" t="str">
        <f>B4</f>
        <v>Address: Loves Park, IL Bid Bond</v>
      </c>
      <c r="C591" s="12"/>
      <c r="D591" s="12"/>
      <c r="E591" s="12"/>
      <c r="F591" s="12"/>
      <c r="G591" s="12"/>
      <c r="H591" s="14"/>
      <c r="I591" s="376"/>
      <c r="J591" s="376"/>
      <c r="K591" s="376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5" t="str">
        <f>IF(ISBLANK('Tabulation of Bids'!A318),"",'Tabulation of Bids'!A318)</f>
        <v/>
      </c>
      <c r="B594" s="306" t="str">
        <f>IF(ISBLANK('Tabulation of Bids'!B318),"",'Tabulation of Bids'!B318)</f>
        <v/>
      </c>
      <c r="C594" s="307" t="str">
        <f>IF('Tabulation of Bids'!D318=0,"",'Tabulation of Bids'!D318)</f>
        <v/>
      </c>
      <c r="D594" s="308" t="str">
        <f>IF(ISBLANK('Tabulation of Bids'!C318),"",'Tabulation of Bids'!C318)</f>
        <v/>
      </c>
      <c r="E594" s="263" t="str">
        <f>IF(J594 = "","",J594*C594)</f>
        <v/>
      </c>
      <c r="F594" s="264" t="str">
        <f t="shared" ref="F594:F617" si="74">IF((H594&gt;C594),H594-C594,"")</f>
        <v/>
      </c>
      <c r="G594" s="296" t="str">
        <f>IF($K$195="BLR 6303",IF(C594&gt;H594,C594-H594,""),"")</f>
        <v/>
      </c>
      <c r="H594" s="167"/>
      <c r="I594" s="136" t="str">
        <f t="shared" ref="I594:I617" si="75">IF(ISBLANK(H594),"",D594)</f>
        <v/>
      </c>
      <c r="J594" s="134" t="str">
        <f>IF(ISBLANK('Tabulation of Bids'!G486),"",'Tabulation of Bids'!G486)</f>
        <v/>
      </c>
      <c r="K594" s="134" t="str">
        <f t="shared" ref="K594:K617" si="76">IF(ISBLANK(H594),"",H594*J594)</f>
        <v/>
      </c>
    </row>
    <row r="595" spans="1:11" ht="20.25" customHeight="1" x14ac:dyDescent="0.2">
      <c r="A595" s="309" t="str">
        <f>IF(ISBLANK('Tabulation of Bids'!A319),"",'Tabulation of Bids'!A319)</f>
        <v/>
      </c>
      <c r="B595" s="310" t="str">
        <f>IF(ISBLANK('Tabulation of Bids'!B319),"",'Tabulation of Bids'!B319)</f>
        <v/>
      </c>
      <c r="C595" s="307" t="str">
        <f>IF('Tabulation of Bids'!D319=0,"",'Tabulation of Bids'!D319)</f>
        <v/>
      </c>
      <c r="D595" s="311" t="str">
        <f>IF(ISBLANK('Tabulation of Bids'!C319),"",'Tabulation of Bids'!C319)</f>
        <v/>
      </c>
      <c r="E595" s="267" t="str">
        <f t="shared" ref="E595:E617" si="77">IF(J595 = "","",J595*C595)</f>
        <v/>
      </c>
      <c r="F595" s="268" t="str">
        <f t="shared" si="74"/>
        <v/>
      </c>
      <c r="G595" s="296" t="str">
        <f t="shared" ref="G595:G617" si="78">IF($K$195="BLR 6303",IF(C595&gt;H595,C595-H595,""),"")</f>
        <v/>
      </c>
      <c r="H595" s="167"/>
      <c r="I595" s="136" t="str">
        <f t="shared" si="75"/>
        <v/>
      </c>
      <c r="J595" s="134" t="str">
        <f>IF(ISBLANK('Tabulation of Bids'!G487),"",'Tabulation of Bids'!G487)</f>
        <v/>
      </c>
      <c r="K595" s="134" t="str">
        <f t="shared" si="76"/>
        <v/>
      </c>
    </row>
    <row r="596" spans="1:11" ht="20.25" customHeight="1" x14ac:dyDescent="0.2">
      <c r="A596" s="309" t="str">
        <f>IF(ISBLANK('Tabulation of Bids'!A320),"",'Tabulation of Bids'!A320)</f>
        <v/>
      </c>
      <c r="B596" s="310" t="str">
        <f>IF(ISBLANK('Tabulation of Bids'!B320),"",'Tabulation of Bids'!B320)</f>
        <v/>
      </c>
      <c r="C596" s="307" t="str">
        <f>IF('Tabulation of Bids'!D320=0,"",'Tabulation of Bids'!D320)</f>
        <v/>
      </c>
      <c r="D596" s="311" t="str">
        <f>IF(ISBLANK('Tabulation of Bids'!C320),"",'Tabulation of Bids'!C320)</f>
        <v/>
      </c>
      <c r="E596" s="267" t="str">
        <f t="shared" si="77"/>
        <v/>
      </c>
      <c r="F596" s="268" t="str">
        <f t="shared" si="74"/>
        <v/>
      </c>
      <c r="G596" s="296" t="str">
        <f t="shared" si="78"/>
        <v/>
      </c>
      <c r="H596" s="167"/>
      <c r="I596" s="136" t="str">
        <f t="shared" si="75"/>
        <v/>
      </c>
      <c r="J596" s="134" t="str">
        <f>IF(ISBLANK('Tabulation of Bids'!G488),"",'Tabulation of Bids'!G488)</f>
        <v/>
      </c>
      <c r="K596" s="134" t="str">
        <f t="shared" si="76"/>
        <v/>
      </c>
    </row>
    <row r="597" spans="1:11" ht="20.25" customHeight="1" x14ac:dyDescent="0.2">
      <c r="A597" s="309" t="str">
        <f>IF(ISBLANK('Tabulation of Bids'!A321),"",'Tabulation of Bids'!A321)</f>
        <v/>
      </c>
      <c r="B597" s="310" t="str">
        <f>IF(ISBLANK('Tabulation of Bids'!B321),"",'Tabulation of Bids'!B321)</f>
        <v/>
      </c>
      <c r="C597" s="307" t="str">
        <f>IF('Tabulation of Bids'!D321=0,"",'Tabulation of Bids'!D321)</f>
        <v/>
      </c>
      <c r="D597" s="311" t="str">
        <f>IF(ISBLANK('Tabulation of Bids'!C321),"",'Tabulation of Bids'!C321)</f>
        <v/>
      </c>
      <c r="E597" s="267" t="str">
        <f t="shared" si="77"/>
        <v/>
      </c>
      <c r="F597" s="268" t="str">
        <f t="shared" si="74"/>
        <v/>
      </c>
      <c r="G597" s="296" t="str">
        <f t="shared" si="78"/>
        <v/>
      </c>
      <c r="H597" s="167"/>
      <c r="I597" s="136" t="str">
        <f t="shared" si="75"/>
        <v/>
      </c>
      <c r="J597" s="134" t="str">
        <f>IF(ISBLANK('Tabulation of Bids'!G489),"",'Tabulation of Bids'!G489)</f>
        <v/>
      </c>
      <c r="K597" s="134" t="str">
        <f t="shared" si="76"/>
        <v/>
      </c>
    </row>
    <row r="598" spans="1:11" ht="20.25" customHeight="1" x14ac:dyDescent="0.2">
      <c r="A598" s="309" t="str">
        <f>IF(ISBLANK('Tabulation of Bids'!A322),"",'Tabulation of Bids'!A322)</f>
        <v/>
      </c>
      <c r="B598" s="310" t="str">
        <f>IF(ISBLANK('Tabulation of Bids'!B322),"",'Tabulation of Bids'!B322)</f>
        <v/>
      </c>
      <c r="C598" s="307" t="str">
        <f>IF('Tabulation of Bids'!D322=0,"",'Tabulation of Bids'!D322)</f>
        <v/>
      </c>
      <c r="D598" s="311" t="str">
        <f>IF(ISBLANK('Tabulation of Bids'!C322),"",'Tabulation of Bids'!C322)</f>
        <v/>
      </c>
      <c r="E598" s="267" t="str">
        <f t="shared" si="77"/>
        <v/>
      </c>
      <c r="F598" s="268" t="str">
        <f t="shared" si="74"/>
        <v/>
      </c>
      <c r="G598" s="296" t="str">
        <f t="shared" si="78"/>
        <v/>
      </c>
      <c r="H598" s="167"/>
      <c r="I598" s="136" t="str">
        <f t="shared" si="75"/>
        <v/>
      </c>
      <c r="J598" s="134" t="str">
        <f>IF(ISBLANK('Tabulation of Bids'!G490),"",'Tabulation of Bids'!G490)</f>
        <v/>
      </c>
      <c r="K598" s="134" t="str">
        <f t="shared" si="76"/>
        <v/>
      </c>
    </row>
    <row r="599" spans="1:11" ht="20.25" customHeight="1" x14ac:dyDescent="0.2">
      <c r="A599" s="309" t="str">
        <f>IF(ISBLANK('Tabulation of Bids'!A323),"",'Tabulation of Bids'!A323)</f>
        <v/>
      </c>
      <c r="B599" s="310" t="str">
        <f>IF(ISBLANK('Tabulation of Bids'!B323),"",'Tabulation of Bids'!B323)</f>
        <v/>
      </c>
      <c r="C599" s="307" t="str">
        <f>IF('Tabulation of Bids'!D323=0,"",'Tabulation of Bids'!D323)</f>
        <v/>
      </c>
      <c r="D599" s="311" t="str">
        <f>IF(ISBLANK('Tabulation of Bids'!C323),"",'Tabulation of Bids'!C323)</f>
        <v/>
      </c>
      <c r="E599" s="267" t="str">
        <f t="shared" si="77"/>
        <v/>
      </c>
      <c r="F599" s="268" t="str">
        <f t="shared" si="74"/>
        <v/>
      </c>
      <c r="G599" s="296" t="str">
        <f t="shared" si="78"/>
        <v/>
      </c>
      <c r="H599" s="167"/>
      <c r="I599" s="136" t="str">
        <f t="shared" si="75"/>
        <v/>
      </c>
      <c r="J599" s="134" t="str">
        <f>IF(ISBLANK('Tabulation of Bids'!G491),"",'Tabulation of Bids'!G491)</f>
        <v/>
      </c>
      <c r="K599" s="134" t="str">
        <f t="shared" si="76"/>
        <v/>
      </c>
    </row>
    <row r="600" spans="1:11" ht="20.25" customHeight="1" x14ac:dyDescent="0.2">
      <c r="A600" s="309" t="str">
        <f>IF(ISBLANK('Tabulation of Bids'!A324),"",'Tabulation of Bids'!A324)</f>
        <v/>
      </c>
      <c r="B600" s="310" t="str">
        <f>IF(ISBLANK('Tabulation of Bids'!B324),"",'Tabulation of Bids'!B324)</f>
        <v/>
      </c>
      <c r="C600" s="307" t="str">
        <f>IF('Tabulation of Bids'!D324=0,"",'Tabulation of Bids'!D324)</f>
        <v/>
      </c>
      <c r="D600" s="311" t="str">
        <f>IF(ISBLANK('Tabulation of Bids'!C324),"",'Tabulation of Bids'!C324)</f>
        <v/>
      </c>
      <c r="E600" s="267" t="str">
        <f t="shared" si="77"/>
        <v/>
      </c>
      <c r="F600" s="268" t="str">
        <f t="shared" si="74"/>
        <v/>
      </c>
      <c r="G600" s="296" t="str">
        <f t="shared" si="78"/>
        <v/>
      </c>
      <c r="H600" s="167"/>
      <c r="I600" s="136" t="str">
        <f t="shared" si="75"/>
        <v/>
      </c>
      <c r="J600" s="134" t="str">
        <f>IF(ISBLANK('Tabulation of Bids'!G492),"",'Tabulation of Bids'!G492)</f>
        <v/>
      </c>
      <c r="K600" s="134" t="str">
        <f t="shared" si="76"/>
        <v/>
      </c>
    </row>
    <row r="601" spans="1:11" ht="20.25" customHeight="1" x14ac:dyDescent="0.2">
      <c r="A601" s="309" t="str">
        <f>IF(ISBLANK('Tabulation of Bids'!A325),"",'Tabulation of Bids'!A325)</f>
        <v/>
      </c>
      <c r="B601" s="310" t="str">
        <f>IF(ISBLANK('Tabulation of Bids'!B325),"",'Tabulation of Bids'!B325)</f>
        <v/>
      </c>
      <c r="C601" s="307" t="str">
        <f>IF('Tabulation of Bids'!D325=0,"",'Tabulation of Bids'!D325)</f>
        <v/>
      </c>
      <c r="D601" s="311" t="str">
        <f>IF(ISBLANK('Tabulation of Bids'!C325),"",'Tabulation of Bids'!C325)</f>
        <v/>
      </c>
      <c r="E601" s="267" t="str">
        <f t="shared" si="77"/>
        <v/>
      </c>
      <c r="F601" s="268" t="str">
        <f t="shared" si="74"/>
        <v/>
      </c>
      <c r="G601" s="296" t="str">
        <f t="shared" si="78"/>
        <v/>
      </c>
      <c r="H601" s="167"/>
      <c r="I601" s="136" t="str">
        <f t="shared" si="75"/>
        <v/>
      </c>
      <c r="J601" s="134" t="str">
        <f>IF(ISBLANK('Tabulation of Bids'!G493),"",'Tabulation of Bids'!G493)</f>
        <v/>
      </c>
      <c r="K601" s="134" t="str">
        <f t="shared" si="76"/>
        <v/>
      </c>
    </row>
    <row r="602" spans="1:11" ht="20.25" customHeight="1" x14ac:dyDescent="0.2">
      <c r="A602" s="309" t="str">
        <f>IF(ISBLANK('Tabulation of Bids'!A326),"",'Tabulation of Bids'!A326)</f>
        <v/>
      </c>
      <c r="B602" s="310" t="str">
        <f>IF(ISBLANK('Tabulation of Bids'!B326),"",'Tabulation of Bids'!B326)</f>
        <v/>
      </c>
      <c r="C602" s="307" t="str">
        <f>IF('Tabulation of Bids'!D326=0,"",'Tabulation of Bids'!D326)</f>
        <v/>
      </c>
      <c r="D602" s="311" t="str">
        <f>IF(ISBLANK('Tabulation of Bids'!C326),"",'Tabulation of Bids'!C326)</f>
        <v/>
      </c>
      <c r="E602" s="267" t="str">
        <f t="shared" si="77"/>
        <v/>
      </c>
      <c r="F602" s="268" t="str">
        <f t="shared" si="74"/>
        <v/>
      </c>
      <c r="G602" s="296" t="str">
        <f t="shared" si="78"/>
        <v/>
      </c>
      <c r="H602" s="167"/>
      <c r="I602" s="136" t="str">
        <f t="shared" si="75"/>
        <v/>
      </c>
      <c r="J602" s="134" t="str">
        <f>IF(ISBLANK('Tabulation of Bids'!G494),"",'Tabulation of Bids'!G494)</f>
        <v/>
      </c>
      <c r="K602" s="134" t="str">
        <f t="shared" si="76"/>
        <v/>
      </c>
    </row>
    <row r="603" spans="1:11" ht="20.25" customHeight="1" x14ac:dyDescent="0.2">
      <c r="A603" s="309" t="str">
        <f>IF(ISBLANK('Tabulation of Bids'!A327),"",'Tabulation of Bids'!A327)</f>
        <v/>
      </c>
      <c r="B603" s="310" t="str">
        <f>IF(ISBLANK('Tabulation of Bids'!B327),"",'Tabulation of Bids'!B327)</f>
        <v/>
      </c>
      <c r="C603" s="307" t="str">
        <f>IF('Tabulation of Bids'!D327=0,"",'Tabulation of Bids'!D327)</f>
        <v/>
      </c>
      <c r="D603" s="311" t="str">
        <f>IF(ISBLANK('Tabulation of Bids'!C327),"",'Tabulation of Bids'!C327)</f>
        <v/>
      </c>
      <c r="E603" s="267" t="str">
        <f t="shared" si="77"/>
        <v/>
      </c>
      <c r="F603" s="268" t="str">
        <f t="shared" si="74"/>
        <v/>
      </c>
      <c r="G603" s="296" t="str">
        <f t="shared" si="78"/>
        <v/>
      </c>
      <c r="H603" s="167"/>
      <c r="I603" s="136" t="str">
        <f t="shared" si="75"/>
        <v/>
      </c>
      <c r="J603" s="134" t="str">
        <f>IF(ISBLANK('Tabulation of Bids'!G495),"",'Tabulation of Bids'!G495)</f>
        <v/>
      </c>
      <c r="K603" s="134" t="str">
        <f t="shared" si="76"/>
        <v/>
      </c>
    </row>
    <row r="604" spans="1:11" ht="20.25" customHeight="1" x14ac:dyDescent="0.2">
      <c r="A604" s="309" t="str">
        <f>IF(ISBLANK('Tabulation of Bids'!A328),"",'Tabulation of Bids'!A328)</f>
        <v/>
      </c>
      <c r="B604" s="310" t="str">
        <f>IF(ISBLANK('Tabulation of Bids'!B328),"",'Tabulation of Bids'!B328)</f>
        <v/>
      </c>
      <c r="C604" s="307" t="str">
        <f>IF('Tabulation of Bids'!D328=0,"",'Tabulation of Bids'!D328)</f>
        <v/>
      </c>
      <c r="D604" s="311" t="str">
        <f>IF(ISBLANK('Tabulation of Bids'!C328),"",'Tabulation of Bids'!C328)</f>
        <v/>
      </c>
      <c r="E604" s="267" t="str">
        <f t="shared" si="77"/>
        <v/>
      </c>
      <c r="F604" s="268" t="str">
        <f t="shared" si="74"/>
        <v/>
      </c>
      <c r="G604" s="296" t="str">
        <f t="shared" si="78"/>
        <v/>
      </c>
      <c r="H604" s="167"/>
      <c r="I604" s="136" t="str">
        <f t="shared" si="75"/>
        <v/>
      </c>
      <c r="J604" s="134" t="str">
        <f>IF(ISBLANK('Tabulation of Bids'!G496),"",'Tabulation of Bids'!G496)</f>
        <v/>
      </c>
      <c r="K604" s="134" t="str">
        <f t="shared" si="76"/>
        <v/>
      </c>
    </row>
    <row r="605" spans="1:11" ht="20.25" customHeight="1" x14ac:dyDescent="0.2">
      <c r="A605" s="309" t="str">
        <f>IF(ISBLANK('Tabulation of Bids'!A329),"",'Tabulation of Bids'!A329)</f>
        <v/>
      </c>
      <c r="B605" s="310" t="str">
        <f>IF(ISBLANK('Tabulation of Bids'!B329),"",'Tabulation of Bids'!B329)</f>
        <v/>
      </c>
      <c r="C605" s="307" t="str">
        <f>IF('Tabulation of Bids'!D329=0,"",'Tabulation of Bids'!D329)</f>
        <v/>
      </c>
      <c r="D605" s="311" t="str">
        <f>IF(ISBLANK('Tabulation of Bids'!C329),"",'Tabulation of Bids'!C329)</f>
        <v/>
      </c>
      <c r="E605" s="267" t="str">
        <f t="shared" si="77"/>
        <v/>
      </c>
      <c r="F605" s="268" t="str">
        <f t="shared" si="74"/>
        <v/>
      </c>
      <c r="G605" s="296" t="str">
        <f t="shared" si="78"/>
        <v/>
      </c>
      <c r="H605" s="167"/>
      <c r="I605" s="136" t="str">
        <f t="shared" si="75"/>
        <v/>
      </c>
      <c r="J605" s="134" t="str">
        <f>IF(ISBLANK('Tabulation of Bids'!G497),"",'Tabulation of Bids'!G497)</f>
        <v/>
      </c>
      <c r="K605" s="134" t="str">
        <f t="shared" si="76"/>
        <v/>
      </c>
    </row>
    <row r="606" spans="1:11" ht="20.25" customHeight="1" x14ac:dyDescent="0.2">
      <c r="A606" s="309" t="str">
        <f>IF(ISBLANK('Tabulation of Bids'!A330),"",'Tabulation of Bids'!A330)</f>
        <v/>
      </c>
      <c r="B606" s="310" t="str">
        <f>IF(ISBLANK('Tabulation of Bids'!B330),"",'Tabulation of Bids'!B330)</f>
        <v/>
      </c>
      <c r="C606" s="307" t="str">
        <f>IF('Tabulation of Bids'!D330=0,"",'Tabulation of Bids'!D330)</f>
        <v/>
      </c>
      <c r="D606" s="311" t="str">
        <f>IF(ISBLANK('Tabulation of Bids'!C330),"",'Tabulation of Bids'!C330)</f>
        <v/>
      </c>
      <c r="E606" s="267" t="str">
        <f t="shared" si="77"/>
        <v/>
      </c>
      <c r="F606" s="268" t="str">
        <f t="shared" si="74"/>
        <v/>
      </c>
      <c r="G606" s="296" t="str">
        <f t="shared" si="78"/>
        <v/>
      </c>
      <c r="H606" s="167"/>
      <c r="I606" s="136" t="str">
        <f t="shared" si="75"/>
        <v/>
      </c>
      <c r="J606" s="134" t="str">
        <f>IF(ISBLANK('Tabulation of Bids'!G498),"",'Tabulation of Bids'!G498)</f>
        <v/>
      </c>
      <c r="K606" s="134" t="str">
        <f t="shared" si="76"/>
        <v/>
      </c>
    </row>
    <row r="607" spans="1:11" ht="20.25" customHeight="1" x14ac:dyDescent="0.2">
      <c r="A607" s="309" t="str">
        <f>IF(ISBLANK('Tabulation of Bids'!A331),"",'Tabulation of Bids'!A331)</f>
        <v/>
      </c>
      <c r="B607" s="310" t="str">
        <f>IF(ISBLANK('Tabulation of Bids'!B331),"",'Tabulation of Bids'!B331)</f>
        <v/>
      </c>
      <c r="C607" s="307" t="str">
        <f>IF('Tabulation of Bids'!D331=0,"",'Tabulation of Bids'!D331)</f>
        <v/>
      </c>
      <c r="D607" s="311" t="str">
        <f>IF(ISBLANK('Tabulation of Bids'!C331),"",'Tabulation of Bids'!C331)</f>
        <v/>
      </c>
      <c r="E607" s="267" t="str">
        <f t="shared" si="77"/>
        <v/>
      </c>
      <c r="F607" s="268" t="str">
        <f t="shared" si="74"/>
        <v/>
      </c>
      <c r="G607" s="296" t="str">
        <f t="shared" si="78"/>
        <v/>
      </c>
      <c r="H607" s="167"/>
      <c r="I607" s="136" t="str">
        <f t="shared" si="75"/>
        <v/>
      </c>
      <c r="J607" s="134" t="str">
        <f>IF(ISBLANK('Tabulation of Bids'!G499),"",'Tabulation of Bids'!G499)</f>
        <v/>
      </c>
      <c r="K607" s="134" t="str">
        <f t="shared" si="76"/>
        <v/>
      </c>
    </row>
    <row r="608" spans="1:11" ht="20.25" customHeight="1" x14ac:dyDescent="0.2">
      <c r="A608" s="309" t="str">
        <f>IF(ISBLANK('Tabulation of Bids'!A332),"",'Tabulation of Bids'!A332)</f>
        <v/>
      </c>
      <c r="B608" s="310" t="str">
        <f>IF(ISBLANK('Tabulation of Bids'!B332),"",'Tabulation of Bids'!B332)</f>
        <v/>
      </c>
      <c r="C608" s="307" t="str">
        <f>IF('Tabulation of Bids'!D332=0,"",'Tabulation of Bids'!D332)</f>
        <v/>
      </c>
      <c r="D608" s="311" t="str">
        <f>IF(ISBLANK('Tabulation of Bids'!C332),"",'Tabulation of Bids'!C332)</f>
        <v/>
      </c>
      <c r="E608" s="267" t="str">
        <f t="shared" si="77"/>
        <v/>
      </c>
      <c r="F608" s="268" t="str">
        <f t="shared" si="74"/>
        <v/>
      </c>
      <c r="G608" s="296" t="str">
        <f t="shared" si="78"/>
        <v/>
      </c>
      <c r="H608" s="167"/>
      <c r="I608" s="136" t="str">
        <f t="shared" si="75"/>
        <v/>
      </c>
      <c r="J608" s="134" t="str">
        <f>IF(ISBLANK('Tabulation of Bids'!G500),"",'Tabulation of Bids'!G500)</f>
        <v/>
      </c>
      <c r="K608" s="134" t="str">
        <f t="shared" si="76"/>
        <v/>
      </c>
    </row>
    <row r="609" spans="1:11" ht="20.25" customHeight="1" x14ac:dyDescent="0.2">
      <c r="A609" s="309" t="str">
        <f>IF(ISBLANK('Tabulation of Bids'!A333),"",'Tabulation of Bids'!A333)</f>
        <v/>
      </c>
      <c r="B609" s="310" t="str">
        <f>IF(ISBLANK('Tabulation of Bids'!B333),"",'Tabulation of Bids'!B333)</f>
        <v/>
      </c>
      <c r="C609" s="307" t="str">
        <f>IF('Tabulation of Bids'!D333=0,"",'Tabulation of Bids'!D333)</f>
        <v/>
      </c>
      <c r="D609" s="311" t="str">
        <f>IF(ISBLANK('Tabulation of Bids'!C333),"",'Tabulation of Bids'!C333)</f>
        <v/>
      </c>
      <c r="E609" s="267" t="str">
        <f t="shared" si="77"/>
        <v/>
      </c>
      <c r="F609" s="268" t="str">
        <f t="shared" si="74"/>
        <v/>
      </c>
      <c r="G609" s="296" t="str">
        <f t="shared" si="78"/>
        <v/>
      </c>
      <c r="H609" s="167"/>
      <c r="I609" s="136" t="str">
        <f t="shared" si="75"/>
        <v/>
      </c>
      <c r="J609" s="134" t="str">
        <f>IF(ISBLANK('Tabulation of Bids'!G501),"",'Tabulation of Bids'!G501)</f>
        <v/>
      </c>
      <c r="K609" s="134" t="str">
        <f t="shared" si="76"/>
        <v/>
      </c>
    </row>
    <row r="610" spans="1:11" ht="20.25" customHeight="1" x14ac:dyDescent="0.2">
      <c r="A610" s="309" t="str">
        <f>IF(ISBLANK('Tabulation of Bids'!A334),"",'Tabulation of Bids'!A334)</f>
        <v/>
      </c>
      <c r="B610" s="310" t="str">
        <f>IF(ISBLANK('Tabulation of Bids'!B334),"",'Tabulation of Bids'!B334)</f>
        <v/>
      </c>
      <c r="C610" s="307" t="str">
        <f>IF('Tabulation of Bids'!D334=0,"",'Tabulation of Bids'!D334)</f>
        <v/>
      </c>
      <c r="D610" s="311" t="str">
        <f>IF(ISBLANK('Tabulation of Bids'!C334),"",'Tabulation of Bids'!C334)</f>
        <v/>
      </c>
      <c r="E610" s="267" t="str">
        <f t="shared" si="77"/>
        <v/>
      </c>
      <c r="F610" s="268" t="str">
        <f t="shared" si="74"/>
        <v/>
      </c>
      <c r="G610" s="296" t="str">
        <f t="shared" si="78"/>
        <v/>
      </c>
      <c r="H610" s="167"/>
      <c r="I610" s="136" t="str">
        <f t="shared" si="75"/>
        <v/>
      </c>
      <c r="J610" s="134" t="str">
        <f>IF(ISBLANK('Tabulation of Bids'!G502),"",'Tabulation of Bids'!G502)</f>
        <v/>
      </c>
      <c r="K610" s="134" t="str">
        <f t="shared" si="76"/>
        <v/>
      </c>
    </row>
    <row r="611" spans="1:11" ht="20.25" customHeight="1" x14ac:dyDescent="0.2">
      <c r="A611" s="309" t="str">
        <f>IF(ISBLANK('Tabulation of Bids'!A335),"",'Tabulation of Bids'!A335)</f>
        <v/>
      </c>
      <c r="B611" s="310" t="str">
        <f>IF(ISBLANK('Tabulation of Bids'!B335),"",'Tabulation of Bids'!B335)</f>
        <v/>
      </c>
      <c r="C611" s="307" t="str">
        <f>IF('Tabulation of Bids'!D335=0,"",'Tabulation of Bids'!D335)</f>
        <v/>
      </c>
      <c r="D611" s="311" t="str">
        <f>IF(ISBLANK('Tabulation of Bids'!C335),"",'Tabulation of Bids'!C335)</f>
        <v/>
      </c>
      <c r="E611" s="267" t="str">
        <f t="shared" si="77"/>
        <v/>
      </c>
      <c r="F611" s="268" t="str">
        <f t="shared" si="74"/>
        <v/>
      </c>
      <c r="G611" s="296" t="str">
        <f t="shared" si="78"/>
        <v/>
      </c>
      <c r="H611" s="167"/>
      <c r="I611" s="136" t="str">
        <f t="shared" si="75"/>
        <v/>
      </c>
      <c r="J611" s="134" t="str">
        <f>IF(ISBLANK('Tabulation of Bids'!G503),"",'Tabulation of Bids'!G503)</f>
        <v/>
      </c>
      <c r="K611" s="134" t="str">
        <f t="shared" si="76"/>
        <v/>
      </c>
    </row>
    <row r="612" spans="1:11" ht="20.25" customHeight="1" x14ac:dyDescent="0.2">
      <c r="A612" s="309" t="str">
        <f>IF(ISBLANK('Tabulation of Bids'!A336),"",'Tabulation of Bids'!A336)</f>
        <v/>
      </c>
      <c r="B612" s="310" t="str">
        <f>IF(ISBLANK('Tabulation of Bids'!B336),"",'Tabulation of Bids'!B336)</f>
        <v/>
      </c>
      <c r="C612" s="307" t="str">
        <f>IF('Tabulation of Bids'!D336=0,"",'Tabulation of Bids'!D336)</f>
        <v/>
      </c>
      <c r="D612" s="311" t="str">
        <f>IF(ISBLANK('Tabulation of Bids'!C336),"",'Tabulation of Bids'!C336)</f>
        <v/>
      </c>
      <c r="E612" s="267" t="str">
        <f t="shared" si="77"/>
        <v/>
      </c>
      <c r="F612" s="268" t="str">
        <f t="shared" si="74"/>
        <v/>
      </c>
      <c r="G612" s="296" t="str">
        <f t="shared" si="78"/>
        <v/>
      </c>
      <c r="H612" s="167"/>
      <c r="I612" s="136" t="str">
        <f t="shared" si="75"/>
        <v/>
      </c>
      <c r="J612" s="134" t="str">
        <f>IF(ISBLANK('Tabulation of Bids'!G504),"",'Tabulation of Bids'!G504)</f>
        <v/>
      </c>
      <c r="K612" s="134" t="str">
        <f t="shared" si="76"/>
        <v/>
      </c>
    </row>
    <row r="613" spans="1:11" ht="20.25" customHeight="1" x14ac:dyDescent="0.2">
      <c r="A613" s="309" t="str">
        <f>IF(ISBLANK('Tabulation of Bids'!A337),"",'Tabulation of Bids'!A337)</f>
        <v/>
      </c>
      <c r="B613" s="310" t="str">
        <f>IF(ISBLANK('Tabulation of Bids'!B337),"",'Tabulation of Bids'!B337)</f>
        <v/>
      </c>
      <c r="C613" s="307" t="str">
        <f>IF('Tabulation of Bids'!D337=0,"",'Tabulation of Bids'!D337)</f>
        <v/>
      </c>
      <c r="D613" s="311" t="str">
        <f>IF(ISBLANK('Tabulation of Bids'!C337),"",'Tabulation of Bids'!C337)</f>
        <v/>
      </c>
      <c r="E613" s="267" t="str">
        <f t="shared" si="77"/>
        <v/>
      </c>
      <c r="F613" s="268" t="str">
        <f t="shared" si="74"/>
        <v/>
      </c>
      <c r="G613" s="296" t="str">
        <f t="shared" si="78"/>
        <v/>
      </c>
      <c r="H613" s="167"/>
      <c r="I613" s="136" t="str">
        <f t="shared" si="75"/>
        <v/>
      </c>
      <c r="J613" s="134" t="str">
        <f>IF(ISBLANK('Tabulation of Bids'!G505),"",'Tabulation of Bids'!G505)</f>
        <v/>
      </c>
      <c r="K613" s="134" t="str">
        <f t="shared" si="76"/>
        <v/>
      </c>
    </row>
    <row r="614" spans="1:11" ht="20.25" customHeight="1" x14ac:dyDescent="0.2">
      <c r="A614" s="309" t="str">
        <f>IF(ISBLANK('Tabulation of Bids'!A338),"",'Tabulation of Bids'!A338)</f>
        <v/>
      </c>
      <c r="B614" s="310" t="str">
        <f>IF(ISBLANK('Tabulation of Bids'!B338),"",'Tabulation of Bids'!B338)</f>
        <v/>
      </c>
      <c r="C614" s="307" t="str">
        <f>IF('Tabulation of Bids'!D338=0,"",'Tabulation of Bids'!D338)</f>
        <v/>
      </c>
      <c r="D614" s="311" t="str">
        <f>IF(ISBLANK('Tabulation of Bids'!C338),"",'Tabulation of Bids'!C338)</f>
        <v/>
      </c>
      <c r="E614" s="267" t="str">
        <f t="shared" si="77"/>
        <v/>
      </c>
      <c r="F614" s="268" t="str">
        <f t="shared" si="74"/>
        <v/>
      </c>
      <c r="G614" s="296" t="str">
        <f t="shared" si="78"/>
        <v/>
      </c>
      <c r="H614" s="167"/>
      <c r="I614" s="136" t="str">
        <f t="shared" si="75"/>
        <v/>
      </c>
      <c r="J614" s="134" t="str">
        <f>IF(ISBLANK('Tabulation of Bids'!G506),"",'Tabulation of Bids'!G506)</f>
        <v/>
      </c>
      <c r="K614" s="134" t="str">
        <f t="shared" si="76"/>
        <v/>
      </c>
    </row>
    <row r="615" spans="1:11" ht="20.25" customHeight="1" x14ac:dyDescent="0.2">
      <c r="A615" s="309" t="str">
        <f>IF(ISBLANK('Tabulation of Bids'!A339),"",'Tabulation of Bids'!A339)</f>
        <v/>
      </c>
      <c r="B615" s="310" t="str">
        <f>IF(ISBLANK('Tabulation of Bids'!B339),"",'Tabulation of Bids'!B339)</f>
        <v/>
      </c>
      <c r="C615" s="307" t="str">
        <f>IF('Tabulation of Bids'!D339=0,"",'Tabulation of Bids'!D339)</f>
        <v/>
      </c>
      <c r="D615" s="311" t="str">
        <f>IF(ISBLANK('Tabulation of Bids'!C339),"",'Tabulation of Bids'!C339)</f>
        <v/>
      </c>
      <c r="E615" s="267" t="str">
        <f t="shared" si="77"/>
        <v/>
      </c>
      <c r="F615" s="268" t="str">
        <f t="shared" si="74"/>
        <v/>
      </c>
      <c r="G615" s="296" t="str">
        <f t="shared" si="78"/>
        <v/>
      </c>
      <c r="H615" s="167"/>
      <c r="I615" s="136" t="str">
        <f t="shared" si="75"/>
        <v/>
      </c>
      <c r="J615" s="134" t="str">
        <f>IF(ISBLANK('Tabulation of Bids'!G507),"",'Tabulation of Bids'!G507)</f>
        <v/>
      </c>
      <c r="K615" s="134" t="str">
        <f t="shared" si="76"/>
        <v/>
      </c>
    </row>
    <row r="616" spans="1:11" ht="20.25" customHeight="1" x14ac:dyDescent="0.2">
      <c r="A616" s="309" t="str">
        <f>IF(ISBLANK('Tabulation of Bids'!A340),"",'Tabulation of Bids'!A340)</f>
        <v/>
      </c>
      <c r="B616" s="310" t="str">
        <f>IF(ISBLANK('Tabulation of Bids'!B340),"",'Tabulation of Bids'!B340)</f>
        <v/>
      </c>
      <c r="C616" s="307" t="str">
        <f>IF('Tabulation of Bids'!D340=0,"",'Tabulation of Bids'!D340)</f>
        <v/>
      </c>
      <c r="D616" s="311" t="str">
        <f>IF(ISBLANK('Tabulation of Bids'!C340),"",'Tabulation of Bids'!C340)</f>
        <v/>
      </c>
      <c r="E616" s="267" t="str">
        <f t="shared" si="77"/>
        <v/>
      </c>
      <c r="F616" s="268" t="str">
        <f t="shared" si="74"/>
        <v/>
      </c>
      <c r="G616" s="296" t="str">
        <f t="shared" si="78"/>
        <v/>
      </c>
      <c r="H616" s="167"/>
      <c r="I616" s="136" t="str">
        <f t="shared" si="75"/>
        <v/>
      </c>
      <c r="J616" s="134" t="str">
        <f>IF(ISBLANK('Tabulation of Bids'!G508),"",'Tabulation of Bids'!G508)</f>
        <v/>
      </c>
      <c r="K616" s="134" t="str">
        <f t="shared" si="76"/>
        <v/>
      </c>
    </row>
    <row r="617" spans="1:11" ht="20.25" customHeight="1" thickBot="1" x14ac:dyDescent="0.25">
      <c r="A617" s="309" t="str">
        <f>IF(ISBLANK('Tabulation of Bids'!A341),"",'Tabulation of Bids'!A341)</f>
        <v/>
      </c>
      <c r="B617" s="310" t="str">
        <f>IF(ISBLANK('Tabulation of Bids'!B341),"",'Tabulation of Bids'!B341)</f>
        <v/>
      </c>
      <c r="C617" s="307" t="str">
        <f>IF('Tabulation of Bids'!D341=0,"",'Tabulation of Bids'!D341)</f>
        <v/>
      </c>
      <c r="D617" s="311" t="str">
        <f>IF(ISBLANK('Tabulation of Bids'!C341),"",'Tabulation of Bids'!C341)</f>
        <v/>
      </c>
      <c r="E617" s="267" t="str">
        <f t="shared" si="77"/>
        <v/>
      </c>
      <c r="F617" s="268" t="str">
        <f t="shared" si="74"/>
        <v/>
      </c>
      <c r="G617" s="296" t="str">
        <f t="shared" si="78"/>
        <v/>
      </c>
      <c r="H617" s="167"/>
      <c r="I617" s="136" t="str">
        <f t="shared" si="75"/>
        <v/>
      </c>
      <c r="J617" s="134" t="str">
        <f>IF(ISBLANK('Tabulation of Bids'!G509),"",'Tabulation of Bids'!G509)</f>
        <v/>
      </c>
      <c r="K617" s="134" t="str">
        <f t="shared" si="76"/>
        <v/>
      </c>
    </row>
    <row r="618" spans="1:11" ht="12" thickBot="1" x14ac:dyDescent="0.25">
      <c r="A618" s="132" t="str">
        <f>IF(A644="","Total","Sub Total")</f>
        <v>Total</v>
      </c>
      <c r="B618" s="45"/>
      <c r="C618" s="46"/>
      <c r="D618" s="36"/>
      <c r="E618" s="236">
        <f>SUM(E594:E617)+SUM(E545:E568)+SUM(E496:E519)+SUM(E447:E470)+SUM(E398:E421)+SUM(E349:E372)+SUM(E300:E323)+SUM(E251:E274)+SUM(E202:E225)+SUM(E153:E176)+SUM(E104:E127)+SUM(E55:E78)+SUM(E7:E30)</f>
        <v>765602.82000000007</v>
      </c>
      <c r="F618" s="26"/>
      <c r="G618" s="36"/>
      <c r="H618" s="46"/>
      <c r="I618" s="36"/>
      <c r="J618" s="25"/>
      <c r="K618" s="25">
        <f>IF(ISNUMBER(E618),SUM(K7:K30)+SUM(K55:K78)+SUM(K104:K127)+SUM(K153:K176)+SUM(K202:K225)+SUM(K251:K274)+SUM(K300:K323)+SUM(K349:K372)+SUM(K398:K421)+SUM(K447:K470)+SUM(K496:K519)+SUM(K545:K568)+SUM(K594:K617),"")</f>
        <v>0</v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2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5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80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81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9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6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7"/>
    </row>
    <row r="629" spans="1:11" ht="12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8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5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5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8"/>
      <c r="E632" s="338"/>
      <c r="F632" s="338"/>
      <c r="G632" s="338"/>
      <c r="H632" s="338"/>
      <c r="I632" s="338"/>
      <c r="J632" s="338"/>
      <c r="K632" s="338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8"/>
      <c r="F634" s="338"/>
      <c r="G634" s="338"/>
      <c r="H634" s="338"/>
      <c r="I634" s="338"/>
      <c r="J634" s="338"/>
      <c r="K634" s="43"/>
    </row>
    <row r="635" spans="1:11" x14ac:dyDescent="0.2">
      <c r="A635" s="315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A588:K588"/>
    <mergeCell ref="I591:K591"/>
    <mergeCell ref="I444:K444"/>
    <mergeCell ref="A490:K490"/>
    <mergeCell ref="I493:K493"/>
    <mergeCell ref="A539:K539"/>
    <mergeCell ref="I542:K542"/>
    <mergeCell ref="A343:K343"/>
    <mergeCell ref="I346:K346"/>
    <mergeCell ref="A392:K392"/>
    <mergeCell ref="I395:K395"/>
    <mergeCell ref="A441:K441"/>
    <mergeCell ref="I150:K150"/>
    <mergeCell ref="I52:K52"/>
    <mergeCell ref="I4:K4"/>
    <mergeCell ref="I101:K101"/>
    <mergeCell ref="A1:K1"/>
    <mergeCell ref="A49:K49"/>
    <mergeCell ref="A98:K98"/>
    <mergeCell ref="A147:K147"/>
    <mergeCell ref="I297:K297"/>
    <mergeCell ref="A196:K196"/>
    <mergeCell ref="I199:K199"/>
    <mergeCell ref="A245:K245"/>
    <mergeCell ref="I248:K248"/>
    <mergeCell ref="A294:K294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72"/>
      <c r="G5" s="372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82" t="s">
        <v>102</v>
      </c>
      <c r="G7" s="370"/>
    </row>
    <row r="8" spans="1:7" x14ac:dyDescent="0.2">
      <c r="A8" s="67" t="s">
        <v>49</v>
      </c>
      <c r="B8" s="67"/>
      <c r="C8" s="67"/>
      <c r="D8" s="67"/>
      <c r="E8" s="68" t="s">
        <v>50</v>
      </c>
      <c r="F8" s="372">
        <v>1</v>
      </c>
      <c r="G8" s="372"/>
    </row>
    <row r="9" spans="1:7" x14ac:dyDescent="0.2">
      <c r="A9" s="67"/>
      <c r="B9" s="67"/>
      <c r="C9" s="67"/>
      <c r="D9" s="67"/>
      <c r="E9" s="68" t="s">
        <v>25</v>
      </c>
      <c r="F9" s="381"/>
      <c r="G9" s="381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74" t="str">
        <f>'Tabulation of Bids'!G1</f>
        <v>N-Trak Group</v>
      </c>
      <c r="G10" s="374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3" t="s">
        <v>96</v>
      </c>
      <c r="B57" s="384"/>
      <c r="C57" s="384"/>
      <c r="D57" s="385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6"/>
      <c r="B58" s="387"/>
      <c r="C58" s="387"/>
      <c r="D58" s="388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9"/>
      <c r="B67" s="86" t="s">
        <v>64</v>
      </c>
      <c r="C67" s="86"/>
      <c r="D67" s="86"/>
      <c r="E67" s="86"/>
      <c r="F67" s="86"/>
      <c r="G67" s="86"/>
    </row>
    <row r="68" spans="1:7" x14ac:dyDescent="0.2">
      <c r="A68" s="380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9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80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9"/>
      <c r="B73" s="86" t="s">
        <v>67</v>
      </c>
      <c r="C73" s="86"/>
      <c r="D73" s="86"/>
      <c r="E73" s="86"/>
      <c r="F73" s="86"/>
      <c r="G73" s="86"/>
    </row>
    <row r="74" spans="1:7" x14ac:dyDescent="0.2">
      <c r="A74" s="380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82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2022-07-11T14:55:03Z</cp:lastPrinted>
  <dcterms:created xsi:type="dcterms:W3CDTF">2000-03-30T15:03:44Z</dcterms:created>
  <dcterms:modified xsi:type="dcterms:W3CDTF">2025-07-24T18:40:50Z</dcterms:modified>
</cp:coreProperties>
</file>