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8_{1C2CC883-8E5B-4A3B-A06E-372D9CF29B41}" xr6:coauthVersionLast="36" xr6:coauthVersionMax="36" xr10:uidLastSave="{00000000-0000-0000-0000-000000000000}"/>
  <bookViews>
    <workbookView xWindow="-2760" yWindow="825" windowWidth="13020" windowHeight="9090" tabRatio="606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List'!$A$1:$H$30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Bids'!$A$1:$P$57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J62" i="19" l="1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61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8" i="19"/>
  <c r="B5" i="19"/>
  <c r="B4" i="19"/>
  <c r="H25" i="16" l="1"/>
  <c r="H15" i="16"/>
  <c r="H30" i="16" l="1"/>
  <c r="H14" i="16" l="1"/>
  <c r="H18" i="16"/>
  <c r="H11" i="16"/>
  <c r="H45" i="16" l="1"/>
  <c r="H46" i="16"/>
  <c r="G94" i="16" l="1"/>
  <c r="H19" i="16" l="1"/>
  <c r="F94" i="16" l="1"/>
  <c r="E94" i="16" l="1"/>
  <c r="I57" i="1" l="1"/>
  <c r="K57" i="1"/>
  <c r="H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H56" i="16" l="1"/>
  <c r="H57" i="16"/>
  <c r="H58" i="16"/>
  <c r="H59" i="16"/>
  <c r="H60" i="16"/>
  <c r="H61" i="16"/>
  <c r="H62" i="16"/>
  <c r="H52" i="16"/>
  <c r="H53" i="16"/>
  <c r="H55" i="16"/>
  <c r="H47" i="16" l="1"/>
  <c r="H31" i="16"/>
  <c r="H32" i="16"/>
  <c r="H33" i="16"/>
  <c r="H34" i="16"/>
  <c r="H35" i="16"/>
  <c r="H36" i="16"/>
  <c r="H37" i="16"/>
  <c r="H38" i="16"/>
  <c r="H49" i="16" l="1"/>
  <c r="H50" i="16"/>
  <c r="H10" i="16" l="1"/>
  <c r="H12" i="16"/>
  <c r="H13" i="16"/>
  <c r="H16" i="16"/>
  <c r="H17" i="16"/>
  <c r="H20" i="16"/>
  <c r="H21" i="16"/>
  <c r="H22" i="16"/>
  <c r="H23" i="16"/>
  <c r="H24" i="16"/>
  <c r="H26" i="16"/>
  <c r="H27" i="16"/>
  <c r="H28" i="16"/>
  <c r="H29" i="16"/>
  <c r="H39" i="16"/>
  <c r="H40" i="16"/>
  <c r="H41" i="16"/>
  <c r="H42" i="16"/>
  <c r="H43" i="16"/>
  <c r="H44" i="16"/>
  <c r="D94" i="16" l="1"/>
  <c r="H98" i="16" l="1"/>
  <c r="H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H51" i="16"/>
  <c r="H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I84" i="19"/>
  <c r="K83" i="19"/>
  <c r="I83" i="19"/>
  <c r="K82" i="19"/>
  <c r="I82" i="19"/>
  <c r="K81" i="19"/>
  <c r="I81" i="19"/>
  <c r="K80" i="19"/>
  <c r="I80" i="19"/>
  <c r="K79" i="19"/>
  <c r="I79" i="19"/>
  <c r="K78" i="19"/>
  <c r="I78" i="19"/>
  <c r="K77" i="19"/>
  <c r="I77" i="19"/>
  <c r="K76" i="19"/>
  <c r="I76" i="19"/>
  <c r="K75" i="19"/>
  <c r="I75" i="19"/>
  <c r="K74" i="19"/>
  <c r="I74" i="19"/>
  <c r="K73" i="19"/>
  <c r="I73" i="19"/>
  <c r="K72" i="19"/>
  <c r="I72" i="19"/>
  <c r="K71" i="19"/>
  <c r="K70" i="19"/>
  <c r="K68" i="19"/>
  <c r="K67" i="19"/>
  <c r="K66" i="19"/>
  <c r="K65" i="19"/>
  <c r="I65" i="19"/>
  <c r="K64" i="19"/>
  <c r="K63" i="19"/>
  <c r="K62" i="19"/>
  <c r="K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K31" i="19"/>
  <c r="K30" i="19"/>
  <c r="K29" i="19"/>
  <c r="K28" i="19"/>
  <c r="K26" i="19"/>
  <c r="I26" i="19"/>
  <c r="K25" i="19"/>
  <c r="I25" i="19"/>
  <c r="K24" i="19"/>
  <c r="K22" i="19"/>
  <c r="K21" i="19"/>
  <c r="K20" i="19"/>
  <c r="K19" i="19"/>
  <c r="K18" i="19"/>
  <c r="K17" i="19"/>
  <c r="K16" i="19"/>
  <c r="K15" i="19"/>
  <c r="I15" i="19"/>
  <c r="K14" i="19"/>
  <c r="K13" i="19"/>
  <c r="I13" i="19"/>
  <c r="K12" i="19"/>
  <c r="A12" i="19"/>
  <c r="K11" i="19"/>
  <c r="I11" i="19"/>
  <c r="K10" i="19"/>
  <c r="K9" i="19"/>
  <c r="K8" i="19"/>
  <c r="I5" i="19"/>
  <c r="I58" i="19" s="1"/>
  <c r="I112" i="19" s="1"/>
  <c r="I165" i="19" s="1"/>
  <c r="B58" i="19"/>
  <c r="B112" i="19" s="1"/>
  <c r="B165" i="19" s="1"/>
  <c r="B57" i="19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N33" i="1" s="1"/>
  <c r="D34" i="1"/>
  <c r="N34" i="1" s="1"/>
  <c r="D35" i="1"/>
  <c r="N35" i="1" s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C46" i="1"/>
  <c r="D75" i="19" s="1"/>
  <c r="C47" i="1"/>
  <c r="D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66" i="19"/>
  <c r="B67" i="19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N32" i="1" s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C24" i="1"/>
  <c r="D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L36" i="1" l="1"/>
  <c r="N36" i="1"/>
  <c r="B84" i="19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75" i="19"/>
  <c r="H96" i="16"/>
  <c r="E31" i="19" l="1"/>
  <c r="E83" i="19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H97" i="16"/>
  <c r="G99" i="16" l="1"/>
  <c r="G95" i="16" s="1"/>
  <c r="G96" i="16" s="1"/>
  <c r="F99" i="16"/>
  <c r="F95" i="16" s="1"/>
  <c r="F96" i="16" s="1"/>
  <c r="E99" i="16"/>
  <c r="E95" i="16" s="1"/>
  <c r="E96" i="16" s="1"/>
  <c r="D99" i="16"/>
  <c r="D95" i="16" s="1"/>
  <c r="D96" i="16" s="1"/>
  <c r="H4" i="16"/>
  <c r="J27" i="16" l="1"/>
  <c r="H5" i="16" l="1"/>
  <c r="AH7" i="1" l="1"/>
  <c r="T7" i="1"/>
  <c r="D7" i="1"/>
  <c r="J5" i="16"/>
  <c r="C9" i="19" l="1"/>
  <c r="F9" i="19" s="1"/>
  <c r="P7" i="1"/>
  <c r="E9" i="19" l="1"/>
  <c r="AH18" i="1"/>
  <c r="T18" i="1"/>
  <c r="D18" i="1"/>
  <c r="AH17" i="1"/>
  <c r="T17" i="1"/>
  <c r="D17" i="1"/>
  <c r="J15" i="16"/>
  <c r="J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J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H6" i="16" l="1"/>
  <c r="D8" i="1" l="1"/>
  <c r="AH8" i="1"/>
  <c r="T8" i="1"/>
  <c r="AH6" i="1"/>
  <c r="F7" i="1"/>
  <c r="J6" i="16"/>
  <c r="H7" i="16"/>
  <c r="H8" i="16"/>
  <c r="H9" i="16"/>
  <c r="C10" i="19" l="1"/>
  <c r="F10" i="19" s="1"/>
  <c r="P8" i="1"/>
  <c r="E10" i="19"/>
  <c r="AH12" i="1"/>
  <c r="T12" i="1"/>
  <c r="D12" i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AH13" i="1"/>
  <c r="T13" i="1"/>
  <c r="D13" i="1"/>
  <c r="AH9" i="1"/>
  <c r="T9" i="1"/>
  <c r="D9" i="1"/>
  <c r="J14" i="16"/>
  <c r="J11" i="16"/>
  <c r="J7" i="16"/>
  <c r="F8" i="1"/>
  <c r="J9" i="16"/>
  <c r="J13" i="16"/>
  <c r="J12" i="16"/>
  <c r="J10" i="16"/>
  <c r="J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1" i="19" l="1"/>
  <c r="E18" i="19"/>
  <c r="E15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H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J17" i="16"/>
  <c r="J18" i="16"/>
  <c r="J20" i="16"/>
  <c r="J24" i="16"/>
  <c r="J33" i="16"/>
  <c r="J34" i="16"/>
  <c r="J19" i="16"/>
  <c r="J21" i="16"/>
  <c r="J22" i="16"/>
  <c r="J23" i="16"/>
  <c r="J25" i="16"/>
  <c r="J26" i="16"/>
  <c r="J28" i="16"/>
  <c r="J29" i="16"/>
  <c r="J30" i="16"/>
  <c r="J31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93" i="1"/>
  <c r="H93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J36" i="1"/>
  <c r="X35" i="1"/>
  <c r="L35" i="1"/>
  <c r="J35" i="1"/>
  <c r="H35" i="1"/>
  <c r="X34" i="1"/>
  <c r="L34" i="1"/>
  <c r="J34" i="1"/>
  <c r="H34" i="1"/>
  <c r="X33" i="1"/>
  <c r="L33" i="1"/>
  <c r="J33" i="1"/>
  <c r="H33" i="1"/>
  <c r="X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H56" i="1" l="1"/>
  <c r="J56" i="1"/>
  <c r="L56" i="1"/>
  <c r="V98" i="1"/>
  <c r="AP101" i="1"/>
  <c r="E21" i="19"/>
  <c r="H97" i="1"/>
  <c r="X85" i="1"/>
  <c r="H89" i="1"/>
  <c r="H101" i="1"/>
  <c r="X101" i="1"/>
  <c r="X97" i="1"/>
  <c r="H105" i="1"/>
  <c r="X89" i="1"/>
  <c r="X105" i="1"/>
  <c r="H85" i="1"/>
  <c r="V90" i="1"/>
  <c r="E23" i="19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F157" i="3" s="1"/>
  <c r="AB102" i="1"/>
  <c r="L86" i="1"/>
  <c r="L96" i="1"/>
  <c r="L102" i="1"/>
  <c r="D167" i="3"/>
  <c r="F167" i="3" s="1"/>
  <c r="D159" i="3"/>
  <c r="F159" i="3" s="1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F171" i="3" s="1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J1" i="16"/>
  <c r="H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H83" i="1" s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7" i="1"/>
  <c r="H82" i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65" i="19" l="1"/>
  <c r="A65" i="3"/>
  <c r="A35" i="2"/>
  <c r="A78" i="1"/>
  <c r="A135" i="19" s="1"/>
  <c r="A76" i="2"/>
  <c r="A125" i="3"/>
  <c r="A66" i="19" l="1"/>
  <c r="A36" i="2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<sst xmlns="http://schemas.openxmlformats.org/spreadsheetml/2006/main" count="525" uniqueCount="167">
  <si>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</si>
  <si>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</si>
  <si>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</si>
  <si>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</si>
  <si>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</si>
  <si>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</si>
  <si>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</si>
  <si>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</si>
  <si>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</si>
  <si>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</si>
  <si>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</si>
  <si>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</si>
  <si>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</si>
  <si>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</si>
  <si>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</si>
  <si>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</si>
  <si>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</si>
  <si>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</si>
  <si>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</si>
  <si>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</si>
  <si>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</si>
  <si>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</si>
  <si>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</si>
  <si>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</si>
  <si>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</si>
  <si>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</si>
  <si>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</si>
  <si>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</si>
  <si>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</si>
  <si>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</si>
  <si>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</si>
  <si>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</si>
  <si>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</si>
  <si>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</si>
  <si>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</si>
  <si>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</si>
  <si>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</si>
  <si>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</si>
  <si>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</si>
  <si>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</si>
  <si>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</si>
  <si>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</si>
  <si>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</si>
  <si>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</si>
  <si>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</si>
  <si>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</si>
  <si>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</si>
  <si>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</si>
  <si>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</si>
  <si>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</si>
  <si>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</si>
  <si>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</si>
  <si>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</si>
  <si>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</si>
  <si>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</si>
  <si>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</si>
  <si>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</si>
  <si>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</si>
  <si>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</si>
  <si>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</si>
  <si>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</si>
  <si>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</si>
  <si>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</si>
  <si>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</si>
  <si>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</si>
  <si>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</si>
  <si>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</si>
  <si>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</si>
  <si>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</si>
  <si>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</si>
  <si>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</si>
  <si>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</si>
  <si>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</si>
  <si>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</si>
  <si>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</si>
  <si>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</si>
  <si>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</si>
  <si>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</si>
  <si>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</si>
  <si>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</si>
  <si>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</si>
  <si>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</si>
  <si>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</si>
  <si>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</si>
  <si>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</si>
  <si>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</si>
  <si>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</si>
  <si>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</si>
  <si>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</si>
  <si>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</si>
  <si>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</si>
  <si>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</si>
  <si>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</si>
  <si>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</si>
  <si>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</si>
  <si>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</si>
  <si>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</si>
  <si>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</si>
  <si>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</si>
  <si>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</si>
  <si>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</si>
  <si>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</si>
  <si>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</si>
  <si>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</si>
  <si>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</si>
  <si>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</si>
  <si>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</si>
  <si>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</si>
  <si>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</si>
  <si>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</si>
  <si>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</si>
  <si>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</si>
  <si>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</si>
  <si>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</si>
  <si>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</si>
  <si>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</si>
  <si>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</si>
  <si>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P.C.C. Sidewalk, 4"</t>
  </si>
  <si>
    <t>S.Y.</t>
  </si>
  <si>
    <t>L.F.</t>
  </si>
  <si>
    <t>S.F.</t>
  </si>
  <si>
    <t>Earth Excavation</t>
  </si>
  <si>
    <t>C.Y.</t>
  </si>
  <si>
    <t>Hot-Mix Asphalt, Hand Method</t>
  </si>
  <si>
    <t>Combination Concrete Curb and Gutter, Type M-6.18 (Modified)</t>
  </si>
  <si>
    <t>Approach Pavement Removal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</si>
  <si>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</si>
  <si>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</si>
  <si>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</si>
  <si>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</si>
  <si>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Traffic Control and Protection</t>
  </si>
  <si>
    <t>Lsum</t>
  </si>
  <si>
    <t>Hot-Mix Asphalt Surface Course, Mix "D", N50, 2"</t>
  </si>
  <si>
    <t>Subgrade Undercutting</t>
  </si>
  <si>
    <t>Estimate No. 1 from September 9, 2024 to October 11, 2024</t>
  </si>
  <si>
    <t>, 2024  BY:</t>
  </si>
  <si>
    <t>, 2024. BY:</t>
  </si>
  <si>
    <t>.</t>
  </si>
  <si>
    <t>Parking Lot 1</t>
  </si>
  <si>
    <t>Parking Lot 3</t>
  </si>
  <si>
    <t>District 3 Police Parking Lot</t>
  </si>
  <si>
    <t>Parking Lot 12</t>
  </si>
  <si>
    <t>Thermoplastic Pavement Markings, 4"</t>
  </si>
  <si>
    <t>Accessible Parking Symbol Striping</t>
  </si>
  <si>
    <t>Hot-Mix Asphalt Binder Course, IL-19.0, N50, 2.5"</t>
  </si>
  <si>
    <t>Aggregate Subbase Improvement, CS-01, 9"</t>
  </si>
  <si>
    <t>Aggregate Base Course, Type B, CA-6, 3"</t>
  </si>
  <si>
    <t>Aggregate Base Course, Type B, CA-6, 12"</t>
  </si>
  <si>
    <t>Storm Manhole, 4' Diameter</t>
  </si>
  <si>
    <t>Connect to Existing Storm Sewer</t>
  </si>
  <si>
    <t>SDR-35 Perforated Pipe, 4"</t>
  </si>
  <si>
    <t>Inlets to be Adjusted</t>
  </si>
  <si>
    <t>City -Wide Street Repairs Group No. 6 - 2025 (Parking Lots)</t>
  </si>
  <si>
    <t>Bid On: City-Wide Street Repairs Group No. 6 - 2025 (Parking Lots)</t>
  </si>
  <si>
    <t xml:space="preserve">Bid No.:  </t>
  </si>
  <si>
    <t>Police</t>
  </si>
  <si>
    <t xml:space="preserve">City </t>
  </si>
  <si>
    <t>Inlets to be Reconstructed</t>
  </si>
  <si>
    <t>Norwest Construction</t>
  </si>
  <si>
    <t>South Beloit, IL</t>
  </si>
  <si>
    <t>Bid Bond</t>
  </si>
  <si>
    <t>N-Trak Group</t>
  </si>
  <si>
    <t>Loves Park, IL</t>
  </si>
  <si>
    <t>Rock Road Co.</t>
  </si>
  <si>
    <t>Janesville,WI</t>
  </si>
  <si>
    <t>DPI Construction</t>
  </si>
  <si>
    <t>Pecatonica,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</si>
</sst>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48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4" fontId="0" fillId="0" borderId="80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3" fontId="0" fillId="0" borderId="23" xfId="0" applyNumberFormat="1" applyFill="1" applyBorder="1" applyAlignment="1" applyProtection="1">
      <alignment horizontal="right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76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4" fontId="0" fillId="0" borderId="43" xfId="0" applyNumberFormat="1" applyBorder="1" applyAlignment="1" applyProtection="1">
      <alignment horizontal="right"/>
      <protection locked="0"/>
    </xf>
    <xf numFmtId="4" fontId="0" fillId="0" borderId="25" xfId="0" applyNumberFormat="1" applyFill="1" applyBorder="1" applyAlignment="1" applyProtection="1">
      <alignment horizontal="right"/>
      <protection locked="0"/>
    </xf>
    <xf numFmtId="4" fontId="0" fillId="0" borderId="33" xfId="0" applyNumberFormat="1" applyFill="1" applyBorder="1" applyAlignment="1" applyProtection="1">
      <alignment horizontal="right"/>
      <protection locked="0"/>
    </xf>
    <xf numFmtId="4" fontId="0" fillId="0" borderId="83" xfId="0" applyNumberFormat="1" applyFill="1" applyBorder="1" applyAlignment="1" applyProtection="1">
      <alignment horizontal="right"/>
      <protection locked="0"/>
    </xf>
    <xf numFmtId="4" fontId="0" fillId="0" borderId="12" xfId="0" applyNumberFormat="1" applyFill="1" applyBorder="1" applyAlignment="1" applyProtection="1">
      <alignment horizontal="right"/>
      <protection locked="0"/>
    </xf>
    <xf numFmtId="3" fontId="0" fillId="0" borderId="56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left"/>
      <protection locked="0"/>
    </xf>
    <xf numFmtId="3" fontId="3" fillId="0" borderId="61" xfId="0" applyNumberFormat="1" applyFont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3" fontId="3" fillId="0" borderId="82" xfId="0" applyNumberFormat="1" applyFont="1" applyFill="1" applyBorder="1" applyProtection="1"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4" fontId="3" fillId="0" borderId="74" xfId="0" applyNumberFormat="1" applyFont="1" applyFill="1" applyBorder="1" applyAlignment="1" applyProtection="1">
      <alignment horizontal="right"/>
      <protection locked="0"/>
    </xf>
    <xf numFmtId="4" fontId="3" fillId="0" borderId="75" xfId="0" applyNumberFormat="1" applyFont="1" applyFill="1" applyBorder="1" applyAlignment="1" applyProtection="1">
      <alignment horizontal="right"/>
      <protection locked="0"/>
    </xf>
    <xf numFmtId="0" fontId="6" fillId="0" borderId="41" xfId="0" applyFont="1" applyBorder="1" applyAlignment="1">
      <alignment horizontal="right" wrapText="1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1" fontId="3" fillId="0" borderId="74" xfId="0" applyNumberFormat="1" applyFont="1" applyFill="1" applyBorder="1" applyAlignment="1" applyProtection="1">
      <alignment horizontal="right"/>
      <protection locked="0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Protection="1">
      <protection locked="0"/>
    </xf>
    <xf numFmtId="0" fontId="0" fillId="0" borderId="40" xfId="0" applyBorder="1" applyAlignment="1">
      <alignment horizontal="left"/>
    </xf>
    <xf numFmtId="0" fontId="8" fillId="0" borderId="0" xfId="0" applyFont="1" applyAlignment="1">
      <alignment horizontal="left"/>
    </xf>
    <xf numFmtId="167" fontId="8" fillId="0" borderId="0" xfId="0" applyNumberFormat="1" applyFont="1" applyFill="1" applyAlignment="1">
      <alignment horizontal="left"/>
    </xf>
    <xf numFmtId="167" fontId="16" fillId="0" borderId="0" xfId="0" applyNumberFormat="1" applyFont="1" applyAlignment="1">
      <alignment horizontal="left"/>
    </xf>
    <xf numFmtId="0" fontId="0" fillId="0" borderId="41" xfId="0" applyBorder="1" applyAlignment="1">
      <alignment horizontal="center"/>
    </xf>
    <xf numFmtId="0" fontId="0" fillId="0" borderId="17" xfId="0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3" fontId="3" fillId="0" borderId="17" xfId="0" applyNumberFormat="1" applyFont="1" applyFill="1" applyBorder="1" applyProtection="1">
      <protection locked="0"/>
    </xf>
    <xf numFmtId="0" fontId="0" fillId="0" borderId="47" xfId="0" applyFill="1" applyBorder="1" applyAlignment="1" applyProtection="1">
      <alignment horizontal="left"/>
      <protection locked="0"/>
    </xf>
    <xf numFmtId="0" fontId="3" fillId="0" borderId="47" xfId="0" applyFont="1" applyFill="1" applyBorder="1" applyAlignment="1" applyProtection="1">
      <alignment wrapText="1"/>
      <protection locked="0"/>
    </xf>
    <xf numFmtId="3" fontId="3" fillId="0" borderId="47" xfId="0" applyNumberFormat="1" applyFont="1" applyFill="1" applyBorder="1" applyProtection="1">
      <protection locked="0"/>
    </xf>
    <xf numFmtId="1" fontId="0" fillId="0" borderId="76" xfId="0" applyNumberForma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3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3" fillId="0" borderId="80" xfId="0" applyFont="1" applyFill="1" applyBorder="1" applyProtection="1">
      <protection locked="0"/>
    </xf>
    <xf numFmtId="3" fontId="3" fillId="0" borderId="85" xfId="0" applyNumberFormat="1" applyFont="1" applyFill="1" applyBorder="1" applyProtection="1">
      <protection locked="0"/>
    </xf>
    <xf numFmtId="0" fontId="18" fillId="0" borderId="0" xfId="0" applyFont="1" applyBorder="1" applyAlignment="1">
      <alignment horizontal="center" vertical="center"/>
    </xf>
    <xf numFmtId="3" fontId="4" fillId="2" borderId="0" xfId="0" applyNumberFormat="1" applyFont="1" applyFill="1" applyBorder="1" applyAlignment="1" applyProtection="1">
      <alignment horizontal="center"/>
    </xf>
    <xf numFmtId="3" fontId="3" fillId="0" borderId="11" xfId="0" applyNumberFormat="1" applyFont="1" applyFill="1" applyBorder="1" applyProtection="1">
      <protection locked="0"/>
    </xf>
    <xf numFmtId="3" fontId="3" fillId="0" borderId="54" xfId="0" applyNumberFormat="1" applyFont="1" applyFill="1" applyBorder="1" applyProtection="1">
      <protection locked="0"/>
    </xf>
    <xf numFmtId="3" fontId="0" fillId="0" borderId="5" xfId="0" applyNumberFormat="1" applyFill="1" applyBorder="1" applyAlignment="1" applyProtection="1">
      <alignment horizontal="right"/>
      <protection locked="0"/>
    </xf>
    <xf numFmtId="3" fontId="3" fillId="0" borderId="80" xfId="0" applyNumberFormat="1" applyFont="1" applyFill="1" applyBorder="1" applyAlignment="1" applyProtection="1">
      <alignment horizontal="right"/>
      <protection locked="0"/>
    </xf>
    <xf numFmtId="3" fontId="3" fillId="0" borderId="76" xfId="0" applyNumberFormat="1" applyFont="1" applyFill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3" fontId="3" fillId="0" borderId="47" xfId="0" applyNumberFormat="1" applyFon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3" fontId="3" fillId="0" borderId="23" xfId="0" applyNumberFormat="1" applyFont="1" applyFill="1" applyBorder="1" applyAlignment="1" applyProtection="1">
      <alignment horizontal="right"/>
      <protection locked="0"/>
    </xf>
    <xf numFmtId="3" fontId="3" fillId="0" borderId="8" xfId="0" applyNumberFormat="1" applyFont="1" applyFill="1" applyBorder="1" applyAlignment="1" applyProtection="1">
      <alignment horizontal="right"/>
      <protection locked="0"/>
    </xf>
    <xf numFmtId="3" fontId="3" fillId="0" borderId="79" xfId="0" applyNumberFormat="1" applyFont="1" applyFill="1" applyBorder="1" applyAlignment="1" applyProtection="1">
      <alignment horizontal="right"/>
      <protection locked="0"/>
    </xf>
    <xf numFmtId="3" fontId="3" fillId="0" borderId="7" xfId="0" applyNumberFormat="1" applyFont="1" applyFill="1" applyBorder="1" applyAlignment="1" applyProtection="1">
      <alignment horizontal="right"/>
      <protection locked="0"/>
    </xf>
    <xf numFmtId="0" fontId="3" fillId="0" borderId="48" xfId="0" applyFont="1" applyFill="1" applyBorder="1" applyAlignment="1" applyProtection="1">
      <alignment horizontal="left"/>
      <protection locked="0"/>
    </xf>
    <xf numFmtId="3" fontId="3" fillId="0" borderId="1" xfId="0" applyNumberFormat="1" applyFont="1" applyFill="1" applyBorder="1" applyProtection="1">
      <protection locked="0"/>
    </xf>
    <xf numFmtId="0" fontId="0" fillId="0" borderId="44" xfId="0" applyBorder="1"/>
    <xf numFmtId="3" fontId="0" fillId="0" borderId="24" xfId="0" applyNumberForma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0" fontId="3" fillId="0" borderId="78" xfId="0" applyFont="1" applyFill="1" applyBorder="1" applyAlignment="1" applyProtection="1">
      <alignment horizontal="left"/>
      <protection locked="0"/>
    </xf>
    <xf numFmtId="0" fontId="4" fillId="6" borderId="17" xfId="2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vertical="center" wrapText="1"/>
    </xf>
    <xf numFmtId="0" fontId="21" fillId="6" borderId="17" xfId="0" applyFont="1" applyFill="1" applyBorder="1" applyAlignment="1">
      <alignment vertical="center"/>
    </xf>
    <xf numFmtId="0" fontId="20" fillId="6" borderId="0" xfId="0" applyFont="1" applyFill="1" applyAlignment="1">
      <alignment vertical="center"/>
    </xf>
    <xf numFmtId="8" fontId="4" fillId="6" borderId="25" xfId="2" applyNumberFormat="1" applyFont="1" applyFill="1" applyBorder="1" applyAlignment="1">
      <alignment horizontal="right" vertical="center"/>
    </xf>
    <xf numFmtId="0" fontId="3" fillId="0" borderId="86" xfId="0" applyFont="1" applyFill="1" applyBorder="1" applyAlignment="1">
      <alignment horizontal="right" wrapText="1"/>
    </xf>
    <xf numFmtId="0" fontId="3" fillId="0" borderId="87" xfId="0" applyFont="1" applyFill="1" applyBorder="1" applyAlignment="1">
      <alignment horizontal="right" wrapText="1"/>
    </xf>
    <xf numFmtId="0" fontId="3" fillId="0" borderId="59" xfId="0" applyFont="1" applyFill="1" applyBorder="1" applyAlignment="1">
      <alignment horizontal="right" wrapText="1"/>
    </xf>
    <xf numFmtId="0" fontId="3" fillId="0" borderId="41" xfId="0" applyFont="1" applyFill="1" applyBorder="1" applyAlignment="1">
      <alignment horizontal="right" wrapText="1"/>
    </xf>
    <xf numFmtId="0" fontId="3" fillId="0" borderId="26" xfId="0" applyFont="1" applyFill="1" applyBorder="1" applyAlignment="1" applyProtection="1">
      <alignment horizontal="left"/>
      <protection locked="0"/>
    </xf>
    <xf numFmtId="0" fontId="3" fillId="0" borderId="43" xfId="0" applyFont="1" applyFill="1" applyBorder="1" applyProtection="1">
      <protection locked="0"/>
    </xf>
    <xf numFmtId="3" fontId="3" fillId="0" borderId="25" xfId="0" applyNumberFormat="1" applyFont="1" applyFill="1" applyBorder="1" applyProtection="1">
      <protection locked="0"/>
    </xf>
    <xf numFmtId="3" fontId="3" fillId="0" borderId="83" xfId="0" applyNumberFormat="1" applyFont="1" applyFill="1" applyBorder="1" applyAlignment="1" applyProtection="1">
      <alignment horizontal="right"/>
      <protection locked="0"/>
    </xf>
    <xf numFmtId="3" fontId="3" fillId="0" borderId="49" xfId="0" applyNumberFormat="1" applyFont="1" applyFill="1" applyBorder="1" applyAlignment="1" applyProtection="1">
      <alignment horizontal="right"/>
      <protection locked="0"/>
    </xf>
    <xf numFmtId="3" fontId="3" fillId="0" borderId="61" xfId="0" applyNumberFormat="1" applyFont="1" applyFill="1" applyBorder="1" applyAlignment="1" applyProtection="1">
      <alignment horizontal="right"/>
      <protection locked="0"/>
    </xf>
    <xf numFmtId="3" fontId="3" fillId="0" borderId="43" xfId="0" applyNumberFormat="1" applyFont="1" applyFill="1" applyBorder="1" applyAlignment="1" applyProtection="1">
      <alignment horizontal="right"/>
      <protection locked="0"/>
    </xf>
    <xf numFmtId="0" fontId="16" fillId="0" borderId="0" xfId="0" applyFont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 xr:uid="{00000000-0005-0000-0000-000001000000}"/>
    <cellStyle name="Currency 2 2" xfId="14" xr:uid="{00000000-0005-0000-0000-000002000000}"/>
    <cellStyle name="Currency 3" xfId="10" xr:uid="{00000000-0005-0000-0000-000003000000}"/>
    <cellStyle name="Currency 3 2" xfId="12" xr:uid="{00000000-0005-0000-0000-000004000000}"/>
    <cellStyle name="Currency 4" xfId="4" xr:uid="{00000000-0005-0000-0000-000005000000}"/>
    <cellStyle name="Normal" xfId="0" builtinId="0"/>
    <cellStyle name="Normal 2" xfId="7" xr:uid="{00000000-0005-0000-0000-000007000000}"/>
    <cellStyle name="Normal 2 2" xfId="11" xr:uid="{00000000-0005-0000-0000-000008000000}"/>
    <cellStyle name="Normal 3" xfId="6" xr:uid="{00000000-0005-0000-0000-000009000000}"/>
    <cellStyle name="Normal 3 2" xfId="16" xr:uid="{00000000-0005-0000-0000-00000A000000}"/>
    <cellStyle name="Normal_BID-TAB" xfId="2" xr:uid="{00000000-0005-0000-0000-00000B000000}"/>
    <cellStyle name="Percent" xfId="3" builtinId="5"/>
    <cellStyle name="Percent 2" xfId="9" xr:uid="{00000000-0005-0000-0000-00000D000000}"/>
    <cellStyle name="Percent 2 2" xfId="15" xr:uid="{00000000-0005-0000-0000-00000E000000}"/>
    <cellStyle name="Percent 3" xfId="13" xr:uid="{00000000-0005-0000-0000-00000F000000}"/>
    <cellStyle name="Percent 4" xfId="5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5"/>
  <sheetViews>
    <sheetView view="pageBreakPreview" zoomScaleNormal="85" zoomScaleSheetLayoutView="100" workbookViewId="0">
      <pane xSplit="2" topLeftCell="C1" activePane="topRight" state="frozen"/>
      <selection pane="topRight" activeCell="C10" sqref="C10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7" width="15.7109375" style="365" customWidth="1"/>
    <col min="8" max="8" width="11.140625" style="215" customWidth="1"/>
    <col min="9" max="9" width="11" bestFit="1" customWidth="1"/>
    <col min="10" max="10" width="16.85546875" customWidth="1"/>
    <col min="13" max="13" width="12" bestFit="1" customWidth="1"/>
    <col min="20" max="20" width="9.140625" customWidth="1"/>
  </cols>
  <sheetData>
    <row r="1" spans="1:13" ht="21" customHeight="1" thickBot="1" x14ac:dyDescent="0.25">
      <c r="B1" s="468" t="s">
        <v>152</v>
      </c>
      <c r="I1" s="278"/>
      <c r="J1" s="366">
        <f>SUM(J4:J93)</f>
        <v>474882</v>
      </c>
    </row>
    <row r="2" spans="1:13" s="214" customFormat="1" ht="18.75" thickBot="1" x14ac:dyDescent="0.3">
      <c r="A2" s="506" t="s">
        <v>93</v>
      </c>
      <c r="B2" s="506"/>
      <c r="C2" s="506"/>
      <c r="D2" s="507" t="s">
        <v>156</v>
      </c>
      <c r="E2" s="508"/>
      <c r="F2" s="509"/>
      <c r="G2" s="475" t="s">
        <v>155</v>
      </c>
      <c r="H2" s="339"/>
      <c r="I2" s="279"/>
      <c r="J2" s="398"/>
    </row>
    <row r="3" spans="1:13" ht="34.5" customHeight="1" thickBot="1" x14ac:dyDescent="0.25">
      <c r="A3" s="451" t="s">
        <v>94</v>
      </c>
      <c r="B3" s="455" t="s">
        <v>95</v>
      </c>
      <c r="C3" s="486" t="s">
        <v>4</v>
      </c>
      <c r="D3" s="495" t="s">
        <v>138</v>
      </c>
      <c r="E3" s="496" t="s">
        <v>139</v>
      </c>
      <c r="F3" s="497" t="s">
        <v>141</v>
      </c>
      <c r="G3" s="498" t="s">
        <v>140</v>
      </c>
      <c r="H3" s="445" t="s">
        <v>108</v>
      </c>
      <c r="I3" s="349" t="s">
        <v>6</v>
      </c>
      <c r="J3" s="399" t="s">
        <v>7</v>
      </c>
    </row>
    <row r="4" spans="1:13" s="364" customFormat="1" x14ac:dyDescent="0.2">
      <c r="A4" s="395">
        <v>1</v>
      </c>
      <c r="B4" s="416" t="s">
        <v>121</v>
      </c>
      <c r="C4" s="487" t="s">
        <v>122</v>
      </c>
      <c r="D4" s="381"/>
      <c r="E4" s="472"/>
      <c r="F4" s="477"/>
      <c r="G4" s="396">
        <v>460</v>
      </c>
      <c r="H4" s="396">
        <f t="shared" ref="H4:H35" si="0">IF(SUM(D4:G4)&lt;&gt;0,SUM(D4:G4),"")</f>
        <v>460</v>
      </c>
      <c r="I4" s="363">
        <v>40</v>
      </c>
      <c r="J4" s="400">
        <f>IF(AND(ISNUMBER(H4),ISNUMBER(I4)),H4*I4,"")</f>
        <v>18400</v>
      </c>
    </row>
    <row r="5" spans="1:13" s="364" customFormat="1" x14ac:dyDescent="0.2">
      <c r="A5" s="374">
        <v>2</v>
      </c>
      <c r="B5" s="417" t="s">
        <v>115</v>
      </c>
      <c r="C5" s="436" t="s">
        <v>111</v>
      </c>
      <c r="D5" s="382"/>
      <c r="E5" s="414"/>
      <c r="F5" s="415">
        <v>2</v>
      </c>
      <c r="G5" s="394">
        <v>7</v>
      </c>
      <c r="H5" s="394">
        <f t="shared" si="0"/>
        <v>9</v>
      </c>
      <c r="I5" s="363">
        <v>100</v>
      </c>
      <c r="J5" s="400">
        <f>IF(AND(ISNUMBER(H5),ISNUMBER(I5)),H5*I5,"")</f>
        <v>900</v>
      </c>
    </row>
    <row r="6" spans="1:13" s="364" customFormat="1" x14ac:dyDescent="0.2">
      <c r="A6" s="374">
        <v>3</v>
      </c>
      <c r="B6" s="417" t="s">
        <v>145</v>
      </c>
      <c r="C6" s="488" t="s">
        <v>107</v>
      </c>
      <c r="D6" s="382"/>
      <c r="E6" s="413"/>
      <c r="F6" s="415"/>
      <c r="G6" s="394">
        <v>500</v>
      </c>
      <c r="H6" s="394">
        <f t="shared" si="0"/>
        <v>500</v>
      </c>
      <c r="I6" s="363">
        <v>25</v>
      </c>
      <c r="J6" s="400">
        <f t="shared" ref="J6:J16" si="1">IF(AND(ISNUMBER(H6),ISNUMBER(I6)),H6*I6,"")</f>
        <v>12500</v>
      </c>
    </row>
    <row r="7" spans="1:13" s="364" customFormat="1" x14ac:dyDescent="0.2">
      <c r="A7" s="374">
        <v>4</v>
      </c>
      <c r="B7" s="417" t="s">
        <v>146</v>
      </c>
      <c r="C7" s="436" t="s">
        <v>107</v>
      </c>
      <c r="D7" s="382"/>
      <c r="E7" s="413"/>
      <c r="F7" s="415"/>
      <c r="G7" s="394">
        <v>170</v>
      </c>
      <c r="H7" s="394">
        <f t="shared" si="0"/>
        <v>170</v>
      </c>
      <c r="I7" s="363">
        <v>25</v>
      </c>
      <c r="J7" s="400">
        <f t="shared" si="1"/>
        <v>4250</v>
      </c>
    </row>
    <row r="8" spans="1:13" s="364" customFormat="1" x14ac:dyDescent="0.2">
      <c r="A8" s="374">
        <v>5</v>
      </c>
      <c r="B8" s="417" t="s">
        <v>147</v>
      </c>
      <c r="C8" s="436" t="s">
        <v>107</v>
      </c>
      <c r="D8" s="382"/>
      <c r="E8" s="413"/>
      <c r="F8" s="415"/>
      <c r="G8" s="394">
        <v>150</v>
      </c>
      <c r="H8" s="394">
        <f t="shared" si="0"/>
        <v>150</v>
      </c>
      <c r="I8" s="363">
        <v>25</v>
      </c>
      <c r="J8" s="400">
        <f t="shared" si="1"/>
        <v>3750</v>
      </c>
    </row>
    <row r="9" spans="1:13" s="364" customFormat="1" x14ac:dyDescent="0.2">
      <c r="A9" s="374">
        <v>6</v>
      </c>
      <c r="B9" s="417" t="s">
        <v>112</v>
      </c>
      <c r="C9" s="436" t="s">
        <v>118</v>
      </c>
      <c r="D9" s="382"/>
      <c r="E9" s="413"/>
      <c r="F9" s="415">
        <v>65</v>
      </c>
      <c r="G9" s="394">
        <v>1200</v>
      </c>
      <c r="H9" s="394">
        <f t="shared" si="0"/>
        <v>1265</v>
      </c>
      <c r="I9" s="363">
        <v>25</v>
      </c>
      <c r="J9" s="400">
        <f t="shared" si="1"/>
        <v>31625</v>
      </c>
    </row>
    <row r="10" spans="1:13" s="364" customFormat="1" x14ac:dyDescent="0.2">
      <c r="A10" s="374">
        <v>7</v>
      </c>
      <c r="B10" s="418" t="s">
        <v>109</v>
      </c>
      <c r="C10" s="436" t="s">
        <v>110</v>
      </c>
      <c r="D10" s="382"/>
      <c r="E10" s="413"/>
      <c r="F10" s="415">
        <v>65</v>
      </c>
      <c r="G10" s="394">
        <v>1200</v>
      </c>
      <c r="H10" s="394">
        <f t="shared" si="0"/>
        <v>1265</v>
      </c>
      <c r="I10" s="363">
        <v>3</v>
      </c>
      <c r="J10" s="400">
        <f t="shared" si="1"/>
        <v>3795</v>
      </c>
    </row>
    <row r="11" spans="1:13" s="364" customFormat="1" x14ac:dyDescent="0.2">
      <c r="A11" s="374">
        <v>8</v>
      </c>
      <c r="B11" s="417" t="s">
        <v>116</v>
      </c>
      <c r="C11" s="436" t="s">
        <v>107</v>
      </c>
      <c r="D11" s="382"/>
      <c r="E11" s="413"/>
      <c r="F11" s="415">
        <v>6</v>
      </c>
      <c r="G11" s="394">
        <v>120</v>
      </c>
      <c r="H11" s="394">
        <f t="shared" si="0"/>
        <v>126</v>
      </c>
      <c r="I11" s="363">
        <v>10</v>
      </c>
      <c r="J11" s="400">
        <f t="shared" si="1"/>
        <v>1260</v>
      </c>
    </row>
    <row r="12" spans="1:13" s="364" customFormat="1" x14ac:dyDescent="0.2">
      <c r="A12" s="374">
        <v>9</v>
      </c>
      <c r="B12" s="417" t="s">
        <v>144</v>
      </c>
      <c r="C12" s="436" t="s">
        <v>107</v>
      </c>
      <c r="D12" s="382"/>
      <c r="E12" s="413"/>
      <c r="F12" s="415"/>
      <c r="G12" s="394">
        <v>150</v>
      </c>
      <c r="H12" s="394">
        <f t="shared" si="0"/>
        <v>150</v>
      </c>
      <c r="I12" s="363">
        <v>120</v>
      </c>
      <c r="J12" s="400">
        <f t="shared" si="1"/>
        <v>18000</v>
      </c>
      <c r="M12" s="367"/>
    </row>
    <row r="13" spans="1:13" s="364" customFormat="1" x14ac:dyDescent="0.2">
      <c r="A13" s="374">
        <v>10</v>
      </c>
      <c r="B13" s="417" t="s">
        <v>132</v>
      </c>
      <c r="C13" s="436" t="s">
        <v>107</v>
      </c>
      <c r="D13" s="382"/>
      <c r="E13" s="413"/>
      <c r="F13" s="415">
        <v>100</v>
      </c>
      <c r="G13" s="394">
        <v>1400</v>
      </c>
      <c r="H13" s="394">
        <f t="shared" si="0"/>
        <v>1500</v>
      </c>
      <c r="I13" s="363">
        <v>120</v>
      </c>
      <c r="J13" s="400">
        <f t="shared" si="1"/>
        <v>180000</v>
      </c>
    </row>
    <row r="14" spans="1:13" s="364" customFormat="1" x14ac:dyDescent="0.2">
      <c r="A14" s="374">
        <v>11</v>
      </c>
      <c r="B14" s="417" t="s">
        <v>123</v>
      </c>
      <c r="C14" s="436" t="s">
        <v>107</v>
      </c>
      <c r="D14" s="382">
        <v>6</v>
      </c>
      <c r="E14" s="413">
        <v>10</v>
      </c>
      <c r="F14" s="415"/>
      <c r="G14" s="394"/>
      <c r="H14" s="394">
        <f t="shared" si="0"/>
        <v>16</v>
      </c>
      <c r="I14" s="363">
        <v>300</v>
      </c>
      <c r="J14" s="400">
        <f t="shared" si="1"/>
        <v>4800</v>
      </c>
    </row>
    <row r="15" spans="1:13" s="364" customFormat="1" x14ac:dyDescent="0.2">
      <c r="A15" s="374">
        <v>12</v>
      </c>
      <c r="B15" s="417" t="s">
        <v>127</v>
      </c>
      <c r="C15" s="436" t="s">
        <v>118</v>
      </c>
      <c r="D15" s="382">
        <v>65</v>
      </c>
      <c r="E15" s="413">
        <v>65</v>
      </c>
      <c r="F15" s="415"/>
      <c r="G15" s="394">
        <v>70</v>
      </c>
      <c r="H15" s="394">
        <f t="shared" si="0"/>
        <v>200</v>
      </c>
      <c r="I15" s="363">
        <v>95</v>
      </c>
      <c r="J15" s="400">
        <f t="shared" si="1"/>
        <v>19000</v>
      </c>
    </row>
    <row r="16" spans="1:13" s="364" customFormat="1" x14ac:dyDescent="0.2">
      <c r="A16" s="374">
        <v>13</v>
      </c>
      <c r="B16" s="417" t="s">
        <v>117</v>
      </c>
      <c r="C16" s="436" t="s">
        <v>120</v>
      </c>
      <c r="D16" s="382">
        <v>400</v>
      </c>
      <c r="E16" s="413">
        <v>650</v>
      </c>
      <c r="F16" s="415"/>
      <c r="G16" s="394"/>
      <c r="H16" s="394">
        <f t="shared" si="0"/>
        <v>1050</v>
      </c>
      <c r="I16" s="363">
        <v>9</v>
      </c>
      <c r="J16" s="400">
        <f t="shared" si="1"/>
        <v>9450</v>
      </c>
    </row>
    <row r="17" spans="1:21" s="364" customFormat="1" x14ac:dyDescent="0.2">
      <c r="A17" s="374">
        <v>14</v>
      </c>
      <c r="B17" s="417" t="s">
        <v>113</v>
      </c>
      <c r="C17" s="436" t="s">
        <v>119</v>
      </c>
      <c r="D17" s="382">
        <v>120</v>
      </c>
      <c r="E17" s="413">
        <v>105</v>
      </c>
      <c r="F17" s="415"/>
      <c r="G17" s="394"/>
      <c r="H17" s="394">
        <f t="shared" si="0"/>
        <v>225</v>
      </c>
      <c r="I17" s="363">
        <v>20</v>
      </c>
      <c r="J17" s="400">
        <f t="shared" ref="J17:J62" si="2">IF(AND(ISNUMBER(H17),ISNUMBER(I17)),H17*I17,"")</f>
        <v>4500</v>
      </c>
      <c r="S17" s="397"/>
      <c r="U17" s="397"/>
    </row>
    <row r="18" spans="1:21" s="364" customFormat="1" x14ac:dyDescent="0.2">
      <c r="A18" s="374">
        <v>15</v>
      </c>
      <c r="B18" s="417" t="s">
        <v>114</v>
      </c>
      <c r="C18" s="436" t="s">
        <v>120</v>
      </c>
      <c r="D18" s="382">
        <v>400</v>
      </c>
      <c r="E18" s="413">
        <v>650</v>
      </c>
      <c r="F18" s="415"/>
      <c r="G18" s="394"/>
      <c r="H18" s="394">
        <f t="shared" si="0"/>
        <v>1050</v>
      </c>
      <c r="I18" s="363">
        <v>3</v>
      </c>
      <c r="J18" s="400">
        <f t="shared" si="2"/>
        <v>3150</v>
      </c>
      <c r="S18" s="397"/>
      <c r="U18" s="397"/>
    </row>
    <row r="19" spans="1:21" s="410" customFormat="1" x14ac:dyDescent="0.2">
      <c r="A19" s="407">
        <v>16</v>
      </c>
      <c r="B19" s="417" t="s">
        <v>125</v>
      </c>
      <c r="C19" s="436" t="s">
        <v>118</v>
      </c>
      <c r="D19" s="385">
        <v>65</v>
      </c>
      <c r="E19" s="414">
        <v>65</v>
      </c>
      <c r="F19" s="478"/>
      <c r="G19" s="408">
        <v>70</v>
      </c>
      <c r="H19" s="408">
        <f t="shared" si="0"/>
        <v>200</v>
      </c>
      <c r="I19" s="409">
        <v>30</v>
      </c>
      <c r="J19" s="411">
        <f t="shared" si="2"/>
        <v>6000</v>
      </c>
    </row>
    <row r="20" spans="1:21" s="410" customFormat="1" x14ac:dyDescent="0.2">
      <c r="A20" s="407">
        <v>17</v>
      </c>
      <c r="B20" s="417" t="s">
        <v>129</v>
      </c>
      <c r="C20" s="436" t="s">
        <v>118</v>
      </c>
      <c r="D20" s="385"/>
      <c r="E20" s="414"/>
      <c r="F20" s="478">
        <v>650</v>
      </c>
      <c r="G20" s="408">
        <v>11000</v>
      </c>
      <c r="H20" s="408">
        <f t="shared" si="0"/>
        <v>11650</v>
      </c>
      <c r="I20" s="409">
        <v>6</v>
      </c>
      <c r="J20" s="411">
        <f t="shared" si="2"/>
        <v>69900</v>
      </c>
    </row>
    <row r="21" spans="1:21" s="410" customFormat="1" x14ac:dyDescent="0.2">
      <c r="A21" s="407">
        <v>18</v>
      </c>
      <c r="B21" s="417" t="s">
        <v>150</v>
      </c>
      <c r="C21" s="436" t="s">
        <v>119</v>
      </c>
      <c r="D21" s="385"/>
      <c r="E21" s="414"/>
      <c r="F21" s="478"/>
      <c r="G21" s="408">
        <v>70</v>
      </c>
      <c r="H21" s="408">
        <f t="shared" si="0"/>
        <v>70</v>
      </c>
      <c r="I21" s="409">
        <v>100</v>
      </c>
      <c r="J21" s="411">
        <f t="shared" si="2"/>
        <v>7000</v>
      </c>
    </row>
    <row r="22" spans="1:21" s="410" customFormat="1" x14ac:dyDescent="0.2">
      <c r="A22" s="407">
        <v>19</v>
      </c>
      <c r="B22" s="417" t="s">
        <v>148</v>
      </c>
      <c r="C22" s="436" t="s">
        <v>111</v>
      </c>
      <c r="D22" s="385"/>
      <c r="E22" s="414"/>
      <c r="F22" s="478"/>
      <c r="G22" s="408">
        <v>3</v>
      </c>
      <c r="H22" s="408">
        <f t="shared" si="0"/>
        <v>3</v>
      </c>
      <c r="I22" s="409">
        <v>4000</v>
      </c>
      <c r="J22" s="411">
        <f t="shared" si="2"/>
        <v>12000</v>
      </c>
    </row>
    <row r="23" spans="1:21" s="410" customFormat="1" x14ac:dyDescent="0.2">
      <c r="A23" s="407">
        <v>20</v>
      </c>
      <c r="B23" s="417" t="s">
        <v>149</v>
      </c>
      <c r="C23" s="436" t="s">
        <v>111</v>
      </c>
      <c r="D23" s="385"/>
      <c r="E23" s="414"/>
      <c r="F23" s="478"/>
      <c r="G23" s="408">
        <v>2</v>
      </c>
      <c r="H23" s="408">
        <f t="shared" si="0"/>
        <v>2</v>
      </c>
      <c r="I23" s="409">
        <v>500</v>
      </c>
      <c r="J23" s="411">
        <f t="shared" si="2"/>
        <v>1000</v>
      </c>
    </row>
    <row r="24" spans="1:21" s="410" customFormat="1" x14ac:dyDescent="0.2">
      <c r="A24" s="407">
        <v>21</v>
      </c>
      <c r="B24" s="417" t="s">
        <v>151</v>
      </c>
      <c r="C24" s="436" t="s">
        <v>111</v>
      </c>
      <c r="D24" s="385"/>
      <c r="E24" s="414"/>
      <c r="F24" s="478"/>
      <c r="G24" s="408">
        <v>6</v>
      </c>
      <c r="H24" s="408">
        <f t="shared" si="0"/>
        <v>6</v>
      </c>
      <c r="I24" s="409">
        <v>1500</v>
      </c>
      <c r="J24" s="411">
        <f t="shared" si="2"/>
        <v>9000</v>
      </c>
    </row>
    <row r="25" spans="1:21" s="410" customFormat="1" x14ac:dyDescent="0.2">
      <c r="A25" s="407">
        <v>22</v>
      </c>
      <c r="B25" s="417" t="s">
        <v>157</v>
      </c>
      <c r="C25" s="436" t="s">
        <v>111</v>
      </c>
      <c r="D25" s="385"/>
      <c r="E25" s="414"/>
      <c r="F25" s="478">
        <v>2</v>
      </c>
      <c r="G25" s="408"/>
      <c r="H25" s="408">
        <f t="shared" si="0"/>
        <v>2</v>
      </c>
      <c r="I25" s="409">
        <v>3000</v>
      </c>
      <c r="J25" s="411">
        <f t="shared" si="2"/>
        <v>6000</v>
      </c>
    </row>
    <row r="26" spans="1:21" s="410" customFormat="1" x14ac:dyDescent="0.2">
      <c r="A26" s="407">
        <v>23</v>
      </c>
      <c r="B26" s="417" t="s">
        <v>124</v>
      </c>
      <c r="C26" s="436" t="s">
        <v>119</v>
      </c>
      <c r="D26" s="385">
        <v>120</v>
      </c>
      <c r="E26" s="414">
        <v>105</v>
      </c>
      <c r="F26" s="478"/>
      <c r="G26" s="408"/>
      <c r="H26" s="408">
        <f t="shared" si="0"/>
        <v>225</v>
      </c>
      <c r="I26" s="409">
        <v>50</v>
      </c>
      <c r="J26" s="411">
        <f t="shared" si="2"/>
        <v>11250</v>
      </c>
    </row>
    <row r="27" spans="1:21" s="410" customFormat="1" x14ac:dyDescent="0.2">
      <c r="A27" s="407">
        <v>24</v>
      </c>
      <c r="B27" s="417" t="s">
        <v>130</v>
      </c>
      <c r="C27" s="436" t="s">
        <v>131</v>
      </c>
      <c r="D27" s="443">
        <v>0.25</v>
      </c>
      <c r="E27" s="442">
        <v>0.25</v>
      </c>
      <c r="F27" s="479">
        <v>0.25</v>
      </c>
      <c r="G27" s="444">
        <v>0.25</v>
      </c>
      <c r="H27" s="444">
        <f t="shared" si="0"/>
        <v>1</v>
      </c>
      <c r="I27" s="409">
        <v>5000</v>
      </c>
      <c r="J27" s="411">
        <f t="shared" si="2"/>
        <v>5000</v>
      </c>
    </row>
    <row r="28" spans="1:21" s="410" customFormat="1" x14ac:dyDescent="0.2">
      <c r="A28" s="407">
        <v>25</v>
      </c>
      <c r="B28" s="417" t="s">
        <v>142</v>
      </c>
      <c r="C28" s="436" t="s">
        <v>119</v>
      </c>
      <c r="D28" s="448"/>
      <c r="E28" s="446"/>
      <c r="F28" s="478">
        <v>566</v>
      </c>
      <c r="G28" s="408">
        <v>4860</v>
      </c>
      <c r="H28" s="408">
        <f t="shared" si="0"/>
        <v>5426</v>
      </c>
      <c r="I28" s="409">
        <v>2</v>
      </c>
      <c r="J28" s="411">
        <f t="shared" si="2"/>
        <v>10852</v>
      </c>
    </row>
    <row r="29" spans="1:21" s="410" customFormat="1" x14ac:dyDescent="0.2">
      <c r="A29" s="407">
        <v>26</v>
      </c>
      <c r="B29" s="419" t="s">
        <v>143</v>
      </c>
      <c r="C29" s="436" t="s">
        <v>111</v>
      </c>
      <c r="D29" s="448"/>
      <c r="E29" s="446"/>
      <c r="F29" s="478">
        <v>1</v>
      </c>
      <c r="G29" s="408">
        <v>1</v>
      </c>
      <c r="H29" s="408">
        <f t="shared" si="0"/>
        <v>2</v>
      </c>
      <c r="I29" s="409">
        <v>750</v>
      </c>
      <c r="J29" s="411">
        <f t="shared" si="2"/>
        <v>1500</v>
      </c>
    </row>
    <row r="30" spans="1:21" s="410" customFormat="1" ht="13.5" thickBot="1" x14ac:dyDescent="0.25">
      <c r="A30" s="489">
        <v>27</v>
      </c>
      <c r="B30" s="450" t="s">
        <v>133</v>
      </c>
      <c r="C30" s="440" t="s">
        <v>122</v>
      </c>
      <c r="D30" s="480"/>
      <c r="E30" s="483"/>
      <c r="F30" s="481"/>
      <c r="G30" s="474">
        <v>100</v>
      </c>
      <c r="H30" s="474">
        <f t="shared" si="0"/>
        <v>100</v>
      </c>
      <c r="I30" s="409">
        <v>200</v>
      </c>
      <c r="J30" s="411">
        <f t="shared" si="2"/>
        <v>20000</v>
      </c>
    </row>
    <row r="31" spans="1:21" s="410" customFormat="1" ht="13.5" thickBot="1" x14ac:dyDescent="0.25">
      <c r="A31" s="499">
        <v>28</v>
      </c>
      <c r="B31" s="500"/>
      <c r="C31" s="501"/>
      <c r="D31" s="502"/>
      <c r="E31" s="503"/>
      <c r="F31" s="504"/>
      <c r="G31" s="505"/>
      <c r="H31" s="505" t="str">
        <f t="shared" si="0"/>
        <v/>
      </c>
      <c r="I31" s="409">
        <v>0</v>
      </c>
      <c r="J31" s="411" t="str">
        <f t="shared" si="2"/>
        <v/>
      </c>
    </row>
    <row r="32" spans="1:21" s="410" customFormat="1" hidden="1" x14ac:dyDescent="0.2">
      <c r="A32" s="484">
        <v>29</v>
      </c>
      <c r="B32" s="466"/>
      <c r="C32" s="485"/>
      <c r="D32" s="482"/>
      <c r="E32" s="476"/>
      <c r="F32" s="476"/>
      <c r="G32" s="476"/>
      <c r="H32" s="473" t="str">
        <f t="shared" si="0"/>
        <v/>
      </c>
      <c r="I32" s="409">
        <v>0</v>
      </c>
      <c r="J32" s="411" t="str">
        <f t="shared" si="2"/>
        <v/>
      </c>
    </row>
    <row r="33" spans="1:10" s="364" customFormat="1" hidden="1" x14ac:dyDescent="0.2">
      <c r="A33" s="374"/>
      <c r="B33" s="419"/>
      <c r="C33" s="470"/>
      <c r="D33" s="382"/>
      <c r="E33" s="413"/>
      <c r="F33" s="413"/>
      <c r="G33" s="413"/>
      <c r="H33" s="394" t="str">
        <f t="shared" si="0"/>
        <v/>
      </c>
      <c r="I33" s="363">
        <v>0</v>
      </c>
      <c r="J33" s="412" t="str">
        <f t="shared" si="2"/>
        <v/>
      </c>
    </row>
    <row r="34" spans="1:10" s="364" customFormat="1" hidden="1" x14ac:dyDescent="0.2">
      <c r="A34" s="374"/>
      <c r="B34" s="419"/>
      <c r="C34" s="470"/>
      <c r="D34" s="382"/>
      <c r="E34" s="413"/>
      <c r="F34" s="413"/>
      <c r="G34" s="413"/>
      <c r="H34" s="394" t="str">
        <f t="shared" si="0"/>
        <v/>
      </c>
      <c r="I34" s="363">
        <v>0</v>
      </c>
      <c r="J34" s="412" t="str">
        <f t="shared" si="2"/>
        <v/>
      </c>
    </row>
    <row r="35" spans="1:10" s="364" customFormat="1" hidden="1" x14ac:dyDescent="0.2">
      <c r="A35" s="374"/>
      <c r="B35" s="419"/>
      <c r="C35" s="470"/>
      <c r="D35" s="382"/>
      <c r="E35" s="413"/>
      <c r="F35" s="413"/>
      <c r="G35" s="413"/>
      <c r="H35" s="394" t="str">
        <f t="shared" si="0"/>
        <v/>
      </c>
      <c r="I35" s="363">
        <v>0</v>
      </c>
      <c r="J35" s="412" t="str">
        <f t="shared" si="2"/>
        <v/>
      </c>
    </row>
    <row r="36" spans="1:10" s="364" customFormat="1" ht="13.5" hidden="1" thickBot="1" x14ac:dyDescent="0.25">
      <c r="A36" s="449"/>
      <c r="B36" s="450"/>
      <c r="C36" s="471"/>
      <c r="D36" s="421"/>
      <c r="E36" s="422"/>
      <c r="F36" s="422"/>
      <c r="G36" s="422"/>
      <c r="H36" s="424" t="str">
        <f t="shared" ref="H36:H63" si="3">IF(SUM(D36:G36)&lt;&gt;0,SUM(D36:G36),"")</f>
        <v/>
      </c>
      <c r="I36" s="363">
        <v>0</v>
      </c>
      <c r="J36" s="412" t="str">
        <f t="shared" si="2"/>
        <v/>
      </c>
    </row>
    <row r="37" spans="1:10" s="364" customFormat="1" hidden="1" x14ac:dyDescent="0.2">
      <c r="A37" s="465">
        <v>34</v>
      </c>
      <c r="B37" s="466"/>
      <c r="C37" s="467"/>
      <c r="D37" s="464"/>
      <c r="E37" s="463"/>
      <c r="F37" s="463"/>
      <c r="G37" s="464"/>
      <c r="H37" s="463" t="str">
        <f t="shared" si="3"/>
        <v/>
      </c>
      <c r="I37" s="363"/>
      <c r="J37" s="412" t="str">
        <f t="shared" si="2"/>
        <v/>
      </c>
    </row>
    <row r="38" spans="1:10" s="364" customFormat="1" ht="13.5" hidden="1" thickBot="1" x14ac:dyDescent="0.25">
      <c r="A38" s="449">
        <v>35</v>
      </c>
      <c r="B38" s="450"/>
      <c r="C38" s="440"/>
      <c r="D38" s="421"/>
      <c r="E38" s="424"/>
      <c r="F38" s="424"/>
      <c r="G38" s="421"/>
      <c r="H38" s="462" t="str">
        <f t="shared" si="3"/>
        <v/>
      </c>
      <c r="I38" s="363"/>
      <c r="J38" s="412" t="str">
        <f t="shared" si="2"/>
        <v/>
      </c>
    </row>
    <row r="39" spans="1:10" s="364" customFormat="1" ht="13.5" hidden="1" customHeight="1" x14ac:dyDescent="0.2">
      <c r="A39" s="459">
        <v>36</v>
      </c>
      <c r="B39" s="460"/>
      <c r="C39" s="461"/>
      <c r="D39" s="447"/>
      <c r="E39" s="447"/>
      <c r="F39" s="447"/>
      <c r="G39" s="447"/>
      <c r="H39" s="447" t="str">
        <f t="shared" si="3"/>
        <v/>
      </c>
      <c r="I39" s="363"/>
      <c r="J39" s="412" t="str">
        <f t="shared" si="2"/>
        <v/>
      </c>
    </row>
    <row r="40" spans="1:10" s="364" customFormat="1" hidden="1" x14ac:dyDescent="0.2">
      <c r="A40" s="456">
        <v>37</v>
      </c>
      <c r="B40" s="457"/>
      <c r="C40" s="458"/>
      <c r="D40" s="413"/>
      <c r="E40" s="413"/>
      <c r="F40" s="413"/>
      <c r="G40" s="413"/>
      <c r="H40" s="413" t="str">
        <f t="shared" si="3"/>
        <v/>
      </c>
      <c r="I40" s="363"/>
      <c r="J40" s="412" t="str">
        <f t="shared" si="2"/>
        <v/>
      </c>
    </row>
    <row r="41" spans="1:10" s="364" customFormat="1" hidden="1" x14ac:dyDescent="0.2">
      <c r="A41" s="374">
        <v>38</v>
      </c>
      <c r="B41" s="417"/>
      <c r="C41" s="436"/>
      <c r="D41" s="380"/>
      <c r="E41" s="413"/>
      <c r="F41" s="413"/>
      <c r="G41" s="415"/>
      <c r="H41" s="394" t="str">
        <f t="shared" si="3"/>
        <v/>
      </c>
      <c r="I41" s="363"/>
      <c r="J41" s="412" t="str">
        <f t="shared" si="2"/>
        <v/>
      </c>
    </row>
    <row r="42" spans="1:10" s="364" customFormat="1" hidden="1" x14ac:dyDescent="0.2">
      <c r="A42" s="374">
        <v>39</v>
      </c>
      <c r="B42" s="417"/>
      <c r="C42" s="436"/>
      <c r="D42" s="380"/>
      <c r="E42" s="413"/>
      <c r="F42" s="413"/>
      <c r="G42" s="415"/>
      <c r="H42" s="394" t="str">
        <f t="shared" si="3"/>
        <v/>
      </c>
      <c r="I42" s="363"/>
      <c r="J42" s="412" t="str">
        <f t="shared" si="2"/>
        <v/>
      </c>
    </row>
    <row r="43" spans="1:10" s="364" customFormat="1" hidden="1" x14ac:dyDescent="0.2">
      <c r="A43" s="374">
        <v>40</v>
      </c>
      <c r="B43" s="417"/>
      <c r="C43" s="436"/>
      <c r="D43" s="384"/>
      <c r="E43" s="425"/>
      <c r="F43" s="425"/>
      <c r="G43" s="426"/>
      <c r="H43" s="427" t="str">
        <f t="shared" si="3"/>
        <v/>
      </c>
      <c r="I43" s="363"/>
      <c r="J43" s="412" t="str">
        <f t="shared" si="2"/>
        <v/>
      </c>
    </row>
    <row r="44" spans="1:10" s="364" customFormat="1" hidden="1" x14ac:dyDescent="0.2">
      <c r="A44" s="374">
        <v>41</v>
      </c>
      <c r="B44" s="417"/>
      <c r="C44" s="436"/>
      <c r="D44" s="380"/>
      <c r="E44" s="413"/>
      <c r="F44" s="413"/>
      <c r="G44" s="415"/>
      <c r="H44" s="394" t="str">
        <f t="shared" si="3"/>
        <v/>
      </c>
      <c r="I44" s="363"/>
      <c r="J44" s="412" t="str">
        <f t="shared" si="2"/>
        <v/>
      </c>
    </row>
    <row r="45" spans="1:10" s="364" customFormat="1" hidden="1" x14ac:dyDescent="0.2">
      <c r="A45" s="374">
        <v>42</v>
      </c>
      <c r="B45" s="417"/>
      <c r="C45" s="436"/>
      <c r="D45" s="380"/>
      <c r="E45" s="413"/>
      <c r="F45" s="413"/>
      <c r="G45" s="415"/>
      <c r="H45" s="394" t="str">
        <f t="shared" si="3"/>
        <v/>
      </c>
      <c r="I45" s="363"/>
      <c r="J45" s="412" t="str">
        <f t="shared" si="2"/>
        <v/>
      </c>
    </row>
    <row r="46" spans="1:10" hidden="1" x14ac:dyDescent="0.2">
      <c r="A46" s="373">
        <v>43</v>
      </c>
      <c r="B46" s="439"/>
      <c r="C46" s="437"/>
      <c r="D46" s="380"/>
      <c r="E46" s="413"/>
      <c r="F46" s="413"/>
      <c r="G46" s="415"/>
      <c r="H46" s="394" t="str">
        <f t="shared" si="3"/>
        <v/>
      </c>
      <c r="I46" s="350"/>
      <c r="J46" s="400" t="str">
        <f t="shared" si="2"/>
        <v/>
      </c>
    </row>
    <row r="47" spans="1:10" hidden="1" x14ac:dyDescent="0.2">
      <c r="A47" s="373">
        <v>44</v>
      </c>
      <c r="B47" s="439"/>
      <c r="C47" s="437"/>
      <c r="D47" s="380"/>
      <c r="E47" s="413"/>
      <c r="F47" s="413"/>
      <c r="G47" s="415"/>
      <c r="H47" s="344" t="str">
        <f t="shared" si="3"/>
        <v/>
      </c>
      <c r="I47" s="350"/>
      <c r="J47" s="400" t="str">
        <f t="shared" si="2"/>
        <v/>
      </c>
    </row>
    <row r="48" spans="1:10" ht="13.5" hidden="1" thickBot="1" x14ac:dyDescent="0.25">
      <c r="A48" s="375">
        <v>45</v>
      </c>
      <c r="B48" s="420"/>
      <c r="C48" s="438"/>
      <c r="D48" s="433"/>
      <c r="E48" s="422"/>
      <c r="F48" s="422"/>
      <c r="G48" s="423"/>
      <c r="H48" s="345" t="str">
        <f t="shared" si="3"/>
        <v/>
      </c>
      <c r="I48" s="350"/>
      <c r="J48" s="400" t="str">
        <f t="shared" si="2"/>
        <v/>
      </c>
    </row>
    <row r="49" spans="1:10" ht="13.5" hidden="1" thickBot="1" x14ac:dyDescent="0.25">
      <c r="A49" s="434">
        <v>46</v>
      </c>
      <c r="B49" s="405"/>
      <c r="C49" s="435"/>
      <c r="D49" s="431"/>
      <c r="E49" s="430"/>
      <c r="F49" s="429"/>
      <c r="G49" s="432"/>
      <c r="H49" s="428" t="str">
        <f t="shared" si="3"/>
        <v/>
      </c>
      <c r="I49" s="350"/>
      <c r="J49" s="400" t="str">
        <f t="shared" si="2"/>
        <v/>
      </c>
    </row>
    <row r="50" spans="1:10" ht="13.5" hidden="1" thickBot="1" x14ac:dyDescent="0.25">
      <c r="A50" s="404">
        <v>47</v>
      </c>
      <c r="B50" s="405"/>
      <c r="C50" s="406"/>
      <c r="D50" s="403"/>
      <c r="E50" s="402"/>
      <c r="F50" s="402"/>
      <c r="G50" s="402"/>
      <c r="H50" s="401" t="str">
        <f t="shared" si="3"/>
        <v/>
      </c>
      <c r="I50" s="350"/>
      <c r="J50" s="400" t="str">
        <f t="shared" si="2"/>
        <v/>
      </c>
    </row>
    <row r="51" spans="1:10" hidden="1" x14ac:dyDescent="0.2">
      <c r="A51" s="373">
        <v>48</v>
      </c>
      <c r="B51" s="377"/>
      <c r="C51" s="360"/>
      <c r="D51" s="382"/>
      <c r="E51" s="380"/>
      <c r="F51" s="380"/>
      <c r="G51" s="380"/>
      <c r="H51" s="344" t="str">
        <f t="shared" si="3"/>
        <v/>
      </c>
      <c r="I51" s="350"/>
      <c r="J51" s="400" t="str">
        <f t="shared" si="2"/>
        <v/>
      </c>
    </row>
    <row r="52" spans="1:10" hidden="1" x14ac:dyDescent="0.2">
      <c r="A52" s="373">
        <v>49</v>
      </c>
      <c r="B52" s="377"/>
      <c r="C52" s="360"/>
      <c r="D52" s="385"/>
      <c r="E52" s="386"/>
      <c r="F52" s="386"/>
      <c r="G52" s="386"/>
      <c r="H52" s="344" t="str">
        <f t="shared" si="3"/>
        <v/>
      </c>
      <c r="I52" s="350"/>
      <c r="J52" s="400" t="str">
        <f t="shared" si="2"/>
        <v/>
      </c>
    </row>
    <row r="53" spans="1:10" hidden="1" x14ac:dyDescent="0.2">
      <c r="A53" s="373">
        <v>50</v>
      </c>
      <c r="B53" s="377"/>
      <c r="C53" s="360"/>
      <c r="D53" s="382"/>
      <c r="E53" s="380"/>
      <c r="F53" s="380"/>
      <c r="G53" s="380"/>
      <c r="H53" s="344" t="str">
        <f t="shared" si="3"/>
        <v/>
      </c>
      <c r="I53" s="350"/>
      <c r="J53" s="400" t="str">
        <f t="shared" si="2"/>
        <v/>
      </c>
    </row>
    <row r="54" spans="1:10" hidden="1" x14ac:dyDescent="0.2">
      <c r="A54" s="373">
        <v>51</v>
      </c>
      <c r="B54" s="377"/>
      <c r="C54" s="360"/>
      <c r="D54" s="382"/>
      <c r="E54" s="380"/>
      <c r="F54" s="380"/>
      <c r="G54" s="380"/>
      <c r="H54" s="344" t="str">
        <f t="shared" si="3"/>
        <v/>
      </c>
      <c r="I54" s="350"/>
      <c r="J54" s="400" t="str">
        <f t="shared" si="2"/>
        <v/>
      </c>
    </row>
    <row r="55" spans="1:10" hidden="1" x14ac:dyDescent="0.2">
      <c r="A55" s="373">
        <v>52</v>
      </c>
      <c r="B55" s="377"/>
      <c r="C55" s="360"/>
      <c r="D55" s="382"/>
      <c r="E55" s="380"/>
      <c r="F55" s="380"/>
      <c r="G55" s="380"/>
      <c r="H55" s="344" t="str">
        <f t="shared" si="3"/>
        <v/>
      </c>
      <c r="I55" s="350"/>
      <c r="J55" s="400" t="str">
        <f t="shared" si="2"/>
        <v/>
      </c>
    </row>
    <row r="56" spans="1:10" hidden="1" x14ac:dyDescent="0.2">
      <c r="A56" s="373">
        <v>53</v>
      </c>
      <c r="B56" s="377"/>
      <c r="C56" s="360"/>
      <c r="D56" s="382"/>
      <c r="E56" s="380"/>
      <c r="F56" s="380"/>
      <c r="G56" s="380"/>
      <c r="H56" s="344" t="str">
        <f t="shared" si="3"/>
        <v/>
      </c>
      <c r="I56" s="350"/>
      <c r="J56" s="400" t="str">
        <f t="shared" si="2"/>
        <v/>
      </c>
    </row>
    <row r="57" spans="1:10" hidden="1" x14ac:dyDescent="0.2">
      <c r="A57" s="373">
        <v>54</v>
      </c>
      <c r="B57" s="377"/>
      <c r="C57" s="360"/>
      <c r="D57" s="382"/>
      <c r="E57" s="380"/>
      <c r="F57" s="380"/>
      <c r="G57" s="380"/>
      <c r="H57" s="344" t="str">
        <f t="shared" si="3"/>
        <v/>
      </c>
      <c r="I57" s="350"/>
      <c r="J57" s="400" t="str">
        <f t="shared" si="2"/>
        <v/>
      </c>
    </row>
    <row r="58" spans="1:10" hidden="1" x14ac:dyDescent="0.2">
      <c r="A58" s="373">
        <v>55</v>
      </c>
      <c r="B58" s="377"/>
      <c r="C58" s="360"/>
      <c r="D58" s="382"/>
      <c r="E58" s="380"/>
      <c r="F58" s="380"/>
      <c r="G58" s="380"/>
      <c r="H58" s="344" t="str">
        <f t="shared" si="3"/>
        <v/>
      </c>
      <c r="I58" s="350"/>
      <c r="J58" s="400" t="str">
        <f t="shared" si="2"/>
        <v/>
      </c>
    </row>
    <row r="59" spans="1:10" hidden="1" x14ac:dyDescent="0.2">
      <c r="A59" s="373">
        <v>56</v>
      </c>
      <c r="B59" s="377"/>
      <c r="C59" s="360"/>
      <c r="D59" s="382"/>
      <c r="E59" s="380"/>
      <c r="F59" s="380"/>
      <c r="G59" s="380"/>
      <c r="H59" s="344" t="str">
        <f t="shared" si="3"/>
        <v/>
      </c>
      <c r="I59" s="350"/>
      <c r="J59" s="400" t="str">
        <f t="shared" si="2"/>
        <v/>
      </c>
    </row>
    <row r="60" spans="1:10" hidden="1" x14ac:dyDescent="0.2">
      <c r="A60" s="373">
        <v>57</v>
      </c>
      <c r="B60" s="377"/>
      <c r="C60" s="360"/>
      <c r="D60" s="382"/>
      <c r="E60" s="380"/>
      <c r="F60" s="380"/>
      <c r="G60" s="380"/>
      <c r="H60" s="344" t="str">
        <f t="shared" si="3"/>
        <v/>
      </c>
      <c r="I60" s="350"/>
      <c r="J60" s="400" t="str">
        <f t="shared" si="2"/>
        <v/>
      </c>
    </row>
    <row r="61" spans="1:10" hidden="1" x14ac:dyDescent="0.2">
      <c r="A61" s="373">
        <v>58</v>
      </c>
      <c r="B61" s="377"/>
      <c r="C61" s="360"/>
      <c r="D61" s="382"/>
      <c r="E61" s="380"/>
      <c r="F61" s="380"/>
      <c r="G61" s="380"/>
      <c r="H61" s="344" t="str">
        <f t="shared" si="3"/>
        <v/>
      </c>
      <c r="I61" s="350"/>
      <c r="J61" s="400" t="str">
        <f t="shared" si="2"/>
        <v/>
      </c>
    </row>
    <row r="62" spans="1:10" ht="13.5" hidden="1" thickBot="1" x14ac:dyDescent="0.25">
      <c r="A62" s="375">
        <v>59</v>
      </c>
      <c r="B62" s="377"/>
      <c r="C62" s="360"/>
      <c r="D62" s="383"/>
      <c r="E62" s="384"/>
      <c r="F62" s="384"/>
      <c r="G62" s="384"/>
      <c r="H62" s="368" t="str">
        <f t="shared" si="3"/>
        <v/>
      </c>
      <c r="I62" s="350"/>
      <c r="J62" s="400" t="str">
        <f t="shared" si="2"/>
        <v/>
      </c>
    </row>
    <row r="63" spans="1:10" ht="13.5" hidden="1" thickBot="1" x14ac:dyDescent="0.25">
      <c r="A63" s="376">
        <v>60</v>
      </c>
      <c r="B63" s="378"/>
      <c r="C63" s="361"/>
      <c r="D63" s="387"/>
      <c r="E63" s="388"/>
      <c r="F63" s="388"/>
      <c r="G63" s="388"/>
      <c r="H63" s="372" t="str">
        <f t="shared" si="3"/>
        <v/>
      </c>
      <c r="I63" s="350"/>
      <c r="J63" s="400" t="str">
        <f t="shared" ref="J63:J93" si="4">IF(AND(ISNUMBER(H63),ISNUMBER(I63)),H63*I63,"")</f>
        <v/>
      </c>
    </row>
    <row r="64" spans="1:10" hidden="1" x14ac:dyDescent="0.2">
      <c r="A64" s="290">
        <v>61</v>
      </c>
      <c r="B64" s="369"/>
      <c r="C64" s="370"/>
      <c r="D64" s="389"/>
      <c r="E64" s="389"/>
      <c r="F64" s="389"/>
      <c r="G64" s="389"/>
      <c r="H64" s="371"/>
      <c r="I64" s="350"/>
      <c r="J64" s="400" t="str">
        <f t="shared" si="4"/>
        <v/>
      </c>
    </row>
    <row r="65" spans="1:10" hidden="1" x14ac:dyDescent="0.2">
      <c r="A65" s="290">
        <v>62</v>
      </c>
      <c r="B65" s="340"/>
      <c r="C65" s="347"/>
      <c r="D65" s="390"/>
      <c r="E65" s="390"/>
      <c r="F65" s="390"/>
      <c r="G65" s="390"/>
      <c r="H65" s="344"/>
      <c r="I65" s="350"/>
      <c r="J65" s="400" t="str">
        <f t="shared" si="4"/>
        <v/>
      </c>
    </row>
    <row r="66" spans="1:10" hidden="1" x14ac:dyDescent="0.2">
      <c r="A66" s="290">
        <v>69</v>
      </c>
      <c r="B66" s="341"/>
      <c r="C66" s="347"/>
      <c r="D66" s="390"/>
      <c r="E66" s="390"/>
      <c r="F66" s="390"/>
      <c r="G66" s="390"/>
      <c r="H66" s="344"/>
      <c r="I66" s="350"/>
      <c r="J66" s="400" t="str">
        <f t="shared" si="4"/>
        <v/>
      </c>
    </row>
    <row r="67" spans="1:10" hidden="1" x14ac:dyDescent="0.2">
      <c r="A67" s="290">
        <v>70</v>
      </c>
      <c r="B67" s="340"/>
      <c r="C67" s="347"/>
      <c r="D67" s="390"/>
      <c r="E67" s="390"/>
      <c r="F67" s="390"/>
      <c r="G67" s="390"/>
      <c r="H67" s="344"/>
      <c r="I67" s="350"/>
      <c r="J67" s="400" t="str">
        <f t="shared" si="4"/>
        <v/>
      </c>
    </row>
    <row r="68" spans="1:10" hidden="1" x14ac:dyDescent="0.2">
      <c r="A68" s="290">
        <v>71</v>
      </c>
      <c r="B68" s="341"/>
      <c r="C68" s="347"/>
      <c r="D68" s="390"/>
      <c r="E68" s="390"/>
      <c r="F68" s="390"/>
      <c r="G68" s="390"/>
      <c r="H68" s="344"/>
      <c r="I68" s="350"/>
      <c r="J68" s="400" t="str">
        <f t="shared" si="4"/>
        <v/>
      </c>
    </row>
    <row r="69" spans="1:10" hidden="1" x14ac:dyDescent="0.2">
      <c r="A69" s="290">
        <v>72</v>
      </c>
      <c r="B69" s="341"/>
      <c r="C69" s="347"/>
      <c r="D69" s="390"/>
      <c r="E69" s="390"/>
      <c r="F69" s="390"/>
      <c r="G69" s="390"/>
      <c r="H69" s="344"/>
      <c r="I69" s="350"/>
      <c r="J69" s="400" t="str">
        <f t="shared" si="4"/>
        <v/>
      </c>
    </row>
    <row r="70" spans="1:10" hidden="1" x14ac:dyDescent="0.2">
      <c r="A70" s="290">
        <v>73</v>
      </c>
      <c r="B70" s="341"/>
      <c r="C70" s="347"/>
      <c r="D70" s="390"/>
      <c r="E70" s="390"/>
      <c r="F70" s="390"/>
      <c r="G70" s="390"/>
      <c r="H70" s="344"/>
      <c r="I70" s="350"/>
      <c r="J70" s="400" t="str">
        <f t="shared" si="4"/>
        <v/>
      </c>
    </row>
    <row r="71" spans="1:10" hidden="1" x14ac:dyDescent="0.2">
      <c r="A71" s="290">
        <v>74</v>
      </c>
      <c r="B71" s="341"/>
      <c r="C71" s="347"/>
      <c r="D71" s="390"/>
      <c r="E71" s="390"/>
      <c r="F71" s="390"/>
      <c r="G71" s="390"/>
      <c r="H71" s="344"/>
      <c r="I71" s="350"/>
      <c r="J71" s="400" t="str">
        <f t="shared" si="4"/>
        <v/>
      </c>
    </row>
    <row r="72" spans="1:10" hidden="1" x14ac:dyDescent="0.2">
      <c r="A72" s="290">
        <v>75</v>
      </c>
      <c r="B72" s="341"/>
      <c r="C72" s="347"/>
      <c r="D72" s="390"/>
      <c r="E72" s="390"/>
      <c r="F72" s="390"/>
      <c r="G72" s="390"/>
      <c r="H72" s="344"/>
      <c r="I72" s="350"/>
      <c r="J72" s="400" t="str">
        <f t="shared" si="4"/>
        <v/>
      </c>
    </row>
    <row r="73" spans="1:10" hidden="1" x14ac:dyDescent="0.2">
      <c r="A73" s="290">
        <v>76</v>
      </c>
      <c r="B73" s="341"/>
      <c r="C73" s="347"/>
      <c r="D73" s="390"/>
      <c r="E73" s="390"/>
      <c r="F73" s="390"/>
      <c r="G73" s="390"/>
      <c r="H73" s="344"/>
      <c r="I73" s="350"/>
      <c r="J73" s="400" t="str">
        <f t="shared" si="4"/>
        <v/>
      </c>
    </row>
    <row r="74" spans="1:10" hidden="1" x14ac:dyDescent="0.2">
      <c r="A74" s="290">
        <v>77</v>
      </c>
      <c r="B74" s="341"/>
      <c r="C74" s="347"/>
      <c r="D74" s="390"/>
      <c r="E74" s="390"/>
      <c r="F74" s="390"/>
      <c r="G74" s="390"/>
      <c r="H74" s="344"/>
      <c r="I74" s="350"/>
      <c r="J74" s="400" t="str">
        <f t="shared" si="4"/>
        <v/>
      </c>
    </row>
    <row r="75" spans="1:10" hidden="1" x14ac:dyDescent="0.2">
      <c r="A75" s="290">
        <v>78</v>
      </c>
      <c r="B75" s="341"/>
      <c r="C75" s="347"/>
      <c r="D75" s="390"/>
      <c r="E75" s="390"/>
      <c r="F75" s="390"/>
      <c r="G75" s="390"/>
      <c r="H75" s="344"/>
      <c r="I75" s="350"/>
      <c r="J75" s="400" t="str">
        <f t="shared" si="4"/>
        <v/>
      </c>
    </row>
    <row r="76" spans="1:10" hidden="1" x14ac:dyDescent="0.2">
      <c r="A76" s="290">
        <v>79</v>
      </c>
      <c r="B76" s="341"/>
      <c r="C76" s="347"/>
      <c r="D76" s="390"/>
      <c r="E76" s="390"/>
      <c r="F76" s="390"/>
      <c r="G76" s="390"/>
      <c r="H76" s="344"/>
      <c r="I76" s="350"/>
      <c r="J76" s="400" t="str">
        <f t="shared" si="4"/>
        <v/>
      </c>
    </row>
    <row r="77" spans="1:10" hidden="1" x14ac:dyDescent="0.2">
      <c r="A77" s="290">
        <v>80</v>
      </c>
      <c r="B77" s="341"/>
      <c r="C77" s="347"/>
      <c r="D77" s="390"/>
      <c r="E77" s="390"/>
      <c r="F77" s="390"/>
      <c r="G77" s="390"/>
      <c r="H77" s="344"/>
      <c r="I77" s="350"/>
      <c r="J77" s="400" t="str">
        <f t="shared" si="4"/>
        <v/>
      </c>
    </row>
    <row r="78" spans="1:10" hidden="1" x14ac:dyDescent="0.2">
      <c r="A78" s="290">
        <v>81</v>
      </c>
      <c r="B78" s="341"/>
      <c r="C78" s="347"/>
      <c r="D78" s="390"/>
      <c r="E78" s="390"/>
      <c r="F78" s="390"/>
      <c r="G78" s="390"/>
      <c r="H78" s="344"/>
      <c r="I78" s="350"/>
      <c r="J78" s="400" t="str">
        <f t="shared" si="4"/>
        <v/>
      </c>
    </row>
    <row r="79" spans="1:10" hidden="1" x14ac:dyDescent="0.2">
      <c r="A79" s="290">
        <v>82</v>
      </c>
      <c r="B79" s="341"/>
      <c r="C79" s="347"/>
      <c r="D79" s="390"/>
      <c r="E79" s="390"/>
      <c r="F79" s="390"/>
      <c r="G79" s="390"/>
      <c r="H79" s="344"/>
      <c r="I79" s="350"/>
      <c r="J79" s="400" t="str">
        <f t="shared" si="4"/>
        <v/>
      </c>
    </row>
    <row r="80" spans="1:10" hidden="1" x14ac:dyDescent="0.2">
      <c r="A80" s="290">
        <v>83</v>
      </c>
      <c r="B80" s="341"/>
      <c r="C80" s="347"/>
      <c r="D80" s="390"/>
      <c r="E80" s="390"/>
      <c r="F80" s="390"/>
      <c r="G80" s="390"/>
      <c r="H80" s="344"/>
      <c r="I80" s="350"/>
      <c r="J80" s="400" t="str">
        <f t="shared" si="4"/>
        <v/>
      </c>
    </row>
    <row r="81" spans="1:10" hidden="1" x14ac:dyDescent="0.2">
      <c r="A81" s="290">
        <v>84</v>
      </c>
      <c r="B81" s="340"/>
      <c r="C81" s="347"/>
      <c r="D81" s="390"/>
      <c r="E81" s="390"/>
      <c r="F81" s="390"/>
      <c r="G81" s="390"/>
      <c r="H81" s="344"/>
      <c r="I81" s="350"/>
      <c r="J81" s="400" t="str">
        <f t="shared" si="4"/>
        <v/>
      </c>
    </row>
    <row r="82" spans="1:10" hidden="1" x14ac:dyDescent="0.2">
      <c r="A82" s="290">
        <v>85</v>
      </c>
      <c r="B82" s="340"/>
      <c r="C82" s="347"/>
      <c r="D82" s="390"/>
      <c r="E82" s="390"/>
      <c r="F82" s="390"/>
      <c r="G82" s="390"/>
      <c r="H82" s="344"/>
      <c r="I82" s="350"/>
      <c r="J82" s="400" t="str">
        <f t="shared" si="4"/>
        <v/>
      </c>
    </row>
    <row r="83" spans="1:10" hidden="1" x14ac:dyDescent="0.2">
      <c r="A83" s="290">
        <v>86</v>
      </c>
      <c r="B83" s="340"/>
      <c r="C83" s="347"/>
      <c r="D83" s="390"/>
      <c r="E83" s="390"/>
      <c r="F83" s="390"/>
      <c r="G83" s="390"/>
      <c r="H83" s="344"/>
      <c r="I83" s="350"/>
      <c r="J83" s="400" t="str">
        <f t="shared" si="4"/>
        <v/>
      </c>
    </row>
    <row r="84" spans="1:10" hidden="1" x14ac:dyDescent="0.2">
      <c r="A84" s="290">
        <v>87</v>
      </c>
      <c r="B84" s="291"/>
      <c r="C84" s="346"/>
      <c r="D84" s="390"/>
      <c r="E84" s="390"/>
      <c r="F84" s="390"/>
      <c r="G84" s="390"/>
      <c r="H84" s="344"/>
      <c r="I84" s="350"/>
      <c r="J84" s="400" t="str">
        <f t="shared" si="4"/>
        <v/>
      </c>
    </row>
    <row r="85" spans="1:10" hidden="1" x14ac:dyDescent="0.2">
      <c r="A85" s="290">
        <v>88</v>
      </c>
      <c r="B85" s="291"/>
      <c r="C85" s="346"/>
      <c r="D85" s="390"/>
      <c r="E85" s="390"/>
      <c r="F85" s="390"/>
      <c r="G85" s="390"/>
      <c r="H85" s="344"/>
      <c r="I85" s="350"/>
      <c r="J85" s="400" t="str">
        <f t="shared" si="4"/>
        <v/>
      </c>
    </row>
    <row r="86" spans="1:10" hidden="1" x14ac:dyDescent="0.2">
      <c r="A86" s="290">
        <v>89</v>
      </c>
      <c r="B86" s="291"/>
      <c r="C86" s="346"/>
      <c r="D86" s="390"/>
      <c r="E86" s="390"/>
      <c r="F86" s="390"/>
      <c r="G86" s="390"/>
      <c r="H86" s="344"/>
      <c r="I86" s="350"/>
      <c r="J86" s="400" t="str">
        <f t="shared" si="4"/>
        <v/>
      </c>
    </row>
    <row r="87" spans="1:10" hidden="1" x14ac:dyDescent="0.2">
      <c r="A87" s="290">
        <v>90</v>
      </c>
      <c r="B87" s="291"/>
      <c r="C87" s="346"/>
      <c r="D87" s="390"/>
      <c r="E87" s="390"/>
      <c r="F87" s="390"/>
      <c r="G87" s="390"/>
      <c r="H87" s="344"/>
      <c r="I87" s="350"/>
      <c r="J87" s="400" t="str">
        <f t="shared" si="4"/>
        <v/>
      </c>
    </row>
    <row r="88" spans="1:10" hidden="1" x14ac:dyDescent="0.2">
      <c r="A88" s="290">
        <v>91</v>
      </c>
      <c r="B88" s="291"/>
      <c r="C88" s="346"/>
      <c r="D88" s="390"/>
      <c r="E88" s="390"/>
      <c r="F88" s="390"/>
      <c r="G88" s="390"/>
      <c r="H88" s="344"/>
      <c r="I88" s="350"/>
      <c r="J88" s="400" t="str">
        <f t="shared" si="4"/>
        <v/>
      </c>
    </row>
    <row r="89" spans="1:10" hidden="1" x14ac:dyDescent="0.2">
      <c r="A89" s="290">
        <v>92</v>
      </c>
      <c r="B89" s="291"/>
      <c r="C89" s="346"/>
      <c r="D89" s="390"/>
      <c r="E89" s="390"/>
      <c r="F89" s="390"/>
      <c r="G89" s="390"/>
      <c r="H89" s="344"/>
      <c r="I89" s="350"/>
      <c r="J89" s="400" t="str">
        <f t="shared" si="4"/>
        <v/>
      </c>
    </row>
    <row r="90" spans="1:10" hidden="1" x14ac:dyDescent="0.2">
      <c r="A90" s="290">
        <v>93</v>
      </c>
      <c r="B90" s="291"/>
      <c r="C90" s="346"/>
      <c r="D90" s="390"/>
      <c r="E90" s="390"/>
      <c r="F90" s="390"/>
      <c r="G90" s="390"/>
      <c r="H90" s="344"/>
      <c r="I90" s="350"/>
      <c r="J90" s="400" t="str">
        <f t="shared" si="4"/>
        <v/>
      </c>
    </row>
    <row r="91" spans="1:10" hidden="1" x14ac:dyDescent="0.2">
      <c r="A91" s="290">
        <v>94</v>
      </c>
      <c r="B91" s="291"/>
      <c r="C91" s="346"/>
      <c r="D91" s="390"/>
      <c r="E91" s="390"/>
      <c r="F91" s="390"/>
      <c r="G91" s="390"/>
      <c r="H91" s="344"/>
      <c r="I91" s="350"/>
      <c r="J91" s="400" t="str">
        <f t="shared" si="4"/>
        <v/>
      </c>
    </row>
    <row r="92" spans="1:10" x14ac:dyDescent="0.2">
      <c r="A92" s="290">
        <v>95</v>
      </c>
      <c r="B92" s="291"/>
      <c r="C92" s="346"/>
      <c r="D92" s="390"/>
      <c r="E92" s="390"/>
      <c r="F92" s="390"/>
      <c r="G92" s="390"/>
      <c r="H92" s="344"/>
      <c r="I92" s="350"/>
      <c r="J92" s="400" t="str">
        <f t="shared" si="4"/>
        <v/>
      </c>
    </row>
    <row r="93" spans="1:10" ht="13.5" thickBot="1" x14ac:dyDescent="0.25">
      <c r="A93" s="290">
        <v>96</v>
      </c>
      <c r="B93" s="291"/>
      <c r="C93" s="346"/>
      <c r="D93" s="391"/>
      <c r="E93" s="391"/>
      <c r="F93" s="391"/>
      <c r="G93" s="391"/>
      <c r="H93" s="345"/>
      <c r="I93" s="350"/>
      <c r="J93" s="400" t="str">
        <f t="shared" si="4"/>
        <v/>
      </c>
    </row>
    <row r="94" spans="1:10" x14ac:dyDescent="0.2">
      <c r="D94" s="392">
        <f>SUM(D4*$I$4+D5*$I$5+D6*$I$6+D7*$I$7+D8*$I$8+D9*$I$9+D10*$I$10+D11*$I$11+D12*$I$12+D13*$I$13+D14*$I$14+D15*$I$15+D16*$I$16+D17*$I$17+D18*$I$18+D19*$I$19+D20*$I$20+D21*$I$21+D22*$I$22+D23*$I$23+D24*$I$24+D25*$I$25+D26*$I$26+D27*$I$27+D28*$I$28+D29*$I$29+D30*$I$30+D31*$I$31+D32*$I$32+D33*$I$33+D34*$I$34+D35*$I$35+D36*$I$36+D37*$I$37+D38*$I$38+D39*$I$39+D40*$I$40+D41*$I$41+D42*$I$42+D43*$I$43+D44*$I$44+D45*$I$45+D46*$I$46+D47*$I$47+D48*$I$48+D49*$I$49+D50*$I$50+D51*$I$51+D52*$I$52+D53*$I$53+D54*$I$54+D55*$I$55+D56*$I$56+D57*$I$57+D58*$I$58+D59*$I$59+D60*$I$60+D61*$I$61+D62*$I$62+D63*$I$63+D64*$I$64+D65*$I$65+D66*$I$66+D67*$I$67+D68*$I$68+D69*$I$69+D70*$I$70+D71*$I$71+D72*$I$72+D73*$I$73+D74*$I$74+D75*$I$75+D76*$I$76+D77*$I$77+D78*$I$78+D79*$I$79+D80*$I$80+D81*$I$81+D82*$I$82+D83*$I$83+D84*$I$84+D85*$I$85+D86*$I$86+D87*$I$87+D88*$I$88+D89*$I$89+D90*$I$90+D91*$I$91+D92*$I$92+D93*$I$93)</f>
        <v>24375</v>
      </c>
      <c r="E94" s="392">
        <f>SUM(E4*$I$4+E5*$I$5+E6*$I$6+E7*$I$7+E8*$I$8+E9*$I$9+E10*$I$10+E11*$I$11+E12*$I$12+E13*$I$13+E14*$I$14+E15*$I$15+E16*$I$16+E17*$I$17+E18*$I$18+E19*$I$19+E20*$I$20+E21*$I$21+E22*$I$22+E23*$I$23+E24*$I$24+E25*$I$25+E26*$I$26+E27*$I$27+E28*$I$28+E29*$I$29+E30*$I$30+E31*$I$31+E32*$I$32+E33*$I$33+E34*$I$34+E35*$I$35+E36*$I$36+E37*$I$37+E38*$I$38+E39*$I$39+E40*$I$40+E41*$I$41+E42*$I$42+E43*$I$43+E44*$I$44+E45*$I$45+E46*$I$46+E47*$I$47+E48*$I$48+E49*$I$49+E50*$I$50+E51*$I$51+E52*$I$52+E53*$I$53+E54*$I$54+E55*$I$55+E56*$I$56+E57*$I$57+E58*$I$58+E59*$I$59+E60*$I$60+E61*$I$61+E62*$I$62+E63*$I$63+E64*$I$64+E65*$I$65+E66*$I$66+E67*$I$67+E68*$I$68+E69*$I$69+E70*$I$70+E71*$I$71+E72*$I$72+E73*$I$73+E74*$I$74+E75*$I$75+E76*$I$76+E77*$I$77+E78*$I$78+E79*$I$79+E80*$I$80+E81*$I$81+E82*$I$82+E83*$I$83+E84*$I$84+E85*$I$85+E86*$I$86+E87*$I$87+E88*$I$88+E89*$I$89+E90*$I$90+E91*$I$91+E92*$I$92+E93*$I$93)</f>
        <v>27525</v>
      </c>
      <c r="F94" s="392">
        <f>SUM(F4*$I$4+F5*$I$5+F6*$I$6+F7*$I$7+F8*$I$8+F9*$I$9+F10*$I$10+F11*$I$11+F12*$I$12+F13*$I$13+F14*$I$14+F15*$I$15+F16*$I$16+F17*$I$17+F18*$I$18+F19*$I$19+F20*$I$20+F21*$I$21+F22*$I$22+F23*$I$23+F24*$I$24+F25*$I$25+F26*$I$26+F27*$I$27+F28*$I$28+F29*$I$29+F30*$I$30+F31*$I$31+F32*$I$32+F33*$I$33+F34*$I$34+F35*$I$35+F36*$I$36+F37*$I$37+F38*$I$38+F39*$I$39+F40*$I$40+F41*$I$41+F42*$I$42+F43*$I$43+F44*$I$44+F45*$I$45+F46*$I$46+F47*$I$47+F48*$I$48+F49*$I$49+F50*$I$50+F51*$I$51+F52*$I$52+F53*$I$53+F54*$I$54+F55*$I$55+F56*$I$56+F57*$I$57+F58*$I$58+F59*$I$59+F60*$I$60+F61*$I$61+F62*$I$62+F63*$I$63+F64*$I$64+F65*$I$65+F66*$I$66+F67*$I$67+F68*$I$68+F69*$I$69+F70*$I$70+F71*$I$71+F72*$I$72+F73*$I$73+F74*$I$74+F75*$I$75+F76*$I$76+F77*$I$77+F78*$I$78+F79*$I$79+F80*$I$80+F81*$I$81+F82*$I$82+F83*$I$83+F84*$I$84+F85*$I$85+F86*$I$86+F87*$I$87+F88*$I$88+F89*$I$89+F90*$I$90+F91*$I$91+F92*$I$92+F93*$I$93)</f>
        <v>27112</v>
      </c>
      <c r="G94" s="392">
        <f>SUM(G4*$I$4+G5*$I$5+G6*$I$6+G7*$I$7+G8*$I$8+G9*$I$9+G10*$I$10+G11*$I$11+G12*$I$12+G13*$I$13+G14*$I$14+G15*$I$15+G16*$I$16+G17*$I$17+G18*$I$18+G19*$I$19+G20*$I$20+G21*$I$21+G22*$I$22+G23*$I$23+G24*$I$24+G25*$I$25+G26*$I$26+G27*$I$27+G28*$I$28+G29*$I$29+G30*$I$30+G31*$I$31+G32*$I$32+G33*$I$33+G34*$I$34+G35*$I$35+G36*$I$36+G37*$I$37+G38*$I$38+G39*$I$39+G40*$I$40+G41*$I$41+G42*$I$42+G43*$I$43+G44*$I$44+G45*$I$45+G46*$I$46+G47*$I$47+G48*$I$48+G49*$I$49+G50*$I$50+G51*$I$51+G52*$I$52+G53*$I$53+G54*$I$54+G55*$I$55+G56*$I$56+G57*$I$57+G58*$I$58+G59*$I$59+G60*$I$60+G61*$I$61+G62*$I$62+G63*$I$63+G64*$I$64+G65*$I$65+G66*$I$66+G67*$I$67+G68*$I$68+G69*$I$69+G70*$I$70+G71*$I$71+G72*$I$72+G73*$I$73+G74*$I$74+G75*$I$75+G76*$I$76+G77*$I$77+G78*$I$78+G79*$I$79+G80*$I$80+G81*$I$81+G82*$I$82+G83*$I$83+G84*$I$84+G85*$I$85+G86*$I$86+G87*$I$87+G88*$I$88+G89*$I$89+G90*$I$90+G91*$I$91+G92*$I$92+G93*$I$93)</f>
        <v>395870</v>
      </c>
      <c r="H94" s="342" t="e">
        <f>SUM(H4*$I$4+H5*$I$5+H6*$I$6+H7*$I$7+H8*$I$8+H9*$I$9+H10*$I$10+H11*$I$11+H12*$I$12+H13*$I$13+H14*$I$14+H15*$I$15+H16*$I$16+H17*$I$17+H18*$I$18+H19*$I$19+H20*$I$20+H21*$I$21+H22*$I$22+H23*$I$23+H24*$I$24+H25*$I$25+H26*$I$26+H27*$I$27+H28*$I$28+H29*$I$29+H30*$I$30+H31*$I$31+H32*$I$32+H33*$I$33+H34*$I$34+H35*$I$35+H36*$I$36+H37*$I$37+H38*$I$38+H39*$I$39+H40*$I$40+H41*$I$41+H42*$I$42+H43*$I$43+H44*$I$44+H45*$I$45+H46*$I$46+H47*$I$47+H48*$I$48+H49*$I$49+H50*$I$50+H51*$I$51+H52*$I$52+H53*$I$53+H54*$I$54+H55*$I$55+H56*$I$56+H57*$I$57+H58*$I$58+H59*$I$59+H60*$I$60+H61*$I$61+H62*$I$62+H63*$I$63+H64*$I$64+H65*$I$65+H66*$I$66+H67*$I$67+H68*$I$68+H69*$I$69+H70*$I$70+H71*$I$71+H72*$I$72+H73*$I$73+H74*$I$74+H75*$I$75+H76*$I$76+H77*$I$77+H78*$I$78+H79*$I$79+H80*$I$80+H81*$I$81+H82*$I$82+H83*$I$83+H84*$I$84+H85*$I$85+H86*$I$86+H87*$I$87+H88*$I$88+H89*$I$89+H90*$I$90+H91*$I$91+H92*$I$92+H93*$I$93)</f>
        <v>#VALUE!</v>
      </c>
    </row>
    <row r="95" spans="1:10" x14ac:dyDescent="0.2">
      <c r="D95" s="392" t="e">
        <f>D99*#REF!</f>
        <v>#DIV/0!</v>
      </c>
      <c r="E95" s="392" t="e">
        <f>E99*#REF!</f>
        <v>#DIV/0!</v>
      </c>
      <c r="F95" s="392" t="e">
        <f>F99*#REF!</f>
        <v>#DIV/0!</v>
      </c>
      <c r="G95" s="392" t="e">
        <f>G99*#REF!</f>
        <v>#DIV/0!</v>
      </c>
      <c r="H95" s="343">
        <f>J1</f>
        <v>474882</v>
      </c>
    </row>
    <row r="96" spans="1:10" s="214" customFormat="1" ht="18" x14ac:dyDescent="0.25">
      <c r="A96" s="452"/>
      <c r="D96" s="453" t="e">
        <f>D94+D95</f>
        <v>#DIV/0!</v>
      </c>
      <c r="E96" s="453" t="e">
        <f t="shared" ref="E96:G96" si="5">E94+E95</f>
        <v>#DIV/0!</v>
      </c>
      <c r="F96" s="453" t="e">
        <f t="shared" si="5"/>
        <v>#DIV/0!</v>
      </c>
      <c r="G96" s="453" t="e">
        <f t="shared" si="5"/>
        <v>#DIV/0!</v>
      </c>
      <c r="H96" s="454">
        <f>SUM(D94:G94)</f>
        <v>474882</v>
      </c>
    </row>
    <row r="97" spans="4:10" x14ac:dyDescent="0.2">
      <c r="D97" s="393">
        <v>0</v>
      </c>
      <c r="E97" s="393">
        <v>0</v>
      </c>
      <c r="F97" s="393">
        <v>0</v>
      </c>
      <c r="G97" s="393">
        <v>0</v>
      </c>
      <c r="H97" s="348">
        <f>SUM(D97:G97)</f>
        <v>0</v>
      </c>
      <c r="J97" s="278"/>
    </row>
    <row r="98" spans="4:10" x14ac:dyDescent="0.2">
      <c r="H98" s="342" t="e">
        <f>SUM(D94,#REF!,#REF!)</f>
        <v>#REF!</v>
      </c>
    </row>
    <row r="99" spans="4:10" x14ac:dyDescent="0.2">
      <c r="D99" s="365" t="e">
        <f>D97/$H97</f>
        <v>#DIV/0!</v>
      </c>
      <c r="E99" s="365" t="e">
        <f>E97/$H97</f>
        <v>#DIV/0!</v>
      </c>
      <c r="F99" s="365" t="e">
        <f>F97/$H97</f>
        <v>#DIV/0!</v>
      </c>
      <c r="G99" s="365" t="e">
        <f>G97/$H97</f>
        <v>#DIV/0!</v>
      </c>
    </row>
    <row r="101" spans="4:10" x14ac:dyDescent="0.2">
      <c r="D101" s="393"/>
      <c r="E101" s="393"/>
      <c r="F101" s="393"/>
      <c r="G101" s="393"/>
    </row>
    <row r="102" spans="4:10" x14ac:dyDescent="0.2">
      <c r="E102" s="393"/>
    </row>
    <row r="104" spans="4:10" x14ac:dyDescent="0.2">
      <c r="E104" s="392"/>
    </row>
    <row r="105" spans="4:10" x14ac:dyDescent="0.2">
      <c r="E105" s="393"/>
    </row>
  </sheetData>
  <mergeCells count="2">
    <mergeCell ref="A2:C2"/>
    <mergeCell ref="D2:F2"/>
  </mergeCells>
  <phoneticPr fontId="7" type="noConversion"/>
  <printOptions horizontalCentered="1"/>
  <pageMargins left="0.25" right="0.25" top="0.75" bottom="0.75" header="0.3" footer="0.3"/>
  <pageSetup scale="8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O50" sqref="O50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1" t="s">
        <v>0</v>
      </c>
      <c r="B1" s="280"/>
      <c r="C1" s="280"/>
      <c r="D1" s="281"/>
      <c r="E1" s="512" t="s">
        <v>98</v>
      </c>
      <c r="F1" s="513"/>
      <c r="G1" s="520" t="s">
        <v>158</v>
      </c>
      <c r="H1" s="521"/>
      <c r="I1" s="516" t="s">
        <v>161</v>
      </c>
      <c r="J1" s="517"/>
      <c r="K1" s="516" t="s">
        <v>163</v>
      </c>
      <c r="L1" s="517"/>
      <c r="M1" s="516" t="s">
        <v>165</v>
      </c>
      <c r="N1" s="517"/>
      <c r="O1" s="441"/>
      <c r="P1" s="333"/>
      <c r="Q1" s="351" t="s">
        <v>0</v>
      </c>
      <c r="R1" s="280"/>
      <c r="S1" s="280"/>
      <c r="T1" s="281"/>
      <c r="U1" s="512" t="s">
        <v>98</v>
      </c>
      <c r="V1" s="513"/>
      <c r="W1" s="332" t="s">
        <v>1</v>
      </c>
      <c r="X1" s="333"/>
      <c r="Y1" s="332" t="s">
        <v>1</v>
      </c>
      <c r="Z1" s="333"/>
      <c r="AA1" s="332" t="s">
        <v>1</v>
      </c>
      <c r="AB1" s="333"/>
      <c r="AC1" s="332" t="s">
        <v>1</v>
      </c>
      <c r="AD1" s="333"/>
      <c r="AE1" s="336" t="s">
        <v>0</v>
      </c>
      <c r="AF1" s="280"/>
      <c r="AG1" s="280"/>
      <c r="AH1" s="281"/>
      <c r="AI1" s="512" t="s">
        <v>98</v>
      </c>
      <c r="AJ1" s="513"/>
      <c r="AK1" s="332" t="s">
        <v>1</v>
      </c>
      <c r="AL1" s="333"/>
      <c r="AM1" s="332" t="s">
        <v>1</v>
      </c>
      <c r="AN1" s="333"/>
      <c r="AO1" s="332" t="s">
        <v>1</v>
      </c>
      <c r="AP1" s="333"/>
      <c r="AQ1" s="332" t="s">
        <v>1</v>
      </c>
      <c r="AR1" s="333"/>
      <c r="AS1" s="330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2"/>
      <c r="C2" s="282"/>
      <c r="D2" s="283"/>
      <c r="E2" s="514"/>
      <c r="F2" s="515"/>
      <c r="G2" s="522" t="s">
        <v>159</v>
      </c>
      <c r="H2" s="523"/>
      <c r="I2" s="518" t="s">
        <v>162</v>
      </c>
      <c r="J2" s="519"/>
      <c r="K2" s="518" t="s">
        <v>164</v>
      </c>
      <c r="L2" s="528"/>
      <c r="M2" s="518" t="s">
        <v>166</v>
      </c>
      <c r="N2" s="528"/>
      <c r="O2" s="362"/>
      <c r="P2" s="335"/>
      <c r="Q2" s="192" t="s">
        <v>12</v>
      </c>
      <c r="R2" s="282"/>
      <c r="S2" s="282"/>
      <c r="T2" s="283"/>
      <c r="U2" s="514"/>
      <c r="V2" s="515"/>
      <c r="W2" s="334" t="s">
        <v>1</v>
      </c>
      <c r="X2" s="335"/>
      <c r="Y2" s="334" t="s">
        <v>1</v>
      </c>
      <c r="Z2" s="335"/>
      <c r="AA2" s="334" t="s">
        <v>1</v>
      </c>
      <c r="AB2" s="335"/>
      <c r="AC2" s="334" t="s">
        <v>1</v>
      </c>
      <c r="AD2" s="335"/>
      <c r="AE2" s="337" t="s">
        <v>12</v>
      </c>
      <c r="AF2" s="282"/>
      <c r="AG2" s="282"/>
      <c r="AH2" s="283"/>
      <c r="AI2" s="514"/>
      <c r="AJ2" s="515"/>
      <c r="AK2" s="334" t="s">
        <v>1</v>
      </c>
      <c r="AL2" s="335"/>
      <c r="AM2" s="334" t="s">
        <v>1</v>
      </c>
      <c r="AN2" s="335"/>
      <c r="AO2" s="334" t="s">
        <v>1</v>
      </c>
      <c r="AP2" s="335"/>
      <c r="AQ2" s="334" t="s">
        <v>1</v>
      </c>
      <c r="AR2" s="335"/>
      <c r="AS2" s="331" t="s">
        <v>1</v>
      </c>
      <c r="AT2" s="223"/>
      <c r="AU2" s="222" t="s">
        <v>1</v>
      </c>
      <c r="AV2" s="223"/>
    </row>
    <row r="3" spans="1:48" x14ac:dyDescent="0.2">
      <c r="A3" s="192" t="s">
        <v>153</v>
      </c>
      <c r="B3" s="282"/>
      <c r="C3" s="282"/>
      <c r="D3" s="283"/>
      <c r="E3" s="514"/>
      <c r="F3" s="515"/>
      <c r="G3" s="522" t="s">
        <v>160</v>
      </c>
      <c r="H3" s="524"/>
      <c r="I3" s="522" t="s">
        <v>160</v>
      </c>
      <c r="J3" s="524"/>
      <c r="K3" s="522" t="s">
        <v>160</v>
      </c>
      <c r="L3" s="524"/>
      <c r="M3" s="522" t="s">
        <v>160</v>
      </c>
      <c r="N3" s="524"/>
      <c r="O3" s="362"/>
      <c r="P3" s="335"/>
      <c r="Q3" s="192" t="s">
        <v>126</v>
      </c>
      <c r="R3" s="282"/>
      <c r="S3" s="282"/>
      <c r="T3" s="283"/>
      <c r="U3" s="514"/>
      <c r="V3" s="515"/>
      <c r="W3" s="334"/>
      <c r="X3" s="335"/>
      <c r="Y3" s="334"/>
      <c r="Z3" s="335"/>
      <c r="AA3" s="334"/>
      <c r="AB3" s="335"/>
      <c r="AC3" s="334"/>
      <c r="AD3" s="335"/>
      <c r="AE3" s="192" t="s">
        <v>106</v>
      </c>
      <c r="AF3" s="282"/>
      <c r="AG3" s="282"/>
      <c r="AH3" s="283"/>
      <c r="AI3" s="514"/>
      <c r="AJ3" s="515"/>
      <c r="AK3" s="334"/>
      <c r="AL3" s="335"/>
      <c r="AM3" s="334"/>
      <c r="AN3" s="335"/>
      <c r="AO3" s="334"/>
      <c r="AP3" s="335"/>
      <c r="AQ3" s="334"/>
      <c r="AR3" s="335"/>
      <c r="AS3" s="331"/>
      <c r="AT3" s="223"/>
      <c r="AU3" s="222"/>
      <c r="AV3" s="223"/>
    </row>
    <row r="4" spans="1:48" ht="12" thickBot="1" x14ac:dyDescent="0.25">
      <c r="A4" s="192" t="s">
        <v>154</v>
      </c>
      <c r="B4" s="282"/>
      <c r="C4" s="282"/>
      <c r="D4" s="283"/>
      <c r="E4" s="284"/>
      <c r="F4" s="285"/>
      <c r="G4" s="510"/>
      <c r="H4" s="511"/>
      <c r="I4" s="525"/>
      <c r="J4" s="527"/>
      <c r="K4" s="525"/>
      <c r="L4" s="526"/>
      <c r="M4" s="525"/>
      <c r="N4" s="526"/>
      <c r="O4" s="362"/>
      <c r="P4" s="335"/>
      <c r="Q4" s="192" t="s">
        <v>128</v>
      </c>
      <c r="R4" s="282"/>
      <c r="S4" s="282"/>
      <c r="T4" s="283"/>
      <c r="U4" s="284"/>
      <c r="V4" s="285"/>
      <c r="W4" s="334" t="s">
        <v>1</v>
      </c>
      <c r="X4" s="335"/>
      <c r="Y4" s="334" t="s">
        <v>1</v>
      </c>
      <c r="Z4" s="335"/>
      <c r="AA4" s="334" t="s">
        <v>1</v>
      </c>
      <c r="AB4" s="335"/>
      <c r="AC4" s="334" t="s">
        <v>1</v>
      </c>
      <c r="AD4" s="335"/>
      <c r="AE4" s="337"/>
      <c r="AF4" s="282"/>
      <c r="AG4" s="282"/>
      <c r="AH4" s="283"/>
      <c r="AI4" s="284"/>
      <c r="AJ4" s="285"/>
      <c r="AK4" s="334" t="s">
        <v>1</v>
      </c>
      <c r="AL4" s="335"/>
      <c r="AM4" s="334" t="s">
        <v>1</v>
      </c>
      <c r="AN4" s="335"/>
      <c r="AO4" s="334" t="s">
        <v>1</v>
      </c>
      <c r="AP4" s="335"/>
      <c r="AQ4" s="334" t="s">
        <v>1</v>
      </c>
      <c r="AR4" s="335"/>
      <c r="AS4" s="331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29" t="s">
        <v>6</v>
      </c>
      <c r="H5" s="289" t="s">
        <v>7</v>
      </c>
      <c r="I5" s="329" t="s">
        <v>6</v>
      </c>
      <c r="J5" s="289" t="s">
        <v>7</v>
      </c>
      <c r="K5" s="329" t="s">
        <v>6</v>
      </c>
      <c r="L5" s="289" t="s">
        <v>7</v>
      </c>
      <c r="M5" s="329" t="s">
        <v>6</v>
      </c>
      <c r="N5" s="289" t="s">
        <v>7</v>
      </c>
      <c r="O5" s="329" t="s">
        <v>6</v>
      </c>
      <c r="P5" s="289" t="s">
        <v>7</v>
      </c>
      <c r="Q5" s="338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29" t="s">
        <v>6</v>
      </c>
      <c r="X5" s="289" t="s">
        <v>7</v>
      </c>
      <c r="Y5" s="329" t="s">
        <v>6</v>
      </c>
      <c r="Z5" s="289" t="s">
        <v>7</v>
      </c>
      <c r="AA5" s="329" t="s">
        <v>6</v>
      </c>
      <c r="AB5" s="289" t="s">
        <v>7</v>
      </c>
      <c r="AC5" s="329" t="s">
        <v>6</v>
      </c>
      <c r="AD5" s="289" t="s">
        <v>7</v>
      </c>
      <c r="AE5" s="338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29" t="s">
        <v>6</v>
      </c>
      <c r="AL5" s="289" t="s">
        <v>7</v>
      </c>
      <c r="AM5" s="329" t="s">
        <v>6</v>
      </c>
      <c r="AN5" s="289" t="s">
        <v>7</v>
      </c>
      <c r="AO5" s="329" t="s">
        <v>6</v>
      </c>
      <c r="AP5" s="289" t="s">
        <v>7</v>
      </c>
      <c r="AQ5" s="329" t="s">
        <v>6</v>
      </c>
      <c r="AR5" s="289" t="s">
        <v>7</v>
      </c>
      <c r="AS5" s="289" t="s">
        <v>6</v>
      </c>
      <c r="AT5" s="289" t="s">
        <v>7</v>
      </c>
      <c r="AU5" s="289" t="s">
        <v>6</v>
      </c>
      <c r="AV5" s="289" t="s">
        <v>7</v>
      </c>
    </row>
    <row r="6" spans="1:48" s="224" customFormat="1" ht="24" customHeight="1" x14ac:dyDescent="0.2">
      <c r="A6" s="144">
        <f>IF(B7="","",1)</f>
        <v>1</v>
      </c>
      <c r="B6" s="286" t="str">
        <f>IF(ISBLANK('Item List'!B4),"",'Item List'!B4)</f>
        <v>Earth Excavation</v>
      </c>
      <c r="C6" s="286" t="str">
        <f>IF(ISBLANK('Item List'!C4),"",'Item List'!C4)</f>
        <v>C.Y.</v>
      </c>
      <c r="D6" s="287">
        <f>IF(ISBLANK('Item List'!H4),0,'Item List'!H4)</f>
        <v>460</v>
      </c>
      <c r="E6" s="145">
        <f>IF(ISBLANK('Item List'!I4),0,'Item List'!I4)</f>
        <v>40</v>
      </c>
      <c r="F6" s="145">
        <f>IF(AND(ISNUMBER($D6),ISNUMBER(E6)),$D6*E6,0)</f>
        <v>18400</v>
      </c>
      <c r="G6" s="167">
        <v>38.5</v>
      </c>
      <c r="H6" s="102">
        <f>IF(AND(ISNUMBER($D6),ISNUMBER(G6)),$D6*G6,0)</f>
        <v>17710</v>
      </c>
      <c r="I6" s="168">
        <v>35</v>
      </c>
      <c r="J6" s="102">
        <f t="shared" ref="J6:J29" si="0">IF(AND(ISNUMBER($D6),ISNUMBER(I6)),$D6*I6,0)</f>
        <v>16100</v>
      </c>
      <c r="K6" s="168">
        <v>28.28</v>
      </c>
      <c r="L6" s="102">
        <f t="shared" ref="L6:L29" si="1">IF(AND(ISNUMBER($D6),ISNUMBER(K6)),$D6*K6,0)</f>
        <v>13008.800000000001</v>
      </c>
      <c r="M6" s="168">
        <v>28</v>
      </c>
      <c r="N6" s="102">
        <f t="shared" ref="N6:N29" si="2">IF(AND(ISNUMBER($D6),ISNUMBER(M6)),$D6*M6,0)</f>
        <v>12880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6" t="str">
        <f>IF(ISBLANK('Item List'!B4),"",'Item List'!B4)</f>
        <v>Earth Excavation</v>
      </c>
      <c r="S6" s="286" t="str">
        <f>IF(ISBLANK('Item List'!C4),"",'Item List'!C4)</f>
        <v>C.Y.</v>
      </c>
      <c r="T6" s="287">
        <f>IF(ISBLANK('Item List'!H4),0,'Item List'!H4)</f>
        <v>460</v>
      </c>
      <c r="U6" s="145">
        <f>IF(ISBLANK('Item List'!I4),0,'Item List'!I4)</f>
        <v>40</v>
      </c>
      <c r="V6" s="145">
        <f t="shared" ref="V6:V29" si="4">IF(AND(ISNUMBER($D6),ISNUMBER(U6)),$D6*U6,0)</f>
        <v>18400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6" t="str">
        <f>IF(ISBLANK('Item List'!B4),"",'Item List'!B4)</f>
        <v>Earth Excavation</v>
      </c>
      <c r="AG6" s="286" t="str">
        <f>IF(ISBLANK('Item List'!C4),"",'Item List'!C4)</f>
        <v>C.Y.</v>
      </c>
      <c r="AH6" s="287">
        <f>IF(ISBLANK('Item List'!H4),0,'Item List'!H4)</f>
        <v>460</v>
      </c>
      <c r="AI6" s="145">
        <f>IF(ISBLANK('Item List'!I4),0,'Item List'!I4)</f>
        <v>40</v>
      </c>
      <c r="AJ6" s="145">
        <f>IF(AND(ISNUMBER($D6),ISNUMBER(AI6)),$D6*AI6,0)</f>
        <v>18400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6" t="str">
        <f>IF(ISBLANK('Item List'!B5),"",'Item List'!B5)</f>
        <v>Inlet and Pipe Protection</v>
      </c>
      <c r="C7" s="286" t="str">
        <f>IF(ISBLANK('Item List'!C5),"",'Item List'!C5)</f>
        <v>Each</v>
      </c>
      <c r="D7" s="287">
        <f>IF(ISBLANK('Item List'!H5),0,'Item List'!H5)</f>
        <v>9</v>
      </c>
      <c r="E7" s="145">
        <f>IF(ISBLANK('Item List'!I5),0,'Item List'!I5)</f>
        <v>100</v>
      </c>
      <c r="F7" s="145">
        <f t="shared" ref="F7:F29" si="14">IF(AND(ISNUMBER($D7),ISNUMBER(E7)),$D7*E7,0)</f>
        <v>900</v>
      </c>
      <c r="G7" s="167">
        <v>100</v>
      </c>
      <c r="H7" s="102">
        <f t="shared" ref="H7:H29" si="15">IF(AND(ISNUMBER($D7),ISNUMBER(G7)),$D7*G7,0)</f>
        <v>900</v>
      </c>
      <c r="I7" s="168">
        <v>100</v>
      </c>
      <c r="J7" s="102">
        <f t="shared" si="0"/>
        <v>900</v>
      </c>
      <c r="K7" s="168">
        <v>168.67</v>
      </c>
      <c r="L7" s="102">
        <f t="shared" si="1"/>
        <v>1518.03</v>
      </c>
      <c r="M7" s="168">
        <v>167</v>
      </c>
      <c r="N7" s="102">
        <f t="shared" si="2"/>
        <v>1503</v>
      </c>
      <c r="O7" s="168"/>
      <c r="P7" s="102">
        <f t="shared" si="3"/>
        <v>0</v>
      </c>
      <c r="Q7" s="144">
        <f>IF(R7="","",Q6+1)</f>
        <v>2</v>
      </c>
      <c r="R7" s="286" t="str">
        <f>IF(ISBLANK('Item List'!B5),"",'Item List'!B5)</f>
        <v>Inlet and Pipe Protection</v>
      </c>
      <c r="S7" s="286" t="str">
        <f>IF(ISBLANK('Item List'!C5),"",'Item List'!C5)</f>
        <v>Each</v>
      </c>
      <c r="T7" s="287">
        <f>IF(ISBLANK('Item List'!H5),0,'Item List'!H5)</f>
        <v>9</v>
      </c>
      <c r="U7" s="145">
        <f>IF(ISBLANK('Item List'!I5),0,'Item List'!I5)</f>
        <v>100</v>
      </c>
      <c r="V7" s="145">
        <f t="shared" si="4"/>
        <v>900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6" t="str">
        <f>IF(ISBLANK('Item List'!B5),"",'Item List'!B5)</f>
        <v>Inlet and Pipe Protection</v>
      </c>
      <c r="AG7" s="286" t="str">
        <f>IF(ISBLANK('Item List'!C5),"",'Item List'!C5)</f>
        <v>Each</v>
      </c>
      <c r="AH7" s="287">
        <f>IF(ISBLANK('Item List'!H5),0,'Item List'!H5)</f>
        <v>9</v>
      </c>
      <c r="AI7" s="145">
        <f>IF(ISBLANK('Item List'!I5),0,'Item List'!I5)</f>
        <v>100</v>
      </c>
      <c r="AJ7" s="145">
        <f t="shared" ref="AJ7:AJ29" si="16">IF(AND(ISNUMBER($D7),ISNUMBER(AI7)),$D7*AI7,0)</f>
        <v>900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6" t="str">
        <f>IF(ISBLANK('Item List'!B6),"",'Item List'!B6)</f>
        <v>Aggregate Subbase Improvement, CS-01, 9"</v>
      </c>
      <c r="C8" s="286" t="str">
        <f>IF(ISBLANK('Item List'!C6),"",'Item List'!C6)</f>
        <v>Tons</v>
      </c>
      <c r="D8" s="287">
        <f>IF(ISBLANK('Item List'!H6),0,'Item List'!H6)</f>
        <v>500</v>
      </c>
      <c r="E8" s="145">
        <f>IF(ISBLANK('Item List'!I6),0,'Item List'!I6)</f>
        <v>25</v>
      </c>
      <c r="F8" s="145">
        <f t="shared" si="14"/>
        <v>12500</v>
      </c>
      <c r="G8" s="167">
        <v>27.5</v>
      </c>
      <c r="H8" s="102">
        <f t="shared" si="15"/>
        <v>13750</v>
      </c>
      <c r="I8" s="168">
        <v>25</v>
      </c>
      <c r="J8" s="102">
        <f t="shared" si="0"/>
        <v>12500</v>
      </c>
      <c r="K8" s="168">
        <v>33.83</v>
      </c>
      <c r="L8" s="102">
        <f t="shared" si="1"/>
        <v>16915</v>
      </c>
      <c r="M8" s="168">
        <v>33.5</v>
      </c>
      <c r="N8" s="102">
        <f t="shared" si="2"/>
        <v>16750</v>
      </c>
      <c r="O8" s="168"/>
      <c r="P8" s="102">
        <f t="shared" si="3"/>
        <v>0</v>
      </c>
      <c r="Q8" s="144">
        <f t="shared" ref="Q8:Q29" si="18">IF(R8="","",Q7+1)</f>
        <v>3</v>
      </c>
      <c r="R8" s="286" t="str">
        <f>IF(ISBLANK('Item List'!B6),"",'Item List'!B6)</f>
        <v>Aggregate Subbase Improvement, CS-01, 9"</v>
      </c>
      <c r="S8" s="286" t="str">
        <f>IF(ISBLANK('Item List'!C6),"",'Item List'!C6)</f>
        <v>Tons</v>
      </c>
      <c r="T8" s="287">
        <f>IF(ISBLANK('Item List'!H6),0,'Item List'!H6)</f>
        <v>500</v>
      </c>
      <c r="U8" s="145">
        <f>IF(ISBLANK('Item List'!I6),0,'Item List'!I6)</f>
        <v>25</v>
      </c>
      <c r="V8" s="145">
        <f t="shared" si="4"/>
        <v>12500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6" t="str">
        <f>IF(ISBLANK('Item List'!B6),"",'Item List'!B6)</f>
        <v>Aggregate Subbase Improvement, CS-01, 9"</v>
      </c>
      <c r="AG8" s="286" t="str">
        <f>IF(ISBLANK('Item List'!C6),"",'Item List'!C6)</f>
        <v>Tons</v>
      </c>
      <c r="AH8" s="287">
        <f>IF(ISBLANK('Item List'!H6),0,'Item List'!H6)</f>
        <v>500</v>
      </c>
      <c r="AI8" s="145">
        <f>IF(ISBLANK('Item List'!I6),0,'Item List'!I6)</f>
        <v>25</v>
      </c>
      <c r="AJ8" s="145">
        <f t="shared" si="16"/>
        <v>12500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6" t="str">
        <f>IF(ISBLANK('Item List'!B7),"",'Item List'!B7)</f>
        <v>Aggregate Base Course, Type B, CA-6, 3"</v>
      </c>
      <c r="C9" s="286" t="str">
        <f>IF(ISBLANK('Item List'!C7),"",'Item List'!C7)</f>
        <v>Tons</v>
      </c>
      <c r="D9" s="287">
        <f>IF(ISBLANK('Item List'!H7),0,'Item List'!H7)</f>
        <v>170</v>
      </c>
      <c r="E9" s="145">
        <f>IF(ISBLANK('Item List'!I7),0,'Item List'!I7)</f>
        <v>25</v>
      </c>
      <c r="F9" s="145">
        <f t="shared" si="14"/>
        <v>4250</v>
      </c>
      <c r="G9" s="167">
        <v>27.5</v>
      </c>
      <c r="H9" s="102">
        <f t="shared" si="15"/>
        <v>4675</v>
      </c>
      <c r="I9" s="168">
        <v>25</v>
      </c>
      <c r="J9" s="102">
        <f t="shared" si="0"/>
        <v>4250</v>
      </c>
      <c r="K9" s="168">
        <v>35.35</v>
      </c>
      <c r="L9" s="102">
        <f t="shared" si="1"/>
        <v>6009.5</v>
      </c>
      <c r="M9" s="168">
        <v>35</v>
      </c>
      <c r="N9" s="102">
        <f t="shared" si="2"/>
        <v>5950</v>
      </c>
      <c r="O9" s="168"/>
      <c r="P9" s="102">
        <f t="shared" si="3"/>
        <v>0</v>
      </c>
      <c r="Q9" s="144">
        <f t="shared" si="18"/>
        <v>4</v>
      </c>
      <c r="R9" s="286" t="str">
        <f>IF(ISBLANK('Item List'!B7),"",'Item List'!B7)</f>
        <v>Aggregate Base Course, Type B, CA-6, 3"</v>
      </c>
      <c r="S9" s="286" t="str">
        <f>IF(ISBLANK('Item List'!C7),"",'Item List'!C7)</f>
        <v>Tons</v>
      </c>
      <c r="T9" s="287">
        <f>IF(ISBLANK('Item List'!H7),0,'Item List'!H7)</f>
        <v>170</v>
      </c>
      <c r="U9" s="145">
        <f>IF(ISBLANK('Item List'!I7),0,'Item List'!I7)</f>
        <v>25</v>
      </c>
      <c r="V9" s="145">
        <f t="shared" si="4"/>
        <v>4250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6" t="str">
        <f>IF(ISBLANK('Item List'!B7),"",'Item List'!B7)</f>
        <v>Aggregate Base Course, Type B, CA-6, 3"</v>
      </c>
      <c r="AG9" s="286" t="str">
        <f>IF(ISBLANK('Item List'!C7),"",'Item List'!C7)</f>
        <v>Tons</v>
      </c>
      <c r="AH9" s="287">
        <f>IF(ISBLANK('Item List'!H7),0,'Item List'!H7)</f>
        <v>170</v>
      </c>
      <c r="AI9" s="145">
        <f>IF(ISBLANK('Item List'!I7),0,'Item List'!I7)</f>
        <v>25</v>
      </c>
      <c r="AJ9" s="145">
        <f t="shared" si="16"/>
        <v>4250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6" t="str">
        <f>IF(ISBLANK('Item List'!B8),"",'Item List'!B8)</f>
        <v>Aggregate Base Course, Type B, CA-6, 12"</v>
      </c>
      <c r="C10" s="286" t="str">
        <f>IF(ISBLANK('Item List'!C8),"",'Item List'!C8)</f>
        <v>Tons</v>
      </c>
      <c r="D10" s="287">
        <f>IF(ISBLANK('Item List'!H8),0,'Item List'!H8)</f>
        <v>150</v>
      </c>
      <c r="E10" s="145">
        <f>IF(ISBLANK('Item List'!I8),0,'Item List'!I8)</f>
        <v>25</v>
      </c>
      <c r="F10" s="145">
        <f t="shared" si="14"/>
        <v>3750</v>
      </c>
      <c r="G10" s="167">
        <v>27.5</v>
      </c>
      <c r="H10" s="102">
        <f t="shared" si="15"/>
        <v>4125</v>
      </c>
      <c r="I10" s="168">
        <v>25</v>
      </c>
      <c r="J10" s="102">
        <f t="shared" si="0"/>
        <v>3750</v>
      </c>
      <c r="K10" s="168">
        <v>40.4</v>
      </c>
      <c r="L10" s="102">
        <f t="shared" si="1"/>
        <v>6060</v>
      </c>
      <c r="M10" s="168">
        <v>40</v>
      </c>
      <c r="N10" s="102">
        <f t="shared" si="2"/>
        <v>6000</v>
      </c>
      <c r="O10" s="168"/>
      <c r="P10" s="102">
        <f t="shared" si="3"/>
        <v>0</v>
      </c>
      <c r="Q10" s="144">
        <f t="shared" si="18"/>
        <v>5</v>
      </c>
      <c r="R10" s="286" t="str">
        <f>IF(ISBLANK('Item List'!B8),"",'Item List'!B8)</f>
        <v>Aggregate Base Course, Type B, CA-6, 12"</v>
      </c>
      <c r="S10" s="286" t="str">
        <f>IF(ISBLANK('Item List'!C8),"",'Item List'!C8)</f>
        <v>Tons</v>
      </c>
      <c r="T10" s="287">
        <f>IF(ISBLANK('Item List'!H8),0,'Item List'!H8)</f>
        <v>150</v>
      </c>
      <c r="U10" s="145">
        <f>IF(ISBLANK('Item List'!I8),0,'Item List'!I8)</f>
        <v>25</v>
      </c>
      <c r="V10" s="145">
        <f t="shared" si="4"/>
        <v>3750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6" t="str">
        <f>IF(ISBLANK('Item List'!B8),"",'Item List'!B8)</f>
        <v>Aggregate Base Course, Type B, CA-6, 12"</v>
      </c>
      <c r="AG10" s="286" t="str">
        <f>IF(ISBLANK('Item List'!C8),"",'Item List'!C8)</f>
        <v>Tons</v>
      </c>
      <c r="AH10" s="287">
        <f>IF(ISBLANK('Item List'!H8),0,'Item List'!H8)</f>
        <v>150</v>
      </c>
      <c r="AI10" s="145">
        <f>IF(ISBLANK('Item List'!I8),0,'Item List'!I8)</f>
        <v>25</v>
      </c>
      <c r="AJ10" s="145">
        <f t="shared" si="16"/>
        <v>3750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6" t="str">
        <f>IF(ISBLANK('Item List'!B9),"",'Item List'!B9)</f>
        <v>Aggregate Base Repair, 10"</v>
      </c>
      <c r="C11" s="286" t="str">
        <f>IF(ISBLANK('Item List'!C9),"",'Item List'!C9)</f>
        <v>S.Y.</v>
      </c>
      <c r="D11" s="287">
        <f>IF(ISBLANK('Item List'!H9),0,'Item List'!H9)</f>
        <v>1265</v>
      </c>
      <c r="E11" s="145">
        <f>IF(ISBLANK('Item List'!I9),0,'Item List'!I9)</f>
        <v>25</v>
      </c>
      <c r="F11" s="145">
        <f t="shared" si="14"/>
        <v>31625</v>
      </c>
      <c r="G11" s="167">
        <v>3</v>
      </c>
      <c r="H11" s="102">
        <f t="shared" si="15"/>
        <v>3795</v>
      </c>
      <c r="I11" s="168">
        <v>0.01</v>
      </c>
      <c r="J11" s="102">
        <f t="shared" si="0"/>
        <v>12.65</v>
      </c>
      <c r="K11" s="168">
        <v>53.53</v>
      </c>
      <c r="L11" s="102">
        <f t="shared" si="1"/>
        <v>67715.45</v>
      </c>
      <c r="M11" s="168">
        <v>46.23</v>
      </c>
      <c r="N11" s="102">
        <f t="shared" si="2"/>
        <v>58480.95</v>
      </c>
      <c r="O11" s="168"/>
      <c r="P11" s="102">
        <f t="shared" si="3"/>
        <v>0</v>
      </c>
      <c r="Q11" s="144">
        <f t="shared" si="18"/>
        <v>6</v>
      </c>
      <c r="R11" s="286" t="str">
        <f>IF(ISBLANK('Item List'!B9),"",'Item List'!B9)</f>
        <v>Aggregate Base Repair, 10"</v>
      </c>
      <c r="S11" s="286" t="str">
        <f>IF(ISBLANK('Item List'!C9),"",'Item List'!C9)</f>
        <v>S.Y.</v>
      </c>
      <c r="T11" s="287">
        <f>IF(ISBLANK('Item List'!H9),0,'Item List'!H9)</f>
        <v>1265</v>
      </c>
      <c r="U11" s="145">
        <f>IF(ISBLANK('Item List'!I9),0,'Item List'!I9)</f>
        <v>25</v>
      </c>
      <c r="V11" s="145">
        <f t="shared" si="4"/>
        <v>31625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6" t="str">
        <f>IF(ISBLANK('Item List'!B9),"",'Item List'!B9)</f>
        <v>Aggregate Base Repair, 10"</v>
      </c>
      <c r="AG11" s="286" t="str">
        <f>IF(ISBLANK('Item List'!C9),"",'Item List'!C9)</f>
        <v>S.Y.</v>
      </c>
      <c r="AH11" s="287">
        <f>IF(ISBLANK('Item List'!H9),0,'Item List'!H9)</f>
        <v>1265</v>
      </c>
      <c r="AI11" s="145">
        <f>IF(ISBLANK('Item List'!I9),0,'Item List'!I9)</f>
        <v>25</v>
      </c>
      <c r="AJ11" s="145">
        <f t="shared" si="16"/>
        <v>31625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6" t="str">
        <f>IF(ISBLANK('Item List'!B10),"",'Item List'!B10)</f>
        <v>Bituminous Materials (Prime Coat)</v>
      </c>
      <c r="C12" s="286" t="str">
        <f>IF(ISBLANK('Item List'!C10),"",'Item List'!C10)</f>
        <v>Gal</v>
      </c>
      <c r="D12" s="287">
        <f>IF(ISBLANK('Item List'!H10),0,'Item List'!H10)</f>
        <v>1265</v>
      </c>
      <c r="E12" s="145">
        <f>IF(ISBLANK('Item List'!I10),0,'Item List'!I10)</f>
        <v>3</v>
      </c>
      <c r="F12" s="145">
        <f t="shared" si="14"/>
        <v>3795</v>
      </c>
      <c r="G12" s="167">
        <v>0.01</v>
      </c>
      <c r="H12" s="102">
        <f t="shared" si="15"/>
        <v>12.65</v>
      </c>
      <c r="I12" s="168">
        <v>0.01</v>
      </c>
      <c r="J12" s="102">
        <f t="shared" si="0"/>
        <v>12.65</v>
      </c>
      <c r="K12" s="168">
        <v>2.59</v>
      </c>
      <c r="L12" s="102">
        <f t="shared" si="1"/>
        <v>3276.35</v>
      </c>
      <c r="M12" s="168">
        <v>3</v>
      </c>
      <c r="N12" s="102">
        <f t="shared" si="2"/>
        <v>3795</v>
      </c>
      <c r="O12" s="168"/>
      <c r="P12" s="102">
        <f t="shared" si="3"/>
        <v>0</v>
      </c>
      <c r="Q12" s="144">
        <f t="shared" si="18"/>
        <v>7</v>
      </c>
      <c r="R12" s="286" t="str">
        <f>IF(ISBLANK('Item List'!B10),"",'Item List'!B10)</f>
        <v>Bituminous Materials (Prime Coat)</v>
      </c>
      <c r="S12" s="286" t="str">
        <f>IF(ISBLANK('Item List'!C10),"",'Item List'!C10)</f>
        <v>Gal</v>
      </c>
      <c r="T12" s="287">
        <f>IF(ISBLANK('Item List'!H10),0,'Item List'!H10)</f>
        <v>1265</v>
      </c>
      <c r="U12" s="145">
        <f>IF(ISBLANK('Item List'!I10),0,'Item List'!I10)</f>
        <v>3</v>
      </c>
      <c r="V12" s="145">
        <f t="shared" si="4"/>
        <v>3795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6" t="str">
        <f>IF(ISBLANK('Item List'!B10),"",'Item List'!B10)</f>
        <v>Bituminous Materials (Prime Coat)</v>
      </c>
      <c r="AG12" s="286" t="str">
        <f>IF(ISBLANK('Item List'!C10),"",'Item List'!C10)</f>
        <v>Gal</v>
      </c>
      <c r="AH12" s="287">
        <f>IF(ISBLANK('Item List'!H10),0,'Item List'!H10)</f>
        <v>1265</v>
      </c>
      <c r="AI12" s="145">
        <f>IF(ISBLANK('Item List'!I10),0,'Item List'!I10)</f>
        <v>3</v>
      </c>
      <c r="AJ12" s="145">
        <f t="shared" si="16"/>
        <v>3795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6" t="str">
        <f>IF(ISBLANK('Item List'!B11),"",'Item List'!B11)</f>
        <v>Aggregate (Prime Coat)</v>
      </c>
      <c r="C13" s="286" t="str">
        <f>IF(ISBLANK('Item List'!C11),"",'Item List'!C11)</f>
        <v>Tons</v>
      </c>
      <c r="D13" s="287">
        <f>IF(ISBLANK('Item List'!H11),0,'Item List'!H11)</f>
        <v>126</v>
      </c>
      <c r="E13" s="145">
        <f>IF(ISBLANK('Item List'!I11),0,'Item List'!I11)</f>
        <v>10</v>
      </c>
      <c r="F13" s="145">
        <f t="shared" si="14"/>
        <v>1260</v>
      </c>
      <c r="G13" s="167">
        <v>0.01</v>
      </c>
      <c r="H13" s="102">
        <f t="shared" si="15"/>
        <v>1.26</v>
      </c>
      <c r="I13" s="168">
        <v>0.01</v>
      </c>
      <c r="J13" s="102">
        <f t="shared" si="0"/>
        <v>1.26</v>
      </c>
      <c r="K13" s="168">
        <v>0.01</v>
      </c>
      <c r="L13" s="102">
        <f t="shared" si="1"/>
        <v>1.26</v>
      </c>
      <c r="M13" s="168">
        <v>0.01</v>
      </c>
      <c r="N13" s="102">
        <f t="shared" si="2"/>
        <v>1.26</v>
      </c>
      <c r="O13" s="168"/>
      <c r="P13" s="102">
        <f t="shared" si="3"/>
        <v>0</v>
      </c>
      <c r="Q13" s="144">
        <f t="shared" si="18"/>
        <v>8</v>
      </c>
      <c r="R13" s="286" t="str">
        <f>IF(ISBLANK('Item List'!B11),"",'Item List'!B11)</f>
        <v>Aggregate (Prime Coat)</v>
      </c>
      <c r="S13" s="286" t="str">
        <f>IF(ISBLANK('Item List'!C11),"",'Item List'!C11)</f>
        <v>Tons</v>
      </c>
      <c r="T13" s="287">
        <f>IF(ISBLANK('Item List'!H11),0,'Item List'!H11)</f>
        <v>126</v>
      </c>
      <c r="U13" s="145">
        <f>IF(ISBLANK('Item List'!I11),0,'Item List'!I11)</f>
        <v>10</v>
      </c>
      <c r="V13" s="145">
        <f t="shared" si="4"/>
        <v>1260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6" t="str">
        <f>IF(ISBLANK('Item List'!B11),"",'Item List'!B11)</f>
        <v>Aggregate (Prime Coat)</v>
      </c>
      <c r="AG13" s="286" t="str">
        <f>IF(ISBLANK('Item List'!C11),"",'Item List'!C11)</f>
        <v>Tons</v>
      </c>
      <c r="AH13" s="287">
        <f>IF(ISBLANK('Item List'!H11),0,'Item List'!H11)</f>
        <v>126</v>
      </c>
      <c r="AI13" s="145">
        <f>IF(ISBLANK('Item List'!I11),0,'Item List'!I11)</f>
        <v>10</v>
      </c>
      <c r="AJ13" s="145">
        <f t="shared" si="16"/>
        <v>1260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6" t="str">
        <f>IF(ISBLANK('Item List'!B12),"",'Item List'!B12)</f>
        <v>Hot-Mix Asphalt Binder Course, IL-19.0, N50, 2.5"</v>
      </c>
      <c r="C14" s="286" t="str">
        <f>IF(ISBLANK('Item List'!C12),"",'Item List'!C12)</f>
        <v>Tons</v>
      </c>
      <c r="D14" s="287">
        <f>IF(ISBLANK('Item List'!H12),0,'Item List'!H12)</f>
        <v>150</v>
      </c>
      <c r="E14" s="145">
        <f>IF(ISBLANK('Item List'!I12),0,'Item List'!I12)</f>
        <v>120</v>
      </c>
      <c r="F14" s="145">
        <f t="shared" si="14"/>
        <v>18000</v>
      </c>
      <c r="G14" s="167">
        <v>115.8</v>
      </c>
      <c r="H14" s="102">
        <f t="shared" si="15"/>
        <v>17370</v>
      </c>
      <c r="I14" s="168">
        <v>122</v>
      </c>
      <c r="J14" s="102">
        <f t="shared" si="0"/>
        <v>18300</v>
      </c>
      <c r="K14" s="168">
        <v>117</v>
      </c>
      <c r="L14" s="102">
        <f t="shared" si="1"/>
        <v>17550</v>
      </c>
      <c r="M14" s="168">
        <v>170</v>
      </c>
      <c r="N14" s="102">
        <f t="shared" si="2"/>
        <v>25500</v>
      </c>
      <c r="O14" s="168"/>
      <c r="P14" s="102">
        <f t="shared" si="3"/>
        <v>0</v>
      </c>
      <c r="Q14" s="144">
        <f t="shared" si="18"/>
        <v>9</v>
      </c>
      <c r="R14" s="286" t="str">
        <f>IF(ISBLANK('Item List'!B12),"",'Item List'!B12)</f>
        <v>Hot-Mix Asphalt Binder Course, IL-19.0, N50, 2.5"</v>
      </c>
      <c r="S14" s="286" t="str">
        <f>IF(ISBLANK('Item List'!C12),"",'Item List'!C12)</f>
        <v>Tons</v>
      </c>
      <c r="T14" s="287">
        <f>IF(ISBLANK('Item List'!H12),0,'Item List'!H12)</f>
        <v>150</v>
      </c>
      <c r="U14" s="145">
        <f>IF(ISBLANK('Item List'!I12),0,'Item List'!I12)</f>
        <v>120</v>
      </c>
      <c r="V14" s="145">
        <f t="shared" si="4"/>
        <v>18000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6" t="str">
        <f>IF(ISBLANK('Item List'!B12),"",'Item List'!B12)</f>
        <v>Hot-Mix Asphalt Binder Course, IL-19.0, N50, 2.5"</v>
      </c>
      <c r="AG14" s="286" t="str">
        <f>IF(ISBLANK('Item List'!C12),"",'Item List'!C12)</f>
        <v>Tons</v>
      </c>
      <c r="AH14" s="287">
        <f>IF(ISBLANK('Item List'!H12),0,'Item List'!H12)</f>
        <v>150</v>
      </c>
      <c r="AI14" s="145">
        <f>IF(ISBLANK('Item List'!I12),0,'Item List'!I12)</f>
        <v>120</v>
      </c>
      <c r="AJ14" s="145">
        <f t="shared" si="16"/>
        <v>18000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6" t="str">
        <f>IF(ISBLANK('Item List'!B13),"",'Item List'!B13)</f>
        <v>Hot-Mix Asphalt Surface Course, Mix "D", N50, 2"</v>
      </c>
      <c r="C15" s="286" t="str">
        <f>IF(ISBLANK('Item List'!C13),"",'Item List'!C13)</f>
        <v>Tons</v>
      </c>
      <c r="D15" s="287">
        <f>IF(ISBLANK('Item List'!H13),0,'Item List'!H13)</f>
        <v>1500</v>
      </c>
      <c r="E15" s="145">
        <f>IF(ISBLANK('Item List'!I13),0,'Item List'!I13)</f>
        <v>120</v>
      </c>
      <c r="F15" s="145">
        <f t="shared" si="14"/>
        <v>180000</v>
      </c>
      <c r="G15" s="167">
        <v>115.8</v>
      </c>
      <c r="H15" s="102">
        <f t="shared" si="15"/>
        <v>173700</v>
      </c>
      <c r="I15" s="168">
        <v>122</v>
      </c>
      <c r="J15" s="102">
        <f t="shared" si="0"/>
        <v>183000</v>
      </c>
      <c r="K15" s="168">
        <v>111</v>
      </c>
      <c r="L15" s="102">
        <f t="shared" si="1"/>
        <v>166500</v>
      </c>
      <c r="M15" s="168">
        <v>122</v>
      </c>
      <c r="N15" s="102">
        <f t="shared" si="2"/>
        <v>183000</v>
      </c>
      <c r="O15" s="168"/>
      <c r="P15" s="102">
        <f t="shared" si="3"/>
        <v>0</v>
      </c>
      <c r="Q15" s="144">
        <f t="shared" si="18"/>
        <v>10</v>
      </c>
      <c r="R15" s="286" t="str">
        <f>IF(ISBLANK('Item List'!B13),"",'Item List'!B13)</f>
        <v>Hot-Mix Asphalt Surface Course, Mix "D", N50, 2"</v>
      </c>
      <c r="S15" s="286" t="str">
        <f>IF(ISBLANK('Item List'!C13),"",'Item List'!C13)</f>
        <v>Tons</v>
      </c>
      <c r="T15" s="287">
        <f>IF(ISBLANK('Item List'!H13),0,'Item List'!H13)</f>
        <v>1500</v>
      </c>
      <c r="U15" s="145">
        <f>IF(ISBLANK('Item List'!I13),0,'Item List'!I13)</f>
        <v>120</v>
      </c>
      <c r="V15" s="145">
        <f t="shared" si="4"/>
        <v>180000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6" t="str">
        <f>IF(ISBLANK('Item List'!B13),"",'Item List'!B13)</f>
        <v>Hot-Mix Asphalt Surface Course, Mix "D", N50, 2"</v>
      </c>
      <c r="AG15" s="286" t="str">
        <f>IF(ISBLANK('Item List'!C13),"",'Item List'!C13)</f>
        <v>Tons</v>
      </c>
      <c r="AH15" s="287">
        <f>IF(ISBLANK('Item List'!H13),0,'Item List'!H13)</f>
        <v>1500</v>
      </c>
      <c r="AI15" s="145">
        <f>IF(ISBLANK('Item List'!I13),0,'Item List'!I13)</f>
        <v>120</v>
      </c>
      <c r="AJ15" s="145">
        <f t="shared" si="16"/>
        <v>180000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6" t="str">
        <f>IF(ISBLANK('Item List'!B14),"",'Item List'!B14)</f>
        <v>Hot-Mix Asphalt, Hand Method</v>
      </c>
      <c r="C16" s="286" t="str">
        <f>IF(ISBLANK('Item List'!C14),"",'Item List'!C14)</f>
        <v>Tons</v>
      </c>
      <c r="D16" s="287">
        <f>IF(ISBLANK('Item List'!H14),0,'Item List'!H14)</f>
        <v>16</v>
      </c>
      <c r="E16" s="145">
        <f>IF(ISBLANK('Item List'!I14),0,'Item List'!I14)</f>
        <v>300</v>
      </c>
      <c r="F16" s="145">
        <f t="shared" si="14"/>
        <v>4800</v>
      </c>
      <c r="G16" s="167">
        <v>275</v>
      </c>
      <c r="H16" s="102">
        <f t="shared" si="15"/>
        <v>4400</v>
      </c>
      <c r="I16" s="169">
        <v>305</v>
      </c>
      <c r="J16" s="102">
        <f t="shared" si="0"/>
        <v>4880</v>
      </c>
      <c r="K16" s="169">
        <v>399.94</v>
      </c>
      <c r="L16" s="102">
        <f t="shared" si="1"/>
        <v>6399.04</v>
      </c>
      <c r="M16" s="169">
        <v>350</v>
      </c>
      <c r="N16" s="102">
        <f t="shared" si="2"/>
        <v>5600</v>
      </c>
      <c r="O16" s="169"/>
      <c r="P16" s="102">
        <f t="shared" si="3"/>
        <v>0</v>
      </c>
      <c r="Q16" s="144">
        <f t="shared" si="18"/>
        <v>11</v>
      </c>
      <c r="R16" s="286" t="str">
        <f>IF(ISBLANK('Item List'!B14),"",'Item List'!B14)</f>
        <v>Hot-Mix Asphalt, Hand Method</v>
      </c>
      <c r="S16" s="286" t="str">
        <f>IF(ISBLANK('Item List'!C14),"",'Item List'!C14)</f>
        <v>Tons</v>
      </c>
      <c r="T16" s="287">
        <f>IF(ISBLANK('Item List'!H14),0,'Item List'!H14)</f>
        <v>16</v>
      </c>
      <c r="U16" s="145">
        <f>IF(ISBLANK('Item List'!I14),0,'Item List'!I14)</f>
        <v>300</v>
      </c>
      <c r="V16" s="145">
        <f t="shared" si="4"/>
        <v>4800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6" t="str">
        <f>IF(ISBLANK('Item List'!B14),"",'Item List'!B14)</f>
        <v>Hot-Mix Asphalt, Hand Method</v>
      </c>
      <c r="AG16" s="286" t="str">
        <f>IF(ISBLANK('Item List'!C14),"",'Item List'!C14)</f>
        <v>Tons</v>
      </c>
      <c r="AH16" s="287">
        <f>IF(ISBLANK('Item List'!H14),0,'Item List'!H14)</f>
        <v>16</v>
      </c>
      <c r="AI16" s="145">
        <f>IF(ISBLANK('Item List'!I14),0,'Item List'!I14)</f>
        <v>300</v>
      </c>
      <c r="AJ16" s="145">
        <f t="shared" si="16"/>
        <v>4800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6" t="str">
        <f>IF(ISBLANK('Item List'!B15),"",'Item List'!B15)</f>
        <v>P.C.C. Approach Pavement, 8"</v>
      </c>
      <c r="C17" s="286" t="str">
        <f>IF(ISBLANK('Item List'!C15),"",'Item List'!C15)</f>
        <v>S.Y.</v>
      </c>
      <c r="D17" s="287">
        <f>IF(ISBLANK('Item List'!H15),0,'Item List'!H15)</f>
        <v>200</v>
      </c>
      <c r="E17" s="145">
        <f>IF(ISBLANK('Item List'!I15),0,'Item List'!I15)</f>
        <v>95</v>
      </c>
      <c r="F17" s="145">
        <f t="shared" si="14"/>
        <v>19000</v>
      </c>
      <c r="G17" s="167">
        <v>119.85</v>
      </c>
      <c r="H17" s="102">
        <f t="shared" si="15"/>
        <v>23970</v>
      </c>
      <c r="I17" s="169">
        <v>105</v>
      </c>
      <c r="J17" s="102">
        <f t="shared" si="0"/>
        <v>21000</v>
      </c>
      <c r="K17" s="169">
        <v>154.54</v>
      </c>
      <c r="L17" s="102">
        <f t="shared" si="1"/>
        <v>30908</v>
      </c>
      <c r="M17" s="169">
        <v>153</v>
      </c>
      <c r="N17" s="102">
        <f t="shared" si="2"/>
        <v>30600</v>
      </c>
      <c r="O17" s="169"/>
      <c r="P17" s="102">
        <f t="shared" si="3"/>
        <v>0</v>
      </c>
      <c r="Q17" s="144">
        <f t="shared" si="18"/>
        <v>12</v>
      </c>
      <c r="R17" s="286" t="str">
        <f>IF(ISBLANK('Item List'!B15),"",'Item List'!B15)</f>
        <v>P.C.C. Approach Pavement, 8"</v>
      </c>
      <c r="S17" s="286" t="str">
        <f>IF(ISBLANK('Item List'!C15),"",'Item List'!C15)</f>
        <v>S.Y.</v>
      </c>
      <c r="T17" s="287">
        <f>IF(ISBLANK('Item List'!H15),0,'Item List'!H15)</f>
        <v>200</v>
      </c>
      <c r="U17" s="145">
        <f>IF(ISBLANK('Item List'!I15),0,'Item List'!I15)</f>
        <v>95</v>
      </c>
      <c r="V17" s="145">
        <f t="shared" si="4"/>
        <v>19000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6" t="str">
        <f>IF(ISBLANK('Item List'!B15),"",'Item List'!B15)</f>
        <v>P.C.C. Approach Pavement, 8"</v>
      </c>
      <c r="AG17" s="286" t="str">
        <f>IF(ISBLANK('Item List'!C15),"",'Item List'!C15)</f>
        <v>S.Y.</v>
      </c>
      <c r="AH17" s="287">
        <f>IF(ISBLANK('Item List'!H15),0,'Item List'!H15)</f>
        <v>200</v>
      </c>
      <c r="AI17" s="145">
        <f>IF(ISBLANK('Item List'!I15),0,'Item List'!I15)</f>
        <v>95</v>
      </c>
      <c r="AJ17" s="145">
        <f t="shared" si="16"/>
        <v>19000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6" t="str">
        <f>IF(ISBLANK('Item List'!B16),"",'Item List'!B16)</f>
        <v>P.C.C. Sidewalk, 4"</v>
      </c>
      <c r="C18" s="286" t="str">
        <f>IF(ISBLANK('Item List'!C16),"",'Item List'!C16)</f>
        <v>S.F.</v>
      </c>
      <c r="D18" s="287">
        <f>IF(ISBLANK('Item List'!H16),0,'Item List'!H16)</f>
        <v>1050</v>
      </c>
      <c r="E18" s="145">
        <f>IF(ISBLANK('Item List'!I16),0,'Item List'!I16)</f>
        <v>9</v>
      </c>
      <c r="F18" s="145">
        <f t="shared" si="14"/>
        <v>9450</v>
      </c>
      <c r="G18" s="167">
        <v>12.2</v>
      </c>
      <c r="H18" s="102">
        <f t="shared" si="15"/>
        <v>12810</v>
      </c>
      <c r="I18" s="169">
        <v>8.5</v>
      </c>
      <c r="J18" s="102">
        <f t="shared" si="0"/>
        <v>8925</v>
      </c>
      <c r="K18" s="169">
        <v>10.11</v>
      </c>
      <c r="L18" s="102">
        <f t="shared" si="1"/>
        <v>10615.5</v>
      </c>
      <c r="M18" s="169">
        <v>10</v>
      </c>
      <c r="N18" s="102">
        <f t="shared" si="2"/>
        <v>10500</v>
      </c>
      <c r="O18" s="169"/>
      <c r="P18" s="102">
        <f t="shared" si="3"/>
        <v>0</v>
      </c>
      <c r="Q18" s="144">
        <f t="shared" si="18"/>
        <v>13</v>
      </c>
      <c r="R18" s="286" t="str">
        <f>IF(ISBLANK('Item List'!B16),"",'Item List'!B16)</f>
        <v>P.C.C. Sidewalk, 4"</v>
      </c>
      <c r="S18" s="286" t="str">
        <f>IF(ISBLANK('Item List'!C16),"",'Item List'!C16)</f>
        <v>S.F.</v>
      </c>
      <c r="T18" s="287">
        <f>IF(ISBLANK('Item List'!H16),0,'Item List'!H16)</f>
        <v>1050</v>
      </c>
      <c r="U18" s="145">
        <f>IF(ISBLANK('Item List'!I16),0,'Item List'!I16)</f>
        <v>9</v>
      </c>
      <c r="V18" s="145">
        <f t="shared" si="4"/>
        <v>9450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6" t="str">
        <f>IF(ISBLANK('Item List'!B16),"",'Item List'!B16)</f>
        <v>P.C.C. Sidewalk, 4"</v>
      </c>
      <c r="AG18" s="286" t="str">
        <f>IF(ISBLANK('Item List'!C16),"",'Item List'!C16)</f>
        <v>S.F.</v>
      </c>
      <c r="AH18" s="287">
        <f>IF(ISBLANK('Item List'!H16),0,'Item List'!H16)</f>
        <v>1050</v>
      </c>
      <c r="AI18" s="145">
        <f>IF(ISBLANK('Item List'!I16),0,'Item List'!I16)</f>
        <v>9</v>
      </c>
      <c r="AJ18" s="145">
        <f t="shared" si="16"/>
        <v>9450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6" t="str">
        <f>IF(ISBLANK('Item List'!B17),"",'Item List'!B17)</f>
        <v>Combination Curb and Gutter Removal</v>
      </c>
      <c r="C19" s="286" t="str">
        <f>IF(ISBLANK('Item List'!C17),"",'Item List'!C17)</f>
        <v>L.F.</v>
      </c>
      <c r="D19" s="287">
        <f>IF(ISBLANK('Item List'!H17),0,'Item List'!H17)</f>
        <v>225</v>
      </c>
      <c r="E19" s="145">
        <f>IF(ISBLANK('Item List'!I17),0,'Item List'!I17)</f>
        <v>20</v>
      </c>
      <c r="F19" s="145">
        <f t="shared" si="14"/>
        <v>4500</v>
      </c>
      <c r="G19" s="167">
        <v>16.5</v>
      </c>
      <c r="H19" s="102">
        <f t="shared" si="15"/>
        <v>3712.5</v>
      </c>
      <c r="I19" s="169">
        <v>15</v>
      </c>
      <c r="J19" s="102">
        <f t="shared" si="0"/>
        <v>3375</v>
      </c>
      <c r="K19" s="169">
        <v>18.18</v>
      </c>
      <c r="L19" s="102">
        <f t="shared" si="1"/>
        <v>4090.5</v>
      </c>
      <c r="M19" s="169">
        <v>18</v>
      </c>
      <c r="N19" s="102">
        <f t="shared" si="2"/>
        <v>4050</v>
      </c>
      <c r="O19" s="169"/>
      <c r="P19" s="102">
        <f t="shared" si="3"/>
        <v>0</v>
      </c>
      <c r="Q19" s="144">
        <f t="shared" si="18"/>
        <v>14</v>
      </c>
      <c r="R19" s="286" t="str">
        <f>IF(ISBLANK('Item List'!B17),"",'Item List'!B17)</f>
        <v>Combination Curb and Gutter Removal</v>
      </c>
      <c r="S19" s="286" t="str">
        <f>IF(ISBLANK('Item List'!C17),"",'Item List'!C17)</f>
        <v>L.F.</v>
      </c>
      <c r="T19" s="287">
        <f>IF(ISBLANK('Item List'!H17),0,'Item List'!H17)</f>
        <v>225</v>
      </c>
      <c r="U19" s="145">
        <f>IF(ISBLANK('Item List'!I17),0,'Item List'!I17)</f>
        <v>20</v>
      </c>
      <c r="V19" s="145">
        <f t="shared" si="4"/>
        <v>4500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6" t="str">
        <f>IF(ISBLANK('Item List'!B17),"",'Item List'!B17)</f>
        <v>Combination Curb and Gutter Removal</v>
      </c>
      <c r="AG19" s="286" t="str">
        <f>IF(ISBLANK('Item List'!C17),"",'Item List'!C17)</f>
        <v>L.F.</v>
      </c>
      <c r="AH19" s="287">
        <f>IF(ISBLANK('Item List'!H17),0,'Item List'!H17)</f>
        <v>225</v>
      </c>
      <c r="AI19" s="145">
        <f>IF(ISBLANK('Item List'!I17),0,'Item List'!I17)</f>
        <v>20</v>
      </c>
      <c r="AJ19" s="145">
        <f t="shared" si="16"/>
        <v>4500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6" t="str">
        <f>IF(ISBLANK('Item List'!B18),"",'Item List'!B18)</f>
        <v>Sidewalk Removal</v>
      </c>
      <c r="C20" s="286" t="str">
        <f>IF(ISBLANK('Item List'!C18),"",'Item List'!C18)</f>
        <v>S.F.</v>
      </c>
      <c r="D20" s="287">
        <f>IF(ISBLANK('Item List'!H18),0,'Item List'!H18)</f>
        <v>1050</v>
      </c>
      <c r="E20" s="145">
        <f>IF(ISBLANK('Item List'!I18),0,'Item List'!I18)</f>
        <v>3</v>
      </c>
      <c r="F20" s="145">
        <f t="shared" si="14"/>
        <v>3150</v>
      </c>
      <c r="G20" s="167">
        <v>3.3</v>
      </c>
      <c r="H20" s="102">
        <f t="shared" si="15"/>
        <v>3465</v>
      </c>
      <c r="I20" s="169">
        <v>3</v>
      </c>
      <c r="J20" s="102">
        <f t="shared" si="0"/>
        <v>3150</v>
      </c>
      <c r="K20" s="169">
        <v>2.17</v>
      </c>
      <c r="L20" s="102">
        <f t="shared" si="1"/>
        <v>2278.5</v>
      </c>
      <c r="M20" s="169">
        <v>2.15</v>
      </c>
      <c r="N20" s="102">
        <f t="shared" si="2"/>
        <v>2257.5</v>
      </c>
      <c r="O20" s="169"/>
      <c r="P20" s="102">
        <f t="shared" si="3"/>
        <v>0</v>
      </c>
      <c r="Q20" s="144">
        <f t="shared" si="18"/>
        <v>15</v>
      </c>
      <c r="R20" s="286" t="str">
        <f>IF(ISBLANK('Item List'!B18),"",'Item List'!B18)</f>
        <v>Sidewalk Removal</v>
      </c>
      <c r="S20" s="286" t="str">
        <f>IF(ISBLANK('Item List'!C18),"",'Item List'!C18)</f>
        <v>S.F.</v>
      </c>
      <c r="T20" s="287">
        <f>IF(ISBLANK('Item List'!H18),0,'Item List'!H18)</f>
        <v>1050</v>
      </c>
      <c r="U20" s="145">
        <f>IF(ISBLANK('Item List'!I18),0,'Item List'!I18)</f>
        <v>3</v>
      </c>
      <c r="V20" s="145">
        <f t="shared" si="4"/>
        <v>3150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6" t="str">
        <f>IF(ISBLANK('Item List'!B18),"",'Item List'!B18)</f>
        <v>Sidewalk Removal</v>
      </c>
      <c r="AG20" s="286" t="str">
        <f>IF(ISBLANK('Item List'!C18),"",'Item List'!C18)</f>
        <v>S.F.</v>
      </c>
      <c r="AH20" s="287">
        <f>IF(ISBLANK('Item List'!H18),0,'Item List'!H18)</f>
        <v>1050</v>
      </c>
      <c r="AI20" s="145">
        <f>IF(ISBLANK('Item List'!I18),0,'Item List'!I18)</f>
        <v>3</v>
      </c>
      <c r="AJ20" s="145">
        <f t="shared" si="16"/>
        <v>3150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6" t="str">
        <f>IF(ISBLANK('Item List'!B19),"",'Item List'!B19)</f>
        <v>Approach Pavement Removal</v>
      </c>
      <c r="C21" s="286" t="str">
        <f>IF(ISBLANK('Item List'!C19),"",'Item List'!C19)</f>
        <v>S.Y.</v>
      </c>
      <c r="D21" s="287">
        <f>IF(ISBLANK('Item List'!H19),0,'Item List'!H19)</f>
        <v>200</v>
      </c>
      <c r="E21" s="145">
        <f>IF(ISBLANK('Item List'!I19),0,'Item List'!I19)</f>
        <v>30</v>
      </c>
      <c r="F21" s="145">
        <f t="shared" si="14"/>
        <v>6000</v>
      </c>
      <c r="G21" s="167">
        <v>34.25</v>
      </c>
      <c r="H21" s="102">
        <f t="shared" si="15"/>
        <v>6850</v>
      </c>
      <c r="I21" s="169">
        <v>31</v>
      </c>
      <c r="J21" s="102">
        <f t="shared" si="0"/>
        <v>6200</v>
      </c>
      <c r="K21" s="169">
        <v>19.190000000000001</v>
      </c>
      <c r="L21" s="102">
        <f t="shared" si="1"/>
        <v>3838.0000000000005</v>
      </c>
      <c r="M21" s="169">
        <v>18.5</v>
      </c>
      <c r="N21" s="102">
        <f t="shared" si="2"/>
        <v>3700</v>
      </c>
      <c r="O21" s="169"/>
      <c r="P21" s="102">
        <f t="shared" si="3"/>
        <v>0</v>
      </c>
      <c r="Q21" s="144">
        <f t="shared" si="18"/>
        <v>16</v>
      </c>
      <c r="R21" s="286" t="str">
        <f>IF(ISBLANK('Item List'!B19),"",'Item List'!B19)</f>
        <v>Approach Pavement Removal</v>
      </c>
      <c r="S21" s="286" t="str">
        <f>IF(ISBLANK('Item List'!C19),"",'Item List'!C19)</f>
        <v>S.Y.</v>
      </c>
      <c r="T21" s="287">
        <f>IF(ISBLANK('Item List'!H19),0,'Item List'!H19)</f>
        <v>200</v>
      </c>
      <c r="U21" s="145">
        <f>IF(ISBLANK('Item List'!I19),0,'Item List'!I19)</f>
        <v>30</v>
      </c>
      <c r="V21" s="145">
        <f t="shared" si="4"/>
        <v>6000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6" t="str">
        <f>IF(ISBLANK('Item List'!B19),"",'Item List'!B19)</f>
        <v>Approach Pavement Removal</v>
      </c>
      <c r="AG21" s="286" t="str">
        <f>IF(ISBLANK('Item List'!C19),"",'Item List'!C19)</f>
        <v>S.Y.</v>
      </c>
      <c r="AH21" s="287">
        <f>IF(ISBLANK('Item List'!H19),0,'Item List'!H19)</f>
        <v>200</v>
      </c>
      <c r="AI21" s="145">
        <f>IF(ISBLANK('Item List'!I19),0,'Item List'!I19)</f>
        <v>30</v>
      </c>
      <c r="AJ21" s="145">
        <f t="shared" si="16"/>
        <v>6000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6" t="str">
        <f>IF(ISBLANK('Item List'!B20),"",'Item List'!B20)</f>
        <v>Surface Removal, 2"</v>
      </c>
      <c r="C22" s="286" t="str">
        <f>IF(ISBLANK('Item List'!C20),"",'Item List'!C20)</f>
        <v>S.Y.</v>
      </c>
      <c r="D22" s="287">
        <f>IF(ISBLANK('Item List'!H20),0,'Item List'!H20)</f>
        <v>11650</v>
      </c>
      <c r="E22" s="145">
        <f>IF(ISBLANK('Item List'!I20),0,'Item List'!I20)</f>
        <v>6</v>
      </c>
      <c r="F22" s="145">
        <f t="shared" si="14"/>
        <v>69900</v>
      </c>
      <c r="G22" s="167">
        <v>2.7</v>
      </c>
      <c r="H22" s="102">
        <f t="shared" si="15"/>
        <v>31455.000000000004</v>
      </c>
      <c r="I22" s="169">
        <v>3.5</v>
      </c>
      <c r="J22" s="102">
        <f t="shared" si="0"/>
        <v>40775</v>
      </c>
      <c r="K22" s="169">
        <v>3.63</v>
      </c>
      <c r="L22" s="102">
        <f t="shared" si="1"/>
        <v>42289.5</v>
      </c>
      <c r="M22" s="169">
        <v>4.6500000000000004</v>
      </c>
      <c r="N22" s="102">
        <f t="shared" si="2"/>
        <v>54172.500000000007</v>
      </c>
      <c r="O22" s="169"/>
      <c r="P22" s="102">
        <f t="shared" si="3"/>
        <v>0</v>
      </c>
      <c r="Q22" s="144">
        <f t="shared" si="18"/>
        <v>17</v>
      </c>
      <c r="R22" s="286" t="str">
        <f>IF(ISBLANK('Item List'!B20),"",'Item List'!B20)</f>
        <v>Surface Removal, 2"</v>
      </c>
      <c r="S22" s="286" t="str">
        <f>IF(ISBLANK('Item List'!C20),"",'Item List'!C20)</f>
        <v>S.Y.</v>
      </c>
      <c r="T22" s="287">
        <f>IF(ISBLANK('Item List'!H20),0,'Item List'!H20)</f>
        <v>11650</v>
      </c>
      <c r="U22" s="145">
        <f>IF(ISBLANK('Item List'!I20),0,'Item List'!I20)</f>
        <v>6</v>
      </c>
      <c r="V22" s="145">
        <f t="shared" si="4"/>
        <v>69900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6" t="str">
        <f>IF(ISBLANK('Item List'!B20),"",'Item List'!B20)</f>
        <v>Surface Removal, 2"</v>
      </c>
      <c r="AG22" s="286" t="str">
        <f>IF(ISBLANK('Item List'!C20),"",'Item List'!C20)</f>
        <v>S.Y.</v>
      </c>
      <c r="AH22" s="287">
        <f>IF(ISBLANK('Item List'!H20),0,'Item List'!H20)</f>
        <v>11650</v>
      </c>
      <c r="AI22" s="145">
        <f>IF(ISBLANK('Item List'!I20),0,'Item List'!I20)</f>
        <v>6</v>
      </c>
      <c r="AJ22" s="145">
        <f t="shared" si="16"/>
        <v>69900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6" t="str">
        <f>IF(ISBLANK('Item List'!B21),"",'Item List'!B21)</f>
        <v>SDR-35 Perforated Pipe, 4"</v>
      </c>
      <c r="C23" s="286" t="str">
        <f>IF(ISBLANK('Item List'!C21),"",'Item List'!C21)</f>
        <v>L.F.</v>
      </c>
      <c r="D23" s="287">
        <f>IF(ISBLANK('Item List'!H21),0,'Item List'!H21)</f>
        <v>70</v>
      </c>
      <c r="E23" s="145">
        <f>IF(ISBLANK('Item List'!I21),0,'Item List'!I21)</f>
        <v>100</v>
      </c>
      <c r="F23" s="145">
        <f t="shared" si="14"/>
        <v>7000</v>
      </c>
      <c r="G23" s="167">
        <v>69</v>
      </c>
      <c r="H23" s="102">
        <f t="shared" si="15"/>
        <v>4830</v>
      </c>
      <c r="I23" s="169">
        <v>63</v>
      </c>
      <c r="J23" s="102">
        <f t="shared" si="0"/>
        <v>4410</v>
      </c>
      <c r="K23" s="168">
        <v>54.54</v>
      </c>
      <c r="L23" s="102">
        <f t="shared" si="1"/>
        <v>3817.7999999999997</v>
      </c>
      <c r="M23" s="169">
        <v>54</v>
      </c>
      <c r="N23" s="102">
        <f t="shared" si="2"/>
        <v>3780</v>
      </c>
      <c r="O23" s="169"/>
      <c r="P23" s="102">
        <f t="shared" si="3"/>
        <v>0</v>
      </c>
      <c r="Q23" s="144">
        <f t="shared" si="18"/>
        <v>18</v>
      </c>
      <c r="R23" s="286" t="str">
        <f>IF(ISBLANK('Item List'!B21),"",'Item List'!B21)</f>
        <v>SDR-35 Perforated Pipe, 4"</v>
      </c>
      <c r="S23" s="286" t="str">
        <f>IF(ISBLANK('Item List'!C21),"",'Item List'!C21)</f>
        <v>L.F.</v>
      </c>
      <c r="T23" s="287">
        <f>IF(ISBLANK('Item List'!H21),0,'Item List'!H21)</f>
        <v>70</v>
      </c>
      <c r="U23" s="145">
        <f>IF(ISBLANK('Item List'!I21),0,'Item List'!I21)</f>
        <v>100</v>
      </c>
      <c r="V23" s="145">
        <f t="shared" si="4"/>
        <v>7000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6" t="str">
        <f>IF(ISBLANK('Item List'!B21),"",'Item List'!B21)</f>
        <v>SDR-35 Perforated Pipe, 4"</v>
      </c>
      <c r="AG23" s="286" t="str">
        <f>IF(ISBLANK('Item List'!C21),"",'Item List'!C21)</f>
        <v>L.F.</v>
      </c>
      <c r="AH23" s="287">
        <f>IF(ISBLANK('Item List'!H21),0,'Item List'!H21)</f>
        <v>70</v>
      </c>
      <c r="AI23" s="145">
        <f>IF(ISBLANK('Item List'!I21),0,'Item List'!I21)</f>
        <v>100</v>
      </c>
      <c r="AJ23" s="145">
        <f t="shared" si="16"/>
        <v>7000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6" t="str">
        <f>IF(ISBLANK('Item List'!B22),"",'Item List'!B22)</f>
        <v>Storm Manhole, 4' Diameter</v>
      </c>
      <c r="C24" s="286" t="str">
        <f>IF(ISBLANK('Item List'!C22),"",'Item List'!C22)</f>
        <v>Each</v>
      </c>
      <c r="D24" s="287">
        <f>IF(ISBLANK('Item List'!H22),0,'Item List'!H22)</f>
        <v>3</v>
      </c>
      <c r="E24" s="145">
        <f>IF(ISBLANK('Item List'!I22),0,'Item List'!I22)</f>
        <v>4000</v>
      </c>
      <c r="F24" s="145">
        <f t="shared" si="14"/>
        <v>12000</v>
      </c>
      <c r="G24" s="167">
        <v>3740</v>
      </c>
      <c r="H24" s="102">
        <f t="shared" si="15"/>
        <v>11220</v>
      </c>
      <c r="I24" s="169">
        <v>3400</v>
      </c>
      <c r="J24" s="102">
        <f t="shared" si="0"/>
        <v>10200</v>
      </c>
      <c r="K24" s="169">
        <v>3131</v>
      </c>
      <c r="L24" s="102">
        <f t="shared" si="1"/>
        <v>9393</v>
      </c>
      <c r="M24" s="169">
        <v>3100</v>
      </c>
      <c r="N24" s="102">
        <f t="shared" si="2"/>
        <v>9300</v>
      </c>
      <c r="O24" s="169"/>
      <c r="P24" s="102">
        <f t="shared" si="3"/>
        <v>0</v>
      </c>
      <c r="Q24" s="144">
        <f t="shared" si="18"/>
        <v>19</v>
      </c>
      <c r="R24" s="286" t="str">
        <f>IF(ISBLANK('Item List'!B22),"",'Item List'!B22)</f>
        <v>Storm Manhole, 4' Diameter</v>
      </c>
      <c r="S24" s="286" t="str">
        <f>IF(ISBLANK('Item List'!C22),"",'Item List'!C22)</f>
        <v>Each</v>
      </c>
      <c r="T24" s="287">
        <f>IF(ISBLANK('Item List'!H22),0,'Item List'!H22)</f>
        <v>3</v>
      </c>
      <c r="U24" s="145">
        <f>IF(ISBLANK('Item List'!I22),0,'Item List'!I22)</f>
        <v>4000</v>
      </c>
      <c r="V24" s="145">
        <f t="shared" si="4"/>
        <v>12000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6" t="str">
        <f>IF(ISBLANK('Item List'!B22),"",'Item List'!B22)</f>
        <v>Storm Manhole, 4' Diameter</v>
      </c>
      <c r="AG24" s="286" t="str">
        <f>IF(ISBLANK('Item List'!C22),"",'Item List'!C22)</f>
        <v>Each</v>
      </c>
      <c r="AH24" s="287">
        <f>IF(ISBLANK('Item List'!H22),0,'Item List'!H22)</f>
        <v>3</v>
      </c>
      <c r="AI24" s="145">
        <f>IF(ISBLANK('Item List'!I22),0,'Item List'!I22)</f>
        <v>4000</v>
      </c>
      <c r="AJ24" s="145">
        <f t="shared" si="16"/>
        <v>12000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6" t="str">
        <f>IF(ISBLANK('Item List'!B23),"",'Item List'!B23)</f>
        <v>Connect to Existing Storm Sewer</v>
      </c>
      <c r="C25" s="286" t="str">
        <f>IF(ISBLANK('Item List'!C23),"",'Item List'!C23)</f>
        <v>Each</v>
      </c>
      <c r="D25" s="287">
        <f>IF(ISBLANK('Item List'!H23),0,'Item List'!H23)</f>
        <v>2</v>
      </c>
      <c r="E25" s="145">
        <f>IF(ISBLANK('Item List'!I23),0,'Item List'!I23)</f>
        <v>500</v>
      </c>
      <c r="F25" s="145">
        <f t="shared" si="14"/>
        <v>1000</v>
      </c>
      <c r="G25" s="167">
        <v>1650</v>
      </c>
      <c r="H25" s="102">
        <f t="shared" si="15"/>
        <v>3300</v>
      </c>
      <c r="I25" s="169">
        <v>1500</v>
      </c>
      <c r="J25" s="102">
        <f t="shared" si="0"/>
        <v>3000</v>
      </c>
      <c r="K25" s="169">
        <v>2424</v>
      </c>
      <c r="L25" s="102">
        <f t="shared" si="1"/>
        <v>4848</v>
      </c>
      <c r="M25" s="169">
        <v>2400</v>
      </c>
      <c r="N25" s="102">
        <f t="shared" si="2"/>
        <v>4800</v>
      </c>
      <c r="O25" s="169"/>
      <c r="P25" s="102">
        <f t="shared" si="3"/>
        <v>0</v>
      </c>
      <c r="Q25" s="144">
        <f t="shared" si="18"/>
        <v>20</v>
      </c>
      <c r="R25" s="286" t="str">
        <f>IF(ISBLANK('Item List'!B23),"",'Item List'!B23)</f>
        <v>Connect to Existing Storm Sewer</v>
      </c>
      <c r="S25" s="286" t="str">
        <f>IF(ISBLANK('Item List'!C23),"",'Item List'!C23)</f>
        <v>Each</v>
      </c>
      <c r="T25" s="287">
        <f>IF(ISBLANK('Item List'!H23),0,'Item List'!H23)</f>
        <v>2</v>
      </c>
      <c r="U25" s="145">
        <f>IF(ISBLANK('Item List'!I23),0,'Item List'!I23)</f>
        <v>500</v>
      </c>
      <c r="V25" s="145">
        <f t="shared" si="4"/>
        <v>1000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6" t="str">
        <f>IF(ISBLANK('Item List'!B23),"",'Item List'!B23)</f>
        <v>Connect to Existing Storm Sewer</v>
      </c>
      <c r="AG25" s="286" t="str">
        <f>IF(ISBLANK('Item List'!C23),"",'Item List'!C23)</f>
        <v>Each</v>
      </c>
      <c r="AH25" s="287">
        <f>IF(ISBLANK('Item List'!H23),0,'Item List'!H23)</f>
        <v>2</v>
      </c>
      <c r="AI25" s="145">
        <f>IF(ISBLANK('Item List'!I23),0,'Item List'!I23)</f>
        <v>500</v>
      </c>
      <c r="AJ25" s="145">
        <f t="shared" si="16"/>
        <v>1000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6" t="str">
        <f>IF(ISBLANK('Item List'!B24),"",'Item List'!B24)</f>
        <v>Inlets to be Adjusted</v>
      </c>
      <c r="C26" s="286" t="str">
        <f>IF(ISBLANK('Item List'!C24),"",'Item List'!C24)</f>
        <v>Each</v>
      </c>
      <c r="D26" s="287">
        <f>IF(ISBLANK('Item List'!H24),0,'Item List'!H24)</f>
        <v>6</v>
      </c>
      <c r="E26" s="145">
        <f>IF(ISBLANK('Item List'!I24),0,'Item List'!I24)</f>
        <v>1500</v>
      </c>
      <c r="F26" s="145">
        <f t="shared" si="14"/>
        <v>9000</v>
      </c>
      <c r="G26" s="167">
        <v>1760</v>
      </c>
      <c r="H26" s="102">
        <f t="shared" si="15"/>
        <v>10560</v>
      </c>
      <c r="I26" s="169">
        <v>1600</v>
      </c>
      <c r="J26" s="102">
        <f t="shared" si="0"/>
        <v>9600</v>
      </c>
      <c r="K26" s="169">
        <v>757.56</v>
      </c>
      <c r="L26" s="102">
        <f t="shared" si="1"/>
        <v>4545.3599999999997</v>
      </c>
      <c r="M26" s="169">
        <v>740</v>
      </c>
      <c r="N26" s="102">
        <f t="shared" si="2"/>
        <v>4440</v>
      </c>
      <c r="O26" s="169"/>
      <c r="P26" s="102">
        <f t="shared" si="3"/>
        <v>0</v>
      </c>
      <c r="Q26" s="144">
        <f t="shared" si="18"/>
        <v>21</v>
      </c>
      <c r="R26" s="286" t="str">
        <f>IF(ISBLANK('Item List'!B24),"",'Item List'!B24)</f>
        <v>Inlets to be Adjusted</v>
      </c>
      <c r="S26" s="286" t="str">
        <f>IF(ISBLANK('Item List'!C24),"",'Item List'!C24)</f>
        <v>Each</v>
      </c>
      <c r="T26" s="287">
        <f>IF(ISBLANK('Item List'!H24),0,'Item List'!H24)</f>
        <v>6</v>
      </c>
      <c r="U26" s="145">
        <f>IF(ISBLANK('Item List'!I24),0,'Item List'!I24)</f>
        <v>1500</v>
      </c>
      <c r="V26" s="145">
        <f t="shared" si="4"/>
        <v>9000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6" t="str">
        <f>IF(ISBLANK('Item List'!B24),"",'Item List'!B24)</f>
        <v>Inlets to be Adjusted</v>
      </c>
      <c r="AG26" s="286" t="str">
        <f>IF(ISBLANK('Item List'!C24),"",'Item List'!C24)</f>
        <v>Each</v>
      </c>
      <c r="AH26" s="287">
        <f>IF(ISBLANK('Item List'!H24),0,'Item List'!H24)</f>
        <v>6</v>
      </c>
      <c r="AI26" s="145">
        <f>IF(ISBLANK('Item List'!I24),0,'Item List'!I24)</f>
        <v>1500</v>
      </c>
      <c r="AJ26" s="145">
        <f t="shared" si="16"/>
        <v>9000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6" t="str">
        <f>IF(ISBLANK('Item List'!B25),"",'Item List'!B25)</f>
        <v>Inlets to be Reconstructed</v>
      </c>
      <c r="C27" s="286" t="str">
        <f>IF(ISBLANK('Item List'!C25),"",'Item List'!C25)</f>
        <v>Each</v>
      </c>
      <c r="D27" s="287">
        <f>IF(ISBLANK('Item List'!H25),0,'Item List'!H25)</f>
        <v>2</v>
      </c>
      <c r="E27" s="145">
        <f>IF(ISBLANK('Item List'!I25),0,'Item List'!I25)</f>
        <v>3000</v>
      </c>
      <c r="F27" s="145">
        <f t="shared" si="14"/>
        <v>6000</v>
      </c>
      <c r="G27" s="167">
        <v>2200</v>
      </c>
      <c r="H27" s="102">
        <f t="shared" si="15"/>
        <v>4400</v>
      </c>
      <c r="I27" s="169">
        <v>2000</v>
      </c>
      <c r="J27" s="102">
        <f t="shared" si="0"/>
        <v>4000</v>
      </c>
      <c r="K27" s="169">
        <v>1434.26</v>
      </c>
      <c r="L27" s="102">
        <f t="shared" si="1"/>
        <v>2868.52</v>
      </c>
      <c r="M27" s="169">
        <v>1420</v>
      </c>
      <c r="N27" s="102">
        <f t="shared" si="2"/>
        <v>2840</v>
      </c>
      <c r="O27" s="169"/>
      <c r="P27" s="102">
        <f t="shared" si="3"/>
        <v>0</v>
      </c>
      <c r="Q27" s="144">
        <f t="shared" si="18"/>
        <v>22</v>
      </c>
      <c r="R27" s="286" t="str">
        <f>IF(ISBLANK('Item List'!B25),"",'Item List'!B25)</f>
        <v>Inlets to be Reconstructed</v>
      </c>
      <c r="S27" s="286" t="str">
        <f>IF(ISBLANK('Item List'!C25),"",'Item List'!C25)</f>
        <v>Each</v>
      </c>
      <c r="T27" s="287">
        <f>IF(ISBLANK('Item List'!H25),0,'Item List'!H25)</f>
        <v>2</v>
      </c>
      <c r="U27" s="145">
        <f>IF(ISBLANK('Item List'!I25),0,'Item List'!I25)</f>
        <v>3000</v>
      </c>
      <c r="V27" s="145">
        <f t="shared" si="4"/>
        <v>6000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6" t="str">
        <f>IF(ISBLANK('Item List'!B25),"",'Item List'!B25)</f>
        <v>Inlets to be Reconstructed</v>
      </c>
      <c r="AG27" s="286" t="str">
        <f>IF(ISBLANK('Item List'!C25),"",'Item List'!C25)</f>
        <v>Each</v>
      </c>
      <c r="AH27" s="287">
        <f>IF(ISBLANK('Item List'!H25),0,'Item List'!H25)</f>
        <v>2</v>
      </c>
      <c r="AI27" s="145">
        <f>IF(ISBLANK('Item List'!I25),0,'Item List'!I25)</f>
        <v>3000</v>
      </c>
      <c r="AJ27" s="145">
        <f t="shared" si="16"/>
        <v>6000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6" t="str">
        <f>IF(ISBLANK('Item List'!B26),"",'Item List'!B26)</f>
        <v>Combination Concrete Curb and Gutter, Type M-6.18 (Modified)</v>
      </c>
      <c r="C28" s="286" t="str">
        <f>IF(ISBLANK('Item List'!C26),"",'Item List'!C26)</f>
        <v>L.F.</v>
      </c>
      <c r="D28" s="287">
        <f>IF(ISBLANK('Item List'!H26),0,'Item List'!H26)</f>
        <v>225</v>
      </c>
      <c r="E28" s="145">
        <f>IF(ISBLANK('Item List'!I26),0,'Item List'!I26)</f>
        <v>50</v>
      </c>
      <c r="F28" s="145">
        <f t="shared" si="14"/>
        <v>11250</v>
      </c>
      <c r="G28" s="167">
        <v>47.9</v>
      </c>
      <c r="H28" s="102">
        <f t="shared" si="15"/>
        <v>10777.5</v>
      </c>
      <c r="I28" s="168">
        <v>52</v>
      </c>
      <c r="J28" s="102">
        <f t="shared" si="0"/>
        <v>11700</v>
      </c>
      <c r="K28" s="169">
        <v>49.5</v>
      </c>
      <c r="L28" s="102">
        <f t="shared" si="1"/>
        <v>11137.5</v>
      </c>
      <c r="M28" s="169">
        <v>49</v>
      </c>
      <c r="N28" s="102">
        <f t="shared" si="2"/>
        <v>11025</v>
      </c>
      <c r="O28" s="169"/>
      <c r="P28" s="102">
        <f t="shared" si="3"/>
        <v>0</v>
      </c>
      <c r="Q28" s="144">
        <f t="shared" si="18"/>
        <v>23</v>
      </c>
      <c r="R28" s="286" t="str">
        <f>IF(ISBLANK('Item List'!B26),"",'Item List'!B26)</f>
        <v>Combination Concrete Curb and Gutter, Type M-6.18 (Modified)</v>
      </c>
      <c r="S28" s="286" t="str">
        <f>IF(ISBLANK('Item List'!C26),"",'Item List'!C26)</f>
        <v>L.F.</v>
      </c>
      <c r="T28" s="287">
        <f>IF(ISBLANK('Item List'!H26),0,'Item List'!H26)</f>
        <v>225</v>
      </c>
      <c r="U28" s="145">
        <f>IF(ISBLANK('Item List'!I26),0,'Item List'!I26)</f>
        <v>50</v>
      </c>
      <c r="V28" s="145">
        <f t="shared" si="4"/>
        <v>11250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6" t="str">
        <f>IF(ISBLANK('Item List'!B26),"",'Item List'!B26)</f>
        <v>Combination Concrete Curb and Gutter, Type M-6.18 (Modified)</v>
      </c>
      <c r="AG28" s="286" t="str">
        <f>IF(ISBLANK('Item List'!C26),"",'Item List'!C26)</f>
        <v>L.F.</v>
      </c>
      <c r="AH28" s="287">
        <f>IF(ISBLANK('Item List'!H26),0,'Item List'!H26)</f>
        <v>225</v>
      </c>
      <c r="AI28" s="145">
        <f>IF(ISBLANK('Item List'!I26),0,'Item List'!I26)</f>
        <v>50</v>
      </c>
      <c r="AJ28" s="145">
        <f t="shared" si="16"/>
        <v>11250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6" t="str">
        <f>IF(ISBLANK('Item List'!B27),"",'Item List'!B27)</f>
        <v>Traffic Control and Protection</v>
      </c>
      <c r="C29" s="286" t="str">
        <f>IF(ISBLANK('Item List'!C27),"",'Item List'!C27)</f>
        <v>Lsum</v>
      </c>
      <c r="D29" s="287">
        <f>IF(ISBLANK('Item List'!H27),0,'Item List'!H27)</f>
        <v>1</v>
      </c>
      <c r="E29" s="145">
        <f>IF(ISBLANK('Item List'!I27),0,'Item List'!I27)</f>
        <v>5000</v>
      </c>
      <c r="F29" s="145">
        <f t="shared" si="14"/>
        <v>5000</v>
      </c>
      <c r="G29" s="167">
        <v>20800</v>
      </c>
      <c r="H29" s="102">
        <f t="shared" si="15"/>
        <v>20800</v>
      </c>
      <c r="I29" s="169">
        <v>25000</v>
      </c>
      <c r="J29" s="102">
        <f t="shared" si="0"/>
        <v>25000</v>
      </c>
      <c r="K29" s="169">
        <v>10336.58</v>
      </c>
      <c r="L29" s="102">
        <f t="shared" si="1"/>
        <v>10336.58</v>
      </c>
      <c r="M29" s="169">
        <v>4000</v>
      </c>
      <c r="N29" s="102">
        <f t="shared" si="2"/>
        <v>4000</v>
      </c>
      <c r="O29" s="169"/>
      <c r="P29" s="102">
        <f t="shared" si="3"/>
        <v>0</v>
      </c>
      <c r="Q29" s="144">
        <f t="shared" si="18"/>
        <v>24</v>
      </c>
      <c r="R29" s="286" t="str">
        <f>IF(ISBLANK('Item List'!B27),"",'Item List'!B27)</f>
        <v>Traffic Control and Protection</v>
      </c>
      <c r="S29" s="286" t="str">
        <f>IF(ISBLANK('Item List'!C27),"",'Item List'!C27)</f>
        <v>Lsum</v>
      </c>
      <c r="T29" s="287">
        <f>IF(ISBLANK('Item List'!H27),0,'Item List'!H27)</f>
        <v>1</v>
      </c>
      <c r="U29" s="145">
        <f>IF(ISBLANK('Item List'!I27),0,'Item List'!I27)</f>
        <v>5000</v>
      </c>
      <c r="V29" s="145">
        <f t="shared" si="4"/>
        <v>5000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6" t="str">
        <f>IF(ISBLANK('Item List'!B27),"",'Item List'!B27)</f>
        <v>Traffic Control and Protection</v>
      </c>
      <c r="AG29" s="286" t="str">
        <f>IF(ISBLANK('Item List'!C27),"",'Item List'!C27)</f>
        <v>Lsum</v>
      </c>
      <c r="AH29" s="287">
        <f>IF(ISBLANK('Item List'!H27),0,'Item List'!H27)</f>
        <v>1</v>
      </c>
      <c r="AI29" s="145">
        <f>IF(ISBLANK('Item List'!I27),0,'Item List'!I27)</f>
        <v>5000</v>
      </c>
      <c r="AJ29" s="145">
        <f t="shared" si="16"/>
        <v>5000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8"/>
      <c r="E30" s="148" t="s">
        <v>8</v>
      </c>
      <c r="F30" s="149">
        <f>IF(SUM(F6:F29)=0,"",SUM(F6:F29))</f>
        <v>442530</v>
      </c>
      <c r="G30" s="109"/>
      <c r="H30" s="103">
        <f>IF(SUM(H6:H29)=0,"",SUM(H6:H29))</f>
        <v>388588.91000000003</v>
      </c>
      <c r="I30" s="109"/>
      <c r="J30" s="103">
        <f>IF(SUM(J6:J29)=0,"",SUM(J6:J29))</f>
        <v>395041.56</v>
      </c>
      <c r="K30" s="109"/>
      <c r="L30" s="103">
        <f>IF(SUM(L6:L29)=0,"",SUM(L6:L29))</f>
        <v>445920.19</v>
      </c>
      <c r="M30" s="109"/>
      <c r="N30" s="103">
        <f>IF(SUM(N6:N29)=0,"",SUM(N6:N29))</f>
        <v>464925.20999999996</v>
      </c>
      <c r="O30" s="109"/>
      <c r="P30" s="103" t="str">
        <f>IF(SUM(P6:P29)=0,"",SUM(P6:P29))</f>
        <v/>
      </c>
      <c r="Q30" s="146"/>
      <c r="R30" s="352" t="s">
        <v>89</v>
      </c>
      <c r="S30" s="147" t="str">
        <f>IF(NOT(ISNUMBER(Q32)),"Total","Sub")</f>
        <v>Sub</v>
      </c>
      <c r="T30" s="288"/>
      <c r="U30" s="148" t="s">
        <v>8</v>
      </c>
      <c r="V30" s="149">
        <f>IF(SUM(V6:V29)=0,"",SUM(V6:V29))</f>
        <v>442530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8"/>
      <c r="AI30" s="148" t="s">
        <v>8</v>
      </c>
      <c r="AJ30" s="149">
        <f>IF(SUM(AJ6:AJ29)=0,"",SUM(AJ6:AJ29))</f>
        <v>442530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Norwest Construction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442530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388588.91000000003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395041.56</v>
      </c>
      <c r="K31" s="108"/>
      <c r="L31" s="104">
        <f>IF(SUM(L6:L29)=0,"",SUM($D6*K6,$D7*K7,$D8*K8,$D9*K9,$D10*K10,$D11*K11,$D12*K12,$D13*K13,$D14*K14,$D15*K15,$D16*K16,$D17*K17,$D18*K18,$D19*K19,$D20*K20,$D21*K21,$D22*K22,$D23*K23,$D24*K24,$D25*K25,$D26*K26,$D27*K27,$D28*K28,$D29*K29))</f>
        <v>445920.19</v>
      </c>
      <c r="M31" s="108"/>
      <c r="N31" s="104">
        <f>IF(SUM(N6:N29)=0,"",SUM($D6*M6,$D7*M7,$D8*M8,$D9*M9,$D10*M10,$D11*M11,$D12*M12,$D13*M13,$D14*M14,$D15*M15,$D16*M16,$D17*M17,$D18*M18,$D19*M19,$D20*M20,$D21*M21,$D22*M22,$D23*M23,$D24*M24,$D25*M25,$D26*M26,$D27*M27,$D28*M28,$D29*M29))</f>
        <v>464925.20999999996</v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Norwest Construction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442530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Norwest Construction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442530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6" t="str">
        <f>IF(ISBLANK('Item List'!B28),"",'Item List'!B28)</f>
        <v>Thermoplastic Pavement Markings, 4"</v>
      </c>
      <c r="C32" s="286" t="str">
        <f>IF(ISBLANK('Item List'!C28),"",'Item List'!C28)</f>
        <v>L.F.</v>
      </c>
      <c r="D32" s="287">
        <f>IF(ISBLANK('Item List'!H28),0,'Item List'!H28)</f>
        <v>5426</v>
      </c>
      <c r="E32" s="145">
        <f>IF(ISBLANK('Item List'!I28),0,'Item List'!I28)</f>
        <v>2</v>
      </c>
      <c r="F32" s="145">
        <f t="shared" ref="F32:F55" si="20">IF(AND(ISNUMBER($D32),ISNUMBER(E32)),$D32*E32,0)</f>
        <v>10852</v>
      </c>
      <c r="G32" s="167">
        <v>1.55</v>
      </c>
      <c r="H32" s="102">
        <f t="shared" ref="H32:H55" si="21">IF(AND(ISNUMBER($D32),ISNUMBER(G32)),$D32*G32,0)</f>
        <v>8410.3000000000011</v>
      </c>
      <c r="I32" s="168">
        <v>1.5</v>
      </c>
      <c r="J32" s="102">
        <f>IF(AND(ISNUMBER($D32),ISNUMBER(I32)),$D32*I32,0)</f>
        <v>8139</v>
      </c>
      <c r="K32" s="168">
        <v>1.4</v>
      </c>
      <c r="L32" s="102">
        <f>IF(AND(ISNUMBER($D32),ISNUMBER(K32)),$D32*K32,0)</f>
        <v>7596.4</v>
      </c>
      <c r="M32" s="168">
        <v>1.7</v>
      </c>
      <c r="N32" s="102">
        <f>IF(AND(ISNUMBER($D32),ISNUMBER(M32)),$D32*M32,0)</f>
        <v>9224.1999999999989</v>
      </c>
      <c r="O32" s="168"/>
      <c r="P32" s="102">
        <f>IF(AND(ISNUMBER($D32),ISNUMBER(O32)),$D32*O32,0)</f>
        <v>0</v>
      </c>
      <c r="Q32" s="144">
        <f>IF(R32="","",Q29+1)</f>
        <v>25</v>
      </c>
      <c r="R32" s="286" t="str">
        <f>IF(ISBLANK('Item List'!B28),"",'Item List'!B28)</f>
        <v>Thermoplastic Pavement Markings, 4"</v>
      </c>
      <c r="S32" s="286" t="str">
        <f>IF(ISBLANK('Item List'!C28),"",'Item List'!C28)</f>
        <v>L.F.</v>
      </c>
      <c r="T32" s="287">
        <f>IF(ISBLANK('Item List'!H28),0,'Item List'!H28)</f>
        <v>5426</v>
      </c>
      <c r="U32" s="145">
        <f>IF(ISBLANK('Item List'!I28),0,'Item List'!I28)</f>
        <v>2</v>
      </c>
      <c r="V32" s="145">
        <f t="shared" ref="V32" si="22">IF(AND(ISNUMBER($D32),ISNUMBER(U32)),$D32*U32,0)</f>
        <v>10852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3">IF(AND(ISNUMBER($D32),ISNUMBER(AA32)),$D32*AA32,0)</f>
        <v>0</v>
      </c>
      <c r="AC32" s="168"/>
      <c r="AD32" s="102">
        <f t="shared" ref="AD32:AD55" si="24">IF(AND(ISNUMBER($D32),ISNUMBER(AC32)),$D32*AC32,0)</f>
        <v>0</v>
      </c>
      <c r="AE32" s="144">
        <f>IF(AF32="","",AE29+1)</f>
        <v>25</v>
      </c>
      <c r="AF32" s="286" t="str">
        <f>IF(ISBLANK('Item List'!B28),"",'Item List'!B28)</f>
        <v>Thermoplastic Pavement Markings, 4"</v>
      </c>
      <c r="AG32" s="286" t="str">
        <f>IF(ISBLANK('Item List'!C28),"",'Item List'!C28)</f>
        <v>L.F.</v>
      </c>
      <c r="AH32" s="287">
        <f>IF(ISBLANK('Item List'!H28),0,'Item List'!H28)</f>
        <v>5426</v>
      </c>
      <c r="AI32" s="145">
        <f>IF(ISBLANK('Item List'!I28),0,'Item List'!I28)</f>
        <v>2</v>
      </c>
      <c r="AJ32" s="145">
        <f t="shared" ref="AJ32:AJ55" si="25">IF(AND(ISNUMBER($D32),ISNUMBER(AI32)),$D32*AI32,0)</f>
        <v>10852</v>
      </c>
      <c r="AK32" s="168"/>
      <c r="AL32" s="102">
        <f t="shared" ref="AL32:AL55" si="26">IF(AND(ISNUMBER($D32),ISNUMBER(AK32)),$D32*AK32,0)</f>
        <v>0</v>
      </c>
      <c r="AM32" s="168"/>
      <c r="AN32" s="102">
        <f t="shared" ref="AN32:AN55" si="27">IF(AND(ISNUMBER($D32),ISNUMBER(AM32)),$D32*AM32,0)</f>
        <v>0</v>
      </c>
      <c r="AO32" s="168"/>
      <c r="AP32" s="102">
        <f t="shared" ref="AP32:AP55" si="28">IF(AND(ISNUMBER($D32),ISNUMBER(AO32)),$D32*AO32,0)</f>
        <v>0</v>
      </c>
      <c r="AQ32" s="168"/>
      <c r="AR32" s="102">
        <f t="shared" ref="AR32:AR55" si="29">IF(AND(ISNUMBER($D32),ISNUMBER(AQ32)),$D32*AQ32,0)</f>
        <v>0</v>
      </c>
      <c r="AS32" s="168"/>
      <c r="AT32" s="102">
        <f t="shared" ref="AT32:AT55" si="30">IF(AND(ISNUMBER($D32),ISNUMBER(AS32)),$D32*AS32,0)</f>
        <v>0</v>
      </c>
      <c r="AU32" s="168"/>
      <c r="AV32" s="102">
        <f t="shared" ref="AV32:AV55" si="31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6" t="str">
        <f>IF(ISBLANK('Item List'!B29),"",'Item List'!B29)</f>
        <v>Accessible Parking Symbol Striping</v>
      </c>
      <c r="C33" s="286" t="str">
        <f>IF(ISBLANK('Item List'!C29),"",'Item List'!C29)</f>
        <v>Each</v>
      </c>
      <c r="D33" s="287">
        <f>IF(ISBLANK('Item List'!H29),0,'Item List'!H29)</f>
        <v>2</v>
      </c>
      <c r="E33" s="145">
        <f>IF(ISBLANK('Item List'!I29),0,'Item List'!I29)</f>
        <v>750</v>
      </c>
      <c r="F33" s="145">
        <f t="shared" si="20"/>
        <v>1500</v>
      </c>
      <c r="G33" s="167">
        <v>500</v>
      </c>
      <c r="H33" s="102">
        <f t="shared" si="21"/>
        <v>1000</v>
      </c>
      <c r="I33" s="168">
        <v>475</v>
      </c>
      <c r="J33" s="102">
        <f t="shared" ref="J33:J55" si="32">IF(AND(ISNUMBER($D33),ISNUMBER(I33)),$D33*I33,0)</f>
        <v>950</v>
      </c>
      <c r="K33" s="168">
        <v>450</v>
      </c>
      <c r="L33" s="102">
        <f t="shared" ref="L33:L55" si="33">IF(AND(ISNUMBER($D33),ISNUMBER(K33)),$D33*K33,0)</f>
        <v>900</v>
      </c>
      <c r="M33" s="168">
        <v>550</v>
      </c>
      <c r="N33" s="102">
        <f t="shared" ref="N33:N55" si="34">IF(AND(ISNUMBER($D33),ISNUMBER(M33)),$D33*M33,0)</f>
        <v>1100</v>
      </c>
      <c r="O33" s="168"/>
      <c r="P33" s="102">
        <f t="shared" ref="P33:P55" si="35">IF(AND(ISNUMBER($D33),ISNUMBER(O33)),$D33*O33,0)</f>
        <v>0</v>
      </c>
      <c r="Q33" s="144">
        <f>IF(R33="","",Q32+1)</f>
        <v>26</v>
      </c>
      <c r="R33" s="286" t="str">
        <f>IF(ISBLANK('Item List'!B29),"",'Item List'!B29)</f>
        <v>Accessible Parking Symbol Striping</v>
      </c>
      <c r="S33" s="286" t="str">
        <f>IF(ISBLANK('Item List'!C29),"",'Item List'!C29)</f>
        <v>Each</v>
      </c>
      <c r="T33" s="287">
        <f>IF(ISBLANK('Item List'!H29),0,'Item List'!H29)</f>
        <v>2</v>
      </c>
      <c r="U33" s="145">
        <f>IF(ISBLANK('Item List'!I29),0,'Item List'!I29)</f>
        <v>750</v>
      </c>
      <c r="V33" s="145">
        <f t="shared" ref="V33:V55" si="36">IF(AND(ISNUMBER($D33),ISNUMBER(U33)),$D33*U33,0)</f>
        <v>1500</v>
      </c>
      <c r="W33" s="168"/>
      <c r="X33" s="102">
        <f t="shared" ref="X33:Z55" si="37">IF(AND(ISNUMBER($D33),ISNUMBER(W33)),$D33*W33,0)</f>
        <v>0</v>
      </c>
      <c r="Y33" s="168"/>
      <c r="Z33" s="102">
        <f t="shared" si="37"/>
        <v>0</v>
      </c>
      <c r="AA33" s="168"/>
      <c r="AB33" s="102">
        <f t="shared" si="23"/>
        <v>0</v>
      </c>
      <c r="AC33" s="168"/>
      <c r="AD33" s="102">
        <f t="shared" si="24"/>
        <v>0</v>
      </c>
      <c r="AE33" s="144">
        <f>IF(AF33="","",AE32+1)</f>
        <v>26</v>
      </c>
      <c r="AF33" s="286" t="str">
        <f>IF(ISBLANK('Item List'!B29),"",'Item List'!B29)</f>
        <v>Accessible Parking Symbol Striping</v>
      </c>
      <c r="AG33" s="286" t="str">
        <f>IF(ISBLANK('Item List'!C29),"",'Item List'!C29)</f>
        <v>Each</v>
      </c>
      <c r="AH33" s="287">
        <f>IF(ISBLANK('Item List'!H29),0,'Item List'!H29)</f>
        <v>2</v>
      </c>
      <c r="AI33" s="145">
        <f>IF(ISBLANK('Item List'!I29),0,'Item List'!I29)</f>
        <v>750</v>
      </c>
      <c r="AJ33" s="145">
        <f t="shared" si="25"/>
        <v>1500</v>
      </c>
      <c r="AK33" s="168"/>
      <c r="AL33" s="102">
        <f t="shared" si="26"/>
        <v>0</v>
      </c>
      <c r="AM33" s="168"/>
      <c r="AN33" s="102">
        <f t="shared" si="27"/>
        <v>0</v>
      </c>
      <c r="AO33" s="168"/>
      <c r="AP33" s="102">
        <f t="shared" si="28"/>
        <v>0</v>
      </c>
      <c r="AQ33" s="168"/>
      <c r="AR33" s="102">
        <f t="shared" si="29"/>
        <v>0</v>
      </c>
      <c r="AS33" s="168"/>
      <c r="AT33" s="102">
        <f t="shared" si="30"/>
        <v>0</v>
      </c>
      <c r="AU33" s="168"/>
      <c r="AV33" s="102">
        <f t="shared" si="31"/>
        <v>0</v>
      </c>
    </row>
    <row r="34" spans="1:48" s="224" customFormat="1" ht="24" customHeight="1" x14ac:dyDescent="0.2">
      <c r="A34" s="144">
        <f t="shared" ref="A34:A55" si="38">IF(B34="","",A33+1)</f>
        <v>27</v>
      </c>
      <c r="B34" s="286" t="str">
        <f>IF(ISBLANK('Item List'!B30),"",'Item List'!B30)</f>
        <v>Subgrade Undercutting</v>
      </c>
      <c r="C34" s="286" t="str">
        <f>IF(ISBLANK('Item List'!C30),"",'Item List'!C30)</f>
        <v>C.Y.</v>
      </c>
      <c r="D34" s="287">
        <f>IF(ISBLANK('Item List'!H30),0,'Item List'!H30)</f>
        <v>100</v>
      </c>
      <c r="E34" s="145">
        <f>IF(ISBLANK('Item List'!I30),0,'Item List'!I30)</f>
        <v>200</v>
      </c>
      <c r="F34" s="145">
        <f t="shared" si="20"/>
        <v>20000</v>
      </c>
      <c r="G34" s="167">
        <v>78</v>
      </c>
      <c r="H34" s="102">
        <f t="shared" si="21"/>
        <v>7800</v>
      </c>
      <c r="I34" s="168">
        <v>70</v>
      </c>
      <c r="J34" s="102">
        <f t="shared" si="32"/>
        <v>7000</v>
      </c>
      <c r="K34" s="168">
        <v>80.8</v>
      </c>
      <c r="L34" s="102">
        <f t="shared" si="33"/>
        <v>8080</v>
      </c>
      <c r="M34" s="168">
        <v>80</v>
      </c>
      <c r="N34" s="102">
        <f t="shared" si="34"/>
        <v>8000</v>
      </c>
      <c r="O34" s="168"/>
      <c r="P34" s="102">
        <f t="shared" si="35"/>
        <v>0</v>
      </c>
      <c r="Q34" s="144">
        <f t="shared" ref="Q34:Q55" si="39">IF(R34="","",Q33+1)</f>
        <v>27</v>
      </c>
      <c r="R34" s="286" t="str">
        <f>IF(ISBLANK('Item List'!B30),"",'Item List'!B30)</f>
        <v>Subgrade Undercutting</v>
      </c>
      <c r="S34" s="286" t="str">
        <f>IF(ISBLANK('Item List'!C30),"",'Item List'!C30)</f>
        <v>C.Y.</v>
      </c>
      <c r="T34" s="287">
        <f>IF(ISBLANK('Item List'!H30),0,'Item List'!H30)</f>
        <v>100</v>
      </c>
      <c r="U34" s="145">
        <f>IF(ISBLANK('Item List'!I30),0,'Item List'!I30)</f>
        <v>200</v>
      </c>
      <c r="V34" s="145">
        <f t="shared" si="36"/>
        <v>20000</v>
      </c>
      <c r="W34" s="168"/>
      <c r="X34" s="102">
        <f t="shared" si="37"/>
        <v>0</v>
      </c>
      <c r="Y34" s="168"/>
      <c r="Z34" s="102">
        <f t="shared" si="37"/>
        <v>0</v>
      </c>
      <c r="AA34" s="168"/>
      <c r="AB34" s="102">
        <f t="shared" si="23"/>
        <v>0</v>
      </c>
      <c r="AC34" s="168"/>
      <c r="AD34" s="102">
        <f t="shared" si="24"/>
        <v>0</v>
      </c>
      <c r="AE34" s="144">
        <f t="shared" ref="AE34:AE55" si="40">IF(AF34="","",AE33+1)</f>
        <v>27</v>
      </c>
      <c r="AF34" s="286" t="str">
        <f>IF(ISBLANK('Item List'!B30),"",'Item List'!B30)</f>
        <v>Subgrade Undercutting</v>
      </c>
      <c r="AG34" s="286" t="str">
        <f>IF(ISBLANK('Item List'!C30),"",'Item List'!C30)</f>
        <v>C.Y.</v>
      </c>
      <c r="AH34" s="287">
        <f>IF(ISBLANK('Item List'!H30),0,'Item List'!H30)</f>
        <v>100</v>
      </c>
      <c r="AI34" s="145">
        <f>IF(ISBLANK('Item List'!I30),0,'Item List'!I30)</f>
        <v>200</v>
      </c>
      <c r="AJ34" s="145">
        <f t="shared" si="25"/>
        <v>20000</v>
      </c>
      <c r="AK34" s="168"/>
      <c r="AL34" s="102">
        <f t="shared" si="26"/>
        <v>0</v>
      </c>
      <c r="AM34" s="168"/>
      <c r="AN34" s="102">
        <f t="shared" si="27"/>
        <v>0</v>
      </c>
      <c r="AO34" s="168"/>
      <c r="AP34" s="102">
        <f t="shared" si="28"/>
        <v>0</v>
      </c>
      <c r="AQ34" s="168"/>
      <c r="AR34" s="102">
        <f t="shared" si="29"/>
        <v>0</v>
      </c>
      <c r="AS34" s="168"/>
      <c r="AT34" s="102">
        <f t="shared" si="30"/>
        <v>0</v>
      </c>
      <c r="AU34" s="168"/>
      <c r="AV34" s="102">
        <f t="shared" si="31"/>
        <v>0</v>
      </c>
    </row>
    <row r="35" spans="1:48" s="224" customFormat="1" ht="24" customHeight="1" x14ac:dyDescent="0.2">
      <c r="A35" s="144" t="str">
        <f t="shared" si="38"/>
        <v/>
      </c>
      <c r="B35" s="286" t="str">
        <f>IF(ISBLANK('Item List'!B31),"",'Item List'!B31)</f>
        <v/>
      </c>
      <c r="C35" s="286" t="str">
        <f>IF(ISBLANK('Item List'!C31),"",'Item List'!C31)</f>
        <v/>
      </c>
      <c r="D35" s="287" t="str">
        <f>IF(ISBLANK('Item List'!H31),0,'Item List'!H31)</f>
        <v/>
      </c>
      <c r="E35" s="145">
        <f>IF(ISBLANK('Item List'!I31),0,'Item List'!I31)</f>
        <v>0</v>
      </c>
      <c r="F35" s="145">
        <f t="shared" si="20"/>
        <v>0</v>
      </c>
      <c r="G35" s="167"/>
      <c r="H35" s="102">
        <f t="shared" si="21"/>
        <v>0</v>
      </c>
      <c r="I35" s="168"/>
      <c r="J35" s="102">
        <f t="shared" si="32"/>
        <v>0</v>
      </c>
      <c r="K35" s="168"/>
      <c r="L35" s="102">
        <f t="shared" si="33"/>
        <v>0</v>
      </c>
      <c r="M35" s="168"/>
      <c r="N35" s="102">
        <f t="shared" si="34"/>
        <v>0</v>
      </c>
      <c r="O35" s="168"/>
      <c r="P35" s="102">
        <f t="shared" si="35"/>
        <v>0</v>
      </c>
      <c r="Q35" s="144" t="str">
        <f t="shared" si="39"/>
        <v/>
      </c>
      <c r="R35" s="286" t="str">
        <f>IF(ISBLANK('Item List'!B31),"",'Item List'!B31)</f>
        <v/>
      </c>
      <c r="S35" s="286" t="str">
        <f>IF(ISBLANK('Item List'!C31),"",'Item List'!C31)</f>
        <v/>
      </c>
      <c r="T35" s="287" t="str">
        <f>IF(ISBLANK('Item List'!H31),0,'Item List'!H31)</f>
        <v/>
      </c>
      <c r="U35" s="145">
        <f>IF(ISBLANK('Item List'!I31),0,'Item List'!I31)</f>
        <v>0</v>
      </c>
      <c r="V35" s="145">
        <f t="shared" si="36"/>
        <v>0</v>
      </c>
      <c r="W35" s="168"/>
      <c r="X35" s="102">
        <f t="shared" si="37"/>
        <v>0</v>
      </c>
      <c r="Y35" s="168"/>
      <c r="Z35" s="102">
        <f t="shared" si="37"/>
        <v>0</v>
      </c>
      <c r="AA35" s="168"/>
      <c r="AB35" s="102">
        <f t="shared" si="23"/>
        <v>0</v>
      </c>
      <c r="AC35" s="168"/>
      <c r="AD35" s="102">
        <f t="shared" si="24"/>
        <v>0</v>
      </c>
      <c r="AE35" s="144" t="str">
        <f t="shared" si="40"/>
        <v/>
      </c>
      <c r="AF35" s="286" t="str">
        <f>IF(ISBLANK('Item List'!B31),"",'Item List'!B31)</f>
        <v/>
      </c>
      <c r="AG35" s="286" t="str">
        <f>IF(ISBLANK('Item List'!C31),"",'Item List'!C31)</f>
        <v/>
      </c>
      <c r="AH35" s="287" t="str">
        <f>IF(ISBLANK('Item List'!H31),0,'Item List'!H31)</f>
        <v/>
      </c>
      <c r="AI35" s="145">
        <f>IF(ISBLANK('Item List'!I31),0,'Item List'!I31)</f>
        <v>0</v>
      </c>
      <c r="AJ35" s="145">
        <f t="shared" si="25"/>
        <v>0</v>
      </c>
      <c r="AK35" s="168"/>
      <c r="AL35" s="102">
        <f t="shared" si="26"/>
        <v>0</v>
      </c>
      <c r="AM35" s="168"/>
      <c r="AN35" s="102">
        <f t="shared" si="27"/>
        <v>0</v>
      </c>
      <c r="AO35" s="168"/>
      <c r="AP35" s="102">
        <f t="shared" si="28"/>
        <v>0</v>
      </c>
      <c r="AQ35" s="168"/>
      <c r="AR35" s="102">
        <f t="shared" si="29"/>
        <v>0</v>
      </c>
      <c r="AS35" s="168"/>
      <c r="AT35" s="102">
        <f t="shared" si="30"/>
        <v>0</v>
      </c>
      <c r="AU35" s="168"/>
      <c r="AV35" s="102">
        <f t="shared" si="31"/>
        <v>0</v>
      </c>
    </row>
    <row r="36" spans="1:48" s="224" customFormat="1" ht="24" customHeight="1" x14ac:dyDescent="0.2">
      <c r="A36" s="490" t="str">
        <f t="shared" si="38"/>
        <v/>
      </c>
      <c r="B36" s="491" t="str">
        <f>IF(ISBLANK('Item List'!B32),"",'Item List'!B32)</f>
        <v/>
      </c>
      <c r="C36" s="286" t="str">
        <f>IF(ISBLANK('Item List'!C32),"",'Item List'!C32)</f>
        <v/>
      </c>
      <c r="D36" s="287" t="str">
        <f>IF(ISBLANK('Item List'!H32),0,'Item List'!H32)</f>
        <v/>
      </c>
      <c r="E36" s="145">
        <f>IF(ISBLANK('Item List'!I32),0,'Item List'!I32)</f>
        <v>0</v>
      </c>
      <c r="F36" s="145">
        <f t="shared" si="20"/>
        <v>0</v>
      </c>
      <c r="G36" s="167"/>
      <c r="H36" s="102"/>
      <c r="I36" s="168"/>
      <c r="J36" s="102">
        <f t="shared" si="32"/>
        <v>0</v>
      </c>
      <c r="K36" s="168"/>
      <c r="L36" s="102">
        <f t="shared" si="33"/>
        <v>0</v>
      </c>
      <c r="M36" s="168"/>
      <c r="N36" s="102">
        <f t="shared" si="34"/>
        <v>0</v>
      </c>
      <c r="O36" s="168"/>
      <c r="P36" s="102">
        <f t="shared" si="35"/>
        <v>0</v>
      </c>
      <c r="Q36" s="144" t="str">
        <f t="shared" si="39"/>
        <v/>
      </c>
      <c r="R36" s="286" t="str">
        <f>IF(ISBLANK('Item List'!B32),"",'Item List'!B32)</f>
        <v/>
      </c>
      <c r="S36" s="286" t="str">
        <f>IF(ISBLANK('Item List'!C32),"",'Item List'!C32)</f>
        <v/>
      </c>
      <c r="T36" s="287" t="str">
        <f>IF(ISBLANK('Item List'!H32),0,'Item List'!H32)</f>
        <v/>
      </c>
      <c r="U36" s="145">
        <f>IF(ISBLANK('Item List'!I32),0,'Item List'!I32)</f>
        <v>0</v>
      </c>
      <c r="V36" s="145">
        <f t="shared" si="36"/>
        <v>0</v>
      </c>
      <c r="W36" s="168"/>
      <c r="X36" s="102">
        <f t="shared" si="37"/>
        <v>0</v>
      </c>
      <c r="Y36" s="168"/>
      <c r="Z36" s="102">
        <f t="shared" si="37"/>
        <v>0</v>
      </c>
      <c r="AA36" s="168"/>
      <c r="AB36" s="102">
        <f t="shared" si="23"/>
        <v>0</v>
      </c>
      <c r="AC36" s="168"/>
      <c r="AD36" s="102">
        <f t="shared" si="24"/>
        <v>0</v>
      </c>
      <c r="AE36" s="144" t="str">
        <f t="shared" si="40"/>
        <v/>
      </c>
      <c r="AF36" s="286" t="str">
        <f>IF(ISBLANK('Item List'!B32),"",'Item List'!B32)</f>
        <v/>
      </c>
      <c r="AG36" s="286" t="str">
        <f>IF(ISBLANK('Item List'!C32),"",'Item List'!C32)</f>
        <v/>
      </c>
      <c r="AH36" s="287" t="str">
        <f>IF(ISBLANK('Item List'!H32),0,'Item List'!H32)</f>
        <v/>
      </c>
      <c r="AI36" s="145">
        <f>IF(ISBLANK('Item List'!I32),0,'Item List'!I32)</f>
        <v>0</v>
      </c>
      <c r="AJ36" s="145">
        <f t="shared" si="25"/>
        <v>0</v>
      </c>
      <c r="AK36" s="168"/>
      <c r="AL36" s="102">
        <f t="shared" si="26"/>
        <v>0</v>
      </c>
      <c r="AM36" s="168"/>
      <c r="AN36" s="102">
        <f t="shared" si="27"/>
        <v>0</v>
      </c>
      <c r="AO36" s="168"/>
      <c r="AP36" s="102">
        <f t="shared" si="28"/>
        <v>0</v>
      </c>
      <c r="AQ36" s="168"/>
      <c r="AR36" s="102">
        <f t="shared" si="29"/>
        <v>0</v>
      </c>
      <c r="AS36" s="168"/>
      <c r="AT36" s="102">
        <f t="shared" si="30"/>
        <v>0</v>
      </c>
      <c r="AU36" s="168"/>
      <c r="AV36" s="102">
        <f t="shared" si="31"/>
        <v>0</v>
      </c>
    </row>
    <row r="37" spans="1:48" s="224" customFormat="1" ht="24" customHeight="1" x14ac:dyDescent="0.2">
      <c r="A37" s="490"/>
      <c r="B37" s="492"/>
      <c r="C37" s="286" t="str">
        <f>IF(ISBLANK('Item List'!C33),"",'Item List'!C33)</f>
        <v/>
      </c>
      <c r="D37" s="287" t="str">
        <f>IF(ISBLANK('Item List'!H33),0,'Item List'!H33)</f>
        <v/>
      </c>
      <c r="E37" s="145">
        <f>IF(ISBLANK('Item List'!I33),0,'Item List'!I33)</f>
        <v>0</v>
      </c>
      <c r="F37" s="145">
        <f t="shared" si="20"/>
        <v>0</v>
      </c>
      <c r="G37" s="167"/>
      <c r="H37" s="102">
        <f t="shared" si="21"/>
        <v>0</v>
      </c>
      <c r="I37" s="168"/>
      <c r="J37" s="102">
        <f t="shared" si="32"/>
        <v>0</v>
      </c>
      <c r="K37" s="168"/>
      <c r="L37" s="102">
        <f t="shared" si="33"/>
        <v>0</v>
      </c>
      <c r="M37" s="168"/>
      <c r="N37" s="102">
        <f t="shared" si="34"/>
        <v>0</v>
      </c>
      <c r="O37" s="168"/>
      <c r="P37" s="102">
        <f t="shared" si="35"/>
        <v>0</v>
      </c>
      <c r="Q37" s="144" t="str">
        <f t="shared" si="39"/>
        <v/>
      </c>
      <c r="R37" s="286" t="str">
        <f>IF(ISBLANK('Item List'!B33),"",'Item List'!B33)</f>
        <v/>
      </c>
      <c r="S37" s="286" t="str">
        <f>IF(ISBLANK('Item List'!C33),"",'Item List'!C33)</f>
        <v/>
      </c>
      <c r="T37" s="287" t="str">
        <f>IF(ISBLANK('Item List'!H33),0,'Item List'!H33)</f>
        <v/>
      </c>
      <c r="U37" s="145">
        <f>IF(ISBLANK('Item List'!I33),0,'Item List'!I33)</f>
        <v>0</v>
      </c>
      <c r="V37" s="145">
        <f t="shared" si="36"/>
        <v>0</v>
      </c>
      <c r="W37" s="168"/>
      <c r="X37" s="102">
        <f t="shared" si="37"/>
        <v>0</v>
      </c>
      <c r="Y37" s="168"/>
      <c r="Z37" s="102">
        <f t="shared" si="37"/>
        <v>0</v>
      </c>
      <c r="AA37" s="168"/>
      <c r="AB37" s="102">
        <f t="shared" si="23"/>
        <v>0</v>
      </c>
      <c r="AC37" s="168"/>
      <c r="AD37" s="102">
        <f t="shared" si="24"/>
        <v>0</v>
      </c>
      <c r="AE37" s="144" t="str">
        <f t="shared" si="40"/>
        <v/>
      </c>
      <c r="AF37" s="286" t="str">
        <f>IF(ISBLANK('Item List'!B33),"",'Item List'!B33)</f>
        <v/>
      </c>
      <c r="AG37" s="286" t="str">
        <f>IF(ISBLANK('Item List'!C33),"",'Item List'!C33)</f>
        <v/>
      </c>
      <c r="AH37" s="287" t="str">
        <f>IF(ISBLANK('Item List'!H33),0,'Item List'!H33)</f>
        <v/>
      </c>
      <c r="AI37" s="145">
        <f>IF(ISBLANK('Item List'!I33),0,'Item List'!I33)</f>
        <v>0</v>
      </c>
      <c r="AJ37" s="145">
        <f t="shared" si="25"/>
        <v>0</v>
      </c>
      <c r="AK37" s="168"/>
      <c r="AL37" s="102">
        <f t="shared" si="26"/>
        <v>0</v>
      </c>
      <c r="AM37" s="168"/>
      <c r="AN37" s="102">
        <f t="shared" si="27"/>
        <v>0</v>
      </c>
      <c r="AO37" s="168"/>
      <c r="AP37" s="102">
        <f t="shared" si="28"/>
        <v>0</v>
      </c>
      <c r="AQ37" s="168"/>
      <c r="AR37" s="102">
        <f t="shared" si="29"/>
        <v>0</v>
      </c>
      <c r="AS37" s="168"/>
      <c r="AT37" s="102">
        <f t="shared" si="30"/>
        <v>0</v>
      </c>
      <c r="AU37" s="168"/>
      <c r="AV37" s="102">
        <f t="shared" si="31"/>
        <v>0</v>
      </c>
    </row>
    <row r="38" spans="1:48" s="224" customFormat="1" ht="24" customHeight="1" x14ac:dyDescent="0.2">
      <c r="A38" s="490"/>
      <c r="B38" s="493"/>
      <c r="C38" s="286" t="str">
        <f>IF(ISBLANK('Item List'!C34),"",'Item List'!C34)</f>
        <v/>
      </c>
      <c r="D38" s="287" t="str">
        <f>IF(ISBLANK('Item List'!H34),0,'Item List'!H34)</f>
        <v/>
      </c>
      <c r="E38" s="145">
        <f>IF(ISBLANK('Item List'!I34),0,'Item List'!I34)</f>
        <v>0</v>
      </c>
      <c r="F38" s="145">
        <f t="shared" si="20"/>
        <v>0</v>
      </c>
      <c r="G38" s="167"/>
      <c r="H38" s="102">
        <f t="shared" si="21"/>
        <v>0</v>
      </c>
      <c r="I38" s="168"/>
      <c r="J38" s="102">
        <f t="shared" si="32"/>
        <v>0</v>
      </c>
      <c r="K38" s="168"/>
      <c r="L38" s="102">
        <f t="shared" si="33"/>
        <v>0</v>
      </c>
      <c r="M38" s="168"/>
      <c r="N38" s="102">
        <f t="shared" si="34"/>
        <v>0</v>
      </c>
      <c r="O38" s="168"/>
      <c r="P38" s="102">
        <f t="shared" si="35"/>
        <v>0</v>
      </c>
      <c r="Q38" s="144" t="str">
        <f t="shared" si="39"/>
        <v/>
      </c>
      <c r="R38" s="286" t="str">
        <f>IF(ISBLANK('Item List'!B34),"",'Item List'!B34)</f>
        <v/>
      </c>
      <c r="S38" s="286" t="str">
        <f>IF(ISBLANK('Item List'!C34),"",'Item List'!C34)</f>
        <v/>
      </c>
      <c r="T38" s="287" t="str">
        <f>IF(ISBLANK('Item List'!H34),0,'Item List'!H34)</f>
        <v/>
      </c>
      <c r="U38" s="145">
        <f>IF(ISBLANK('Item List'!I34),0,'Item List'!I34)</f>
        <v>0</v>
      </c>
      <c r="V38" s="145">
        <f t="shared" si="36"/>
        <v>0</v>
      </c>
      <c r="W38" s="168"/>
      <c r="X38" s="102">
        <f t="shared" si="37"/>
        <v>0</v>
      </c>
      <c r="Y38" s="168"/>
      <c r="Z38" s="102">
        <f t="shared" si="37"/>
        <v>0</v>
      </c>
      <c r="AA38" s="168"/>
      <c r="AB38" s="102">
        <f t="shared" si="23"/>
        <v>0</v>
      </c>
      <c r="AC38" s="168"/>
      <c r="AD38" s="102">
        <f t="shared" si="24"/>
        <v>0</v>
      </c>
      <c r="AE38" s="144" t="str">
        <f t="shared" si="40"/>
        <v/>
      </c>
      <c r="AF38" s="286" t="str">
        <f>IF(ISBLANK('Item List'!B34),"",'Item List'!B34)</f>
        <v/>
      </c>
      <c r="AG38" s="286" t="str">
        <f>IF(ISBLANK('Item List'!C34),"",'Item List'!C34)</f>
        <v/>
      </c>
      <c r="AH38" s="287" t="str">
        <f>IF(ISBLANK('Item List'!H34),0,'Item List'!H34)</f>
        <v/>
      </c>
      <c r="AI38" s="145">
        <f>IF(ISBLANK('Item List'!I34),0,'Item List'!I34)</f>
        <v>0</v>
      </c>
      <c r="AJ38" s="145">
        <f t="shared" si="25"/>
        <v>0</v>
      </c>
      <c r="AK38" s="168"/>
      <c r="AL38" s="102">
        <f t="shared" si="26"/>
        <v>0</v>
      </c>
      <c r="AM38" s="168"/>
      <c r="AN38" s="102">
        <f t="shared" si="27"/>
        <v>0</v>
      </c>
      <c r="AO38" s="168"/>
      <c r="AP38" s="102">
        <f t="shared" si="28"/>
        <v>0</v>
      </c>
      <c r="AQ38" s="168"/>
      <c r="AR38" s="102">
        <f t="shared" si="29"/>
        <v>0</v>
      </c>
      <c r="AS38" s="168"/>
      <c r="AT38" s="102">
        <f t="shared" si="30"/>
        <v>0</v>
      </c>
      <c r="AU38" s="168"/>
      <c r="AV38" s="102">
        <f t="shared" si="31"/>
        <v>0</v>
      </c>
    </row>
    <row r="39" spans="1:48" s="224" customFormat="1" ht="24" customHeight="1" x14ac:dyDescent="0.2">
      <c r="A39" s="144" t="str">
        <f t="shared" si="38"/>
        <v/>
      </c>
      <c r="B39" s="286" t="str">
        <f>IF(ISBLANK('Item List'!B35),"",'Item List'!B35)</f>
        <v/>
      </c>
      <c r="C39" s="286" t="str">
        <f>IF(ISBLANK('Item List'!C35),"",'Item List'!C35)</f>
        <v/>
      </c>
      <c r="D39" s="287" t="str">
        <f>IF(ISBLANK('Item List'!H35),0,'Item List'!H35)</f>
        <v/>
      </c>
      <c r="E39" s="145">
        <f>IF(ISBLANK('Item List'!I35),0,'Item List'!I35)</f>
        <v>0</v>
      </c>
      <c r="F39" s="145">
        <f t="shared" si="20"/>
        <v>0</v>
      </c>
      <c r="G39" s="167"/>
      <c r="H39" s="102">
        <f t="shared" si="21"/>
        <v>0</v>
      </c>
      <c r="I39" s="168"/>
      <c r="J39" s="102">
        <f t="shared" si="32"/>
        <v>0</v>
      </c>
      <c r="K39" s="168"/>
      <c r="L39" s="102">
        <f t="shared" si="33"/>
        <v>0</v>
      </c>
      <c r="M39" s="168"/>
      <c r="N39" s="102">
        <f t="shared" si="34"/>
        <v>0</v>
      </c>
      <c r="O39" s="168"/>
      <c r="P39" s="102">
        <f t="shared" si="35"/>
        <v>0</v>
      </c>
      <c r="Q39" s="144" t="str">
        <f t="shared" si="39"/>
        <v/>
      </c>
      <c r="R39" s="286" t="str">
        <f>IF(ISBLANK('Item List'!B35),"",'Item List'!B35)</f>
        <v/>
      </c>
      <c r="S39" s="286" t="str">
        <f>IF(ISBLANK('Item List'!C35),"",'Item List'!C35)</f>
        <v/>
      </c>
      <c r="T39" s="287" t="str">
        <f>IF(ISBLANK('Item List'!H35),0,'Item List'!H35)</f>
        <v/>
      </c>
      <c r="U39" s="145">
        <f>IF(ISBLANK('Item List'!I35),0,'Item List'!I35)</f>
        <v>0</v>
      </c>
      <c r="V39" s="145">
        <f t="shared" si="36"/>
        <v>0</v>
      </c>
      <c r="W39" s="168"/>
      <c r="X39" s="102">
        <f t="shared" si="37"/>
        <v>0</v>
      </c>
      <c r="Y39" s="168"/>
      <c r="Z39" s="102">
        <f t="shared" si="37"/>
        <v>0</v>
      </c>
      <c r="AA39" s="168"/>
      <c r="AB39" s="102">
        <f t="shared" si="23"/>
        <v>0</v>
      </c>
      <c r="AC39" s="168"/>
      <c r="AD39" s="102">
        <f t="shared" si="24"/>
        <v>0</v>
      </c>
      <c r="AE39" s="144" t="str">
        <f t="shared" si="40"/>
        <v/>
      </c>
      <c r="AF39" s="286" t="str">
        <f>IF(ISBLANK('Item List'!B35),"",'Item List'!B35)</f>
        <v/>
      </c>
      <c r="AG39" s="286" t="str">
        <f>IF(ISBLANK('Item List'!C35),"",'Item List'!C35)</f>
        <v/>
      </c>
      <c r="AH39" s="287" t="str">
        <f>IF(ISBLANK('Item List'!H35),0,'Item List'!H35)</f>
        <v/>
      </c>
      <c r="AI39" s="145">
        <f>IF(ISBLANK('Item List'!I35),0,'Item List'!I35)</f>
        <v>0</v>
      </c>
      <c r="AJ39" s="145">
        <f t="shared" si="25"/>
        <v>0</v>
      </c>
      <c r="AK39" s="168"/>
      <c r="AL39" s="102">
        <f t="shared" si="26"/>
        <v>0</v>
      </c>
      <c r="AM39" s="168"/>
      <c r="AN39" s="102">
        <f t="shared" si="27"/>
        <v>0</v>
      </c>
      <c r="AO39" s="168"/>
      <c r="AP39" s="102">
        <f t="shared" si="28"/>
        <v>0</v>
      </c>
      <c r="AQ39" s="168"/>
      <c r="AR39" s="102">
        <f t="shared" si="29"/>
        <v>0</v>
      </c>
      <c r="AS39" s="168"/>
      <c r="AT39" s="102">
        <f t="shared" si="30"/>
        <v>0</v>
      </c>
      <c r="AU39" s="168"/>
      <c r="AV39" s="102">
        <f t="shared" si="31"/>
        <v>0</v>
      </c>
    </row>
    <row r="40" spans="1:48" s="224" customFormat="1" ht="24" customHeight="1" x14ac:dyDescent="0.2">
      <c r="A40" s="144" t="str">
        <f t="shared" si="38"/>
        <v/>
      </c>
      <c r="B40" s="286" t="str">
        <f>IF(ISBLANK('Item List'!B36),"",'Item List'!B36)</f>
        <v/>
      </c>
      <c r="C40" s="286" t="str">
        <f>IF(ISBLANK('Item List'!C36),"",'Item List'!C36)</f>
        <v/>
      </c>
      <c r="D40" s="287" t="str">
        <f>IF(ISBLANK('Item List'!H36),0,'Item List'!H36)</f>
        <v/>
      </c>
      <c r="E40" s="145">
        <f>IF(ISBLANK('Item List'!I36),0,'Item List'!I36)</f>
        <v>0</v>
      </c>
      <c r="F40" s="145">
        <f t="shared" si="20"/>
        <v>0</v>
      </c>
      <c r="G40" s="167"/>
      <c r="H40" s="102">
        <f t="shared" si="21"/>
        <v>0</v>
      </c>
      <c r="I40" s="168"/>
      <c r="J40" s="102">
        <f t="shared" si="32"/>
        <v>0</v>
      </c>
      <c r="K40" s="168"/>
      <c r="L40" s="102">
        <f t="shared" si="33"/>
        <v>0</v>
      </c>
      <c r="M40" s="168"/>
      <c r="N40" s="102">
        <f t="shared" si="34"/>
        <v>0</v>
      </c>
      <c r="O40" s="168"/>
      <c r="P40" s="102">
        <f t="shared" si="35"/>
        <v>0</v>
      </c>
      <c r="Q40" s="144" t="str">
        <f t="shared" si="39"/>
        <v/>
      </c>
      <c r="R40" s="286" t="str">
        <f>IF(ISBLANK('Item List'!B36),"",'Item List'!B36)</f>
        <v/>
      </c>
      <c r="S40" s="286" t="str">
        <f>IF(ISBLANK('Item List'!C36),"",'Item List'!C36)</f>
        <v/>
      </c>
      <c r="T40" s="287" t="str">
        <f>IF(ISBLANK('Item List'!H36),0,'Item List'!H36)</f>
        <v/>
      </c>
      <c r="U40" s="145">
        <f>IF(ISBLANK('Item List'!I36),0,'Item List'!I36)</f>
        <v>0</v>
      </c>
      <c r="V40" s="145">
        <f t="shared" si="36"/>
        <v>0</v>
      </c>
      <c r="W40" s="168"/>
      <c r="X40" s="102">
        <f t="shared" si="37"/>
        <v>0</v>
      </c>
      <c r="Y40" s="168"/>
      <c r="Z40" s="102">
        <f t="shared" si="37"/>
        <v>0</v>
      </c>
      <c r="AA40" s="168"/>
      <c r="AB40" s="102">
        <f t="shared" si="23"/>
        <v>0</v>
      </c>
      <c r="AC40" s="168"/>
      <c r="AD40" s="102">
        <f t="shared" si="24"/>
        <v>0</v>
      </c>
      <c r="AE40" s="144" t="str">
        <f t="shared" si="40"/>
        <v/>
      </c>
      <c r="AF40" s="286" t="str">
        <f>IF(ISBLANK('Item List'!B36),"",'Item List'!B36)</f>
        <v/>
      </c>
      <c r="AG40" s="286" t="str">
        <f>IF(ISBLANK('Item List'!C36),"",'Item List'!C36)</f>
        <v/>
      </c>
      <c r="AH40" s="287" t="str">
        <f>IF(ISBLANK('Item List'!H36),0,'Item List'!H36)</f>
        <v/>
      </c>
      <c r="AI40" s="145">
        <f>IF(ISBLANK('Item List'!I36),0,'Item List'!I36)</f>
        <v>0</v>
      </c>
      <c r="AJ40" s="145">
        <f t="shared" si="25"/>
        <v>0</v>
      </c>
      <c r="AK40" s="168"/>
      <c r="AL40" s="102">
        <f t="shared" si="26"/>
        <v>0</v>
      </c>
      <c r="AM40" s="168"/>
      <c r="AN40" s="102">
        <f t="shared" si="27"/>
        <v>0</v>
      </c>
      <c r="AO40" s="168"/>
      <c r="AP40" s="102">
        <f t="shared" si="28"/>
        <v>0</v>
      </c>
      <c r="AQ40" s="168"/>
      <c r="AR40" s="102">
        <f t="shared" si="29"/>
        <v>0</v>
      </c>
      <c r="AS40" s="168"/>
      <c r="AT40" s="102">
        <f t="shared" si="30"/>
        <v>0</v>
      </c>
      <c r="AU40" s="168"/>
      <c r="AV40" s="102">
        <f t="shared" si="31"/>
        <v>0</v>
      </c>
    </row>
    <row r="41" spans="1:48" s="224" customFormat="1" ht="24" customHeight="1" x14ac:dyDescent="0.2">
      <c r="A41" s="144" t="str">
        <f t="shared" si="38"/>
        <v/>
      </c>
      <c r="B41" s="286" t="str">
        <f>IF(ISBLANK('Item List'!B37),"",'Item List'!B37)</f>
        <v/>
      </c>
      <c r="C41" s="286" t="str">
        <f>IF(ISBLANK('Item List'!C37),"",'Item List'!C37)</f>
        <v/>
      </c>
      <c r="D41" s="287" t="str">
        <f>IF(ISBLANK('Item List'!H37),0,'Item List'!H37)</f>
        <v/>
      </c>
      <c r="E41" s="145">
        <f>IF(ISBLANK('Item List'!I37),0,'Item List'!I37)</f>
        <v>0</v>
      </c>
      <c r="F41" s="145">
        <f t="shared" si="20"/>
        <v>0</v>
      </c>
      <c r="G41" s="167"/>
      <c r="H41" s="102">
        <f t="shared" si="21"/>
        <v>0</v>
      </c>
      <c r="I41" s="168"/>
      <c r="J41" s="102">
        <f t="shared" si="32"/>
        <v>0</v>
      </c>
      <c r="K41" s="168"/>
      <c r="L41" s="102">
        <f t="shared" si="33"/>
        <v>0</v>
      </c>
      <c r="M41" s="168"/>
      <c r="N41" s="102">
        <f t="shared" si="34"/>
        <v>0</v>
      </c>
      <c r="O41" s="168"/>
      <c r="P41" s="102">
        <f t="shared" si="35"/>
        <v>0</v>
      </c>
      <c r="Q41" s="144" t="str">
        <f t="shared" si="39"/>
        <v/>
      </c>
      <c r="R41" s="286" t="str">
        <f>IF(ISBLANK('Item List'!B37),"",'Item List'!B37)</f>
        <v/>
      </c>
      <c r="S41" s="286" t="str">
        <f>IF(ISBLANK('Item List'!C37),"",'Item List'!C37)</f>
        <v/>
      </c>
      <c r="T41" s="287" t="str">
        <f>IF(ISBLANK('Item List'!H37),0,'Item List'!H37)</f>
        <v/>
      </c>
      <c r="U41" s="145">
        <f>IF(ISBLANK('Item List'!I37),0,'Item List'!I37)</f>
        <v>0</v>
      </c>
      <c r="V41" s="145">
        <f t="shared" si="36"/>
        <v>0</v>
      </c>
      <c r="W41" s="168"/>
      <c r="X41" s="102">
        <f t="shared" si="37"/>
        <v>0</v>
      </c>
      <c r="Y41" s="168"/>
      <c r="Z41" s="102">
        <f t="shared" si="37"/>
        <v>0</v>
      </c>
      <c r="AA41" s="168"/>
      <c r="AB41" s="102">
        <f t="shared" si="23"/>
        <v>0</v>
      </c>
      <c r="AC41" s="168"/>
      <c r="AD41" s="102">
        <f t="shared" si="24"/>
        <v>0</v>
      </c>
      <c r="AE41" s="144" t="str">
        <f t="shared" si="40"/>
        <v/>
      </c>
      <c r="AF41" s="286" t="str">
        <f>IF(ISBLANK('Item List'!B37),"",'Item List'!B37)</f>
        <v/>
      </c>
      <c r="AG41" s="286" t="str">
        <f>IF(ISBLANK('Item List'!C37),"",'Item List'!C37)</f>
        <v/>
      </c>
      <c r="AH41" s="287" t="str">
        <f>IF(ISBLANK('Item List'!H37),0,'Item List'!H37)</f>
        <v/>
      </c>
      <c r="AI41" s="145">
        <f>IF(ISBLANK('Item List'!I37),0,'Item List'!I37)</f>
        <v>0</v>
      </c>
      <c r="AJ41" s="145">
        <f t="shared" si="25"/>
        <v>0</v>
      </c>
      <c r="AK41" s="168"/>
      <c r="AL41" s="102">
        <f t="shared" si="26"/>
        <v>0</v>
      </c>
      <c r="AM41" s="168"/>
      <c r="AN41" s="102">
        <f t="shared" si="27"/>
        <v>0</v>
      </c>
      <c r="AO41" s="168"/>
      <c r="AP41" s="102">
        <f t="shared" si="28"/>
        <v>0</v>
      </c>
      <c r="AQ41" s="168"/>
      <c r="AR41" s="102">
        <f t="shared" si="29"/>
        <v>0</v>
      </c>
      <c r="AS41" s="168"/>
      <c r="AT41" s="102">
        <f t="shared" si="30"/>
        <v>0</v>
      </c>
      <c r="AU41" s="168"/>
      <c r="AV41" s="102">
        <f t="shared" si="31"/>
        <v>0</v>
      </c>
    </row>
    <row r="42" spans="1:48" ht="24" customHeight="1" x14ac:dyDescent="0.2">
      <c r="A42" s="144" t="str">
        <f t="shared" si="38"/>
        <v/>
      </c>
      <c r="B42" s="286" t="str">
        <f>IF(ISBLANK('Item List'!B38),"",'Item List'!B38)</f>
        <v/>
      </c>
      <c r="C42" s="286" t="str">
        <f>IF(ISBLANK('Item List'!C38),"",'Item List'!C38)</f>
        <v/>
      </c>
      <c r="D42" s="287" t="str">
        <f>IF(ISBLANK('Item List'!H38),0,'Item List'!H38)</f>
        <v/>
      </c>
      <c r="E42" s="145">
        <f>IF(ISBLANK('Item List'!I38),0,'Item List'!I38)</f>
        <v>0</v>
      </c>
      <c r="F42" s="145">
        <f t="shared" si="20"/>
        <v>0</v>
      </c>
      <c r="G42" s="167"/>
      <c r="H42" s="102">
        <f t="shared" si="21"/>
        <v>0</v>
      </c>
      <c r="I42" s="169"/>
      <c r="J42" s="102">
        <f t="shared" si="32"/>
        <v>0</v>
      </c>
      <c r="K42" s="169"/>
      <c r="L42" s="102">
        <f t="shared" si="33"/>
        <v>0</v>
      </c>
      <c r="M42" s="169"/>
      <c r="N42" s="102">
        <f t="shared" si="34"/>
        <v>0</v>
      </c>
      <c r="O42" s="169"/>
      <c r="P42" s="102">
        <f t="shared" si="35"/>
        <v>0</v>
      </c>
      <c r="Q42" s="144" t="str">
        <f t="shared" si="39"/>
        <v/>
      </c>
      <c r="R42" s="286" t="str">
        <f>IF(ISBLANK('Item List'!B38),"",'Item List'!B38)</f>
        <v/>
      </c>
      <c r="S42" s="286" t="str">
        <f>IF(ISBLANK('Item List'!C38),"",'Item List'!C38)</f>
        <v/>
      </c>
      <c r="T42" s="287" t="str">
        <f>IF(ISBLANK('Item List'!H38),0,'Item List'!H38)</f>
        <v/>
      </c>
      <c r="U42" s="145">
        <f>IF(ISBLANK('Item List'!I38),0,'Item List'!I38)</f>
        <v>0</v>
      </c>
      <c r="V42" s="145">
        <f t="shared" si="36"/>
        <v>0</v>
      </c>
      <c r="W42" s="169"/>
      <c r="X42" s="102">
        <f t="shared" si="37"/>
        <v>0</v>
      </c>
      <c r="Y42" s="169"/>
      <c r="Z42" s="102">
        <f t="shared" si="37"/>
        <v>0</v>
      </c>
      <c r="AA42" s="169"/>
      <c r="AB42" s="102">
        <f t="shared" si="23"/>
        <v>0</v>
      </c>
      <c r="AC42" s="169"/>
      <c r="AD42" s="102">
        <f t="shared" si="24"/>
        <v>0</v>
      </c>
      <c r="AE42" s="144" t="str">
        <f t="shared" si="40"/>
        <v/>
      </c>
      <c r="AF42" s="286" t="str">
        <f>IF(ISBLANK('Item List'!B38),"",'Item List'!B38)</f>
        <v/>
      </c>
      <c r="AG42" s="286" t="str">
        <f>IF(ISBLANK('Item List'!C38),"",'Item List'!C38)</f>
        <v/>
      </c>
      <c r="AH42" s="287" t="str">
        <f>IF(ISBLANK('Item List'!H38),0,'Item List'!H38)</f>
        <v/>
      </c>
      <c r="AI42" s="145">
        <f>IF(ISBLANK('Item List'!I38),0,'Item List'!I38)</f>
        <v>0</v>
      </c>
      <c r="AJ42" s="145">
        <f t="shared" si="25"/>
        <v>0</v>
      </c>
      <c r="AK42" s="169"/>
      <c r="AL42" s="102">
        <f t="shared" si="26"/>
        <v>0</v>
      </c>
      <c r="AM42" s="169"/>
      <c r="AN42" s="102">
        <f t="shared" si="27"/>
        <v>0</v>
      </c>
      <c r="AO42" s="169"/>
      <c r="AP42" s="102">
        <f t="shared" si="28"/>
        <v>0</v>
      </c>
      <c r="AQ42" s="169"/>
      <c r="AR42" s="102">
        <f t="shared" si="29"/>
        <v>0</v>
      </c>
      <c r="AS42" s="169"/>
      <c r="AT42" s="102">
        <f t="shared" si="30"/>
        <v>0</v>
      </c>
      <c r="AU42" s="169"/>
      <c r="AV42" s="102">
        <f t="shared" si="31"/>
        <v>0</v>
      </c>
    </row>
    <row r="43" spans="1:48" ht="24" customHeight="1" x14ac:dyDescent="0.2">
      <c r="A43" s="144" t="str">
        <f t="shared" si="38"/>
        <v/>
      </c>
      <c r="B43" s="286" t="str">
        <f>IF(ISBLANK('Item List'!B39),"",'Item List'!B39)</f>
        <v/>
      </c>
      <c r="C43" s="286" t="str">
        <f>IF(ISBLANK('Item List'!C39),"",'Item List'!C39)</f>
        <v/>
      </c>
      <c r="D43" s="287" t="str">
        <f>IF(ISBLANK('Item List'!H39),0,'Item List'!H39)</f>
        <v/>
      </c>
      <c r="E43" s="145">
        <f>IF(ISBLANK('Item List'!I39),0,'Item List'!I39)</f>
        <v>0</v>
      </c>
      <c r="F43" s="145">
        <f t="shared" si="20"/>
        <v>0</v>
      </c>
      <c r="G43" s="167"/>
      <c r="H43" s="102">
        <f t="shared" si="21"/>
        <v>0</v>
      </c>
      <c r="I43" s="169"/>
      <c r="J43" s="102">
        <f t="shared" si="32"/>
        <v>0</v>
      </c>
      <c r="K43" s="169"/>
      <c r="L43" s="102">
        <f t="shared" si="33"/>
        <v>0</v>
      </c>
      <c r="M43" s="169"/>
      <c r="N43" s="102">
        <f t="shared" si="34"/>
        <v>0</v>
      </c>
      <c r="O43" s="169"/>
      <c r="P43" s="102">
        <f t="shared" si="35"/>
        <v>0</v>
      </c>
      <c r="Q43" s="144" t="str">
        <f t="shared" si="39"/>
        <v/>
      </c>
      <c r="R43" s="286" t="str">
        <f>IF(ISBLANK('Item List'!B39),"",'Item List'!B39)</f>
        <v/>
      </c>
      <c r="S43" s="286" t="str">
        <f>IF(ISBLANK('Item List'!C39),"",'Item List'!C39)</f>
        <v/>
      </c>
      <c r="T43" s="287" t="str">
        <f>IF(ISBLANK('Item List'!H39),0,'Item List'!H39)</f>
        <v/>
      </c>
      <c r="U43" s="145">
        <f>IF(ISBLANK('Item List'!I39),0,'Item List'!I39)</f>
        <v>0</v>
      </c>
      <c r="V43" s="145">
        <f t="shared" si="36"/>
        <v>0</v>
      </c>
      <c r="W43" s="169"/>
      <c r="X43" s="102">
        <f t="shared" si="37"/>
        <v>0</v>
      </c>
      <c r="Y43" s="169"/>
      <c r="Z43" s="102">
        <f t="shared" si="37"/>
        <v>0</v>
      </c>
      <c r="AA43" s="169"/>
      <c r="AB43" s="102">
        <f t="shared" si="23"/>
        <v>0</v>
      </c>
      <c r="AC43" s="169"/>
      <c r="AD43" s="102">
        <f t="shared" si="24"/>
        <v>0</v>
      </c>
      <c r="AE43" s="144" t="str">
        <f t="shared" si="40"/>
        <v/>
      </c>
      <c r="AF43" s="286" t="str">
        <f>IF(ISBLANK('Item List'!B39),"",'Item List'!B39)</f>
        <v/>
      </c>
      <c r="AG43" s="286" t="str">
        <f>IF(ISBLANK('Item List'!C39),"",'Item List'!C39)</f>
        <v/>
      </c>
      <c r="AH43" s="287" t="str">
        <f>IF(ISBLANK('Item List'!H39),0,'Item List'!H39)</f>
        <v/>
      </c>
      <c r="AI43" s="145">
        <f>IF(ISBLANK('Item List'!I39),0,'Item List'!I39)</f>
        <v>0</v>
      </c>
      <c r="AJ43" s="145">
        <f t="shared" si="25"/>
        <v>0</v>
      </c>
      <c r="AK43" s="169"/>
      <c r="AL43" s="102">
        <f t="shared" si="26"/>
        <v>0</v>
      </c>
      <c r="AM43" s="169"/>
      <c r="AN43" s="102">
        <f t="shared" si="27"/>
        <v>0</v>
      </c>
      <c r="AO43" s="169"/>
      <c r="AP43" s="102">
        <f t="shared" si="28"/>
        <v>0</v>
      </c>
      <c r="AQ43" s="169"/>
      <c r="AR43" s="102">
        <f t="shared" si="29"/>
        <v>0</v>
      </c>
      <c r="AS43" s="169"/>
      <c r="AT43" s="102">
        <f t="shared" si="30"/>
        <v>0</v>
      </c>
      <c r="AU43" s="169"/>
      <c r="AV43" s="102">
        <f t="shared" si="31"/>
        <v>0</v>
      </c>
    </row>
    <row r="44" spans="1:48" ht="24" customHeight="1" x14ac:dyDescent="0.2">
      <c r="A44" s="144" t="str">
        <f t="shared" si="38"/>
        <v/>
      </c>
      <c r="B44" s="286" t="str">
        <f>IF(ISBLANK('Item List'!B40),"",'Item List'!B40)</f>
        <v/>
      </c>
      <c r="C44" s="286" t="str">
        <f>IF(ISBLANK('Item List'!C40),"",'Item List'!C40)</f>
        <v/>
      </c>
      <c r="D44" s="287" t="str">
        <f>IF(ISBLANK('Item List'!H40),0,'Item List'!H40)</f>
        <v/>
      </c>
      <c r="E44" s="145">
        <f>IF(ISBLANK('Item List'!I40),0,'Item List'!I40)</f>
        <v>0</v>
      </c>
      <c r="F44" s="145">
        <f t="shared" si="20"/>
        <v>0</v>
      </c>
      <c r="G44" s="167"/>
      <c r="H44" s="102">
        <f t="shared" si="21"/>
        <v>0</v>
      </c>
      <c r="I44" s="169"/>
      <c r="J44" s="102">
        <f t="shared" si="32"/>
        <v>0</v>
      </c>
      <c r="K44" s="169"/>
      <c r="L44" s="102">
        <f t="shared" si="33"/>
        <v>0</v>
      </c>
      <c r="M44" s="169"/>
      <c r="N44" s="102">
        <f t="shared" si="34"/>
        <v>0</v>
      </c>
      <c r="O44" s="169"/>
      <c r="P44" s="102">
        <f t="shared" si="35"/>
        <v>0</v>
      </c>
      <c r="Q44" s="144" t="str">
        <f t="shared" si="39"/>
        <v/>
      </c>
      <c r="R44" s="286" t="str">
        <f>IF(ISBLANK('Item List'!B40),"",'Item List'!B40)</f>
        <v/>
      </c>
      <c r="S44" s="286" t="str">
        <f>IF(ISBLANK('Item List'!C40),"",'Item List'!C40)</f>
        <v/>
      </c>
      <c r="T44" s="287" t="str">
        <f>IF(ISBLANK('Item List'!H40),0,'Item List'!H40)</f>
        <v/>
      </c>
      <c r="U44" s="145">
        <f>IF(ISBLANK('Item List'!I40),0,'Item List'!I40)</f>
        <v>0</v>
      </c>
      <c r="V44" s="145">
        <f t="shared" si="36"/>
        <v>0</v>
      </c>
      <c r="W44" s="169"/>
      <c r="X44" s="102">
        <f t="shared" si="37"/>
        <v>0</v>
      </c>
      <c r="Y44" s="169"/>
      <c r="Z44" s="102">
        <f t="shared" si="37"/>
        <v>0</v>
      </c>
      <c r="AA44" s="169"/>
      <c r="AB44" s="102">
        <f t="shared" si="23"/>
        <v>0</v>
      </c>
      <c r="AC44" s="169"/>
      <c r="AD44" s="102">
        <f t="shared" si="24"/>
        <v>0</v>
      </c>
      <c r="AE44" s="144" t="str">
        <f t="shared" si="40"/>
        <v/>
      </c>
      <c r="AF44" s="286" t="str">
        <f>IF(ISBLANK('Item List'!B40),"",'Item List'!B40)</f>
        <v/>
      </c>
      <c r="AG44" s="286" t="str">
        <f>IF(ISBLANK('Item List'!C40),"",'Item List'!C40)</f>
        <v/>
      </c>
      <c r="AH44" s="287" t="str">
        <f>IF(ISBLANK('Item List'!H40),0,'Item List'!H40)</f>
        <v/>
      </c>
      <c r="AI44" s="145">
        <f>IF(ISBLANK('Item List'!I40),0,'Item List'!I40)</f>
        <v>0</v>
      </c>
      <c r="AJ44" s="145">
        <f t="shared" si="25"/>
        <v>0</v>
      </c>
      <c r="AK44" s="169"/>
      <c r="AL44" s="102">
        <f t="shared" si="26"/>
        <v>0</v>
      </c>
      <c r="AM44" s="169"/>
      <c r="AN44" s="102">
        <f t="shared" si="27"/>
        <v>0</v>
      </c>
      <c r="AO44" s="169"/>
      <c r="AP44" s="102">
        <f t="shared" si="28"/>
        <v>0</v>
      </c>
      <c r="AQ44" s="169"/>
      <c r="AR44" s="102">
        <f t="shared" si="29"/>
        <v>0</v>
      </c>
      <c r="AS44" s="169"/>
      <c r="AT44" s="102">
        <f t="shared" si="30"/>
        <v>0</v>
      </c>
      <c r="AU44" s="169"/>
      <c r="AV44" s="102">
        <f t="shared" si="31"/>
        <v>0</v>
      </c>
    </row>
    <row r="45" spans="1:48" ht="24" customHeight="1" x14ac:dyDescent="0.2">
      <c r="A45" s="144" t="str">
        <f t="shared" si="38"/>
        <v/>
      </c>
      <c r="B45" s="286" t="str">
        <f>IF(ISBLANK('Item List'!B41),"",'Item List'!B41)</f>
        <v/>
      </c>
      <c r="C45" s="286" t="str">
        <f>IF(ISBLANK('Item List'!C41),"",'Item List'!C41)</f>
        <v/>
      </c>
      <c r="D45" s="287" t="str">
        <f>IF(ISBLANK('Item List'!H41),0,'Item List'!H41)</f>
        <v/>
      </c>
      <c r="E45" s="145">
        <f>IF(ISBLANK('Item List'!I41),0,'Item List'!I41)</f>
        <v>0</v>
      </c>
      <c r="F45" s="145">
        <f t="shared" si="20"/>
        <v>0</v>
      </c>
      <c r="G45" s="167"/>
      <c r="H45" s="102">
        <f t="shared" si="21"/>
        <v>0</v>
      </c>
      <c r="I45" s="169"/>
      <c r="J45" s="102">
        <f t="shared" si="32"/>
        <v>0</v>
      </c>
      <c r="K45" s="169"/>
      <c r="L45" s="102">
        <f t="shared" si="33"/>
        <v>0</v>
      </c>
      <c r="M45" s="169"/>
      <c r="N45" s="102">
        <f t="shared" si="34"/>
        <v>0</v>
      </c>
      <c r="O45" s="169"/>
      <c r="P45" s="102">
        <f t="shared" si="35"/>
        <v>0</v>
      </c>
      <c r="Q45" s="144" t="str">
        <f t="shared" si="39"/>
        <v/>
      </c>
      <c r="R45" s="286" t="str">
        <f>IF(ISBLANK('Item List'!B41),"",'Item List'!B41)</f>
        <v/>
      </c>
      <c r="S45" s="286" t="str">
        <f>IF(ISBLANK('Item List'!C41),"",'Item List'!C41)</f>
        <v/>
      </c>
      <c r="T45" s="287" t="str">
        <f>IF(ISBLANK('Item List'!H41),0,'Item List'!H41)</f>
        <v/>
      </c>
      <c r="U45" s="145">
        <f>IF(ISBLANK('Item List'!I41),0,'Item List'!I41)</f>
        <v>0</v>
      </c>
      <c r="V45" s="145">
        <f t="shared" si="36"/>
        <v>0</v>
      </c>
      <c r="W45" s="169"/>
      <c r="X45" s="102">
        <f t="shared" si="37"/>
        <v>0</v>
      </c>
      <c r="Y45" s="169"/>
      <c r="Z45" s="102">
        <f t="shared" si="37"/>
        <v>0</v>
      </c>
      <c r="AA45" s="169"/>
      <c r="AB45" s="102">
        <f t="shared" si="23"/>
        <v>0</v>
      </c>
      <c r="AC45" s="169"/>
      <c r="AD45" s="102">
        <f t="shared" si="24"/>
        <v>0</v>
      </c>
      <c r="AE45" s="144" t="str">
        <f t="shared" si="40"/>
        <v/>
      </c>
      <c r="AF45" s="286" t="str">
        <f>IF(ISBLANK('Item List'!B41),"",'Item List'!B41)</f>
        <v/>
      </c>
      <c r="AG45" s="286" t="str">
        <f>IF(ISBLANK('Item List'!C41),"",'Item List'!C41)</f>
        <v/>
      </c>
      <c r="AH45" s="287" t="str">
        <f>IF(ISBLANK('Item List'!H41),0,'Item List'!H41)</f>
        <v/>
      </c>
      <c r="AI45" s="145">
        <f>IF(ISBLANK('Item List'!I41),0,'Item List'!I41)</f>
        <v>0</v>
      </c>
      <c r="AJ45" s="145">
        <f t="shared" si="25"/>
        <v>0</v>
      </c>
      <c r="AK45" s="169"/>
      <c r="AL45" s="102">
        <f t="shared" si="26"/>
        <v>0</v>
      </c>
      <c r="AM45" s="169"/>
      <c r="AN45" s="102">
        <f t="shared" si="27"/>
        <v>0</v>
      </c>
      <c r="AO45" s="169"/>
      <c r="AP45" s="102">
        <f t="shared" si="28"/>
        <v>0</v>
      </c>
      <c r="AQ45" s="169"/>
      <c r="AR45" s="102">
        <f t="shared" si="29"/>
        <v>0</v>
      </c>
      <c r="AS45" s="169"/>
      <c r="AT45" s="102">
        <f t="shared" si="30"/>
        <v>0</v>
      </c>
      <c r="AU45" s="169"/>
      <c r="AV45" s="102">
        <f t="shared" si="31"/>
        <v>0</v>
      </c>
    </row>
    <row r="46" spans="1:48" ht="24" customHeight="1" x14ac:dyDescent="0.2">
      <c r="A46" s="144" t="str">
        <f t="shared" si="38"/>
        <v/>
      </c>
      <c r="B46" s="286" t="str">
        <f>IF(ISBLANK('Item List'!B42),"",'Item List'!B42)</f>
        <v/>
      </c>
      <c r="C46" s="286" t="str">
        <f>IF(ISBLANK('Item List'!C42),"",'Item List'!C42)</f>
        <v/>
      </c>
      <c r="D46" s="287" t="str">
        <f>IF(ISBLANK('Item List'!H42),0,'Item List'!H42)</f>
        <v/>
      </c>
      <c r="E46" s="145">
        <f>IF(ISBLANK('Item List'!I42),0,'Item List'!I42)</f>
        <v>0</v>
      </c>
      <c r="F46" s="145">
        <f t="shared" si="20"/>
        <v>0</v>
      </c>
      <c r="G46" s="167"/>
      <c r="H46" s="102">
        <f t="shared" si="21"/>
        <v>0</v>
      </c>
      <c r="I46" s="169"/>
      <c r="J46" s="102">
        <f t="shared" si="32"/>
        <v>0</v>
      </c>
      <c r="K46" s="169"/>
      <c r="L46" s="102">
        <f t="shared" si="33"/>
        <v>0</v>
      </c>
      <c r="M46" s="169"/>
      <c r="N46" s="102">
        <f t="shared" si="34"/>
        <v>0</v>
      </c>
      <c r="O46" s="169"/>
      <c r="P46" s="102">
        <f t="shared" si="35"/>
        <v>0</v>
      </c>
      <c r="Q46" s="144" t="str">
        <f t="shared" si="39"/>
        <v/>
      </c>
      <c r="R46" s="286" t="str">
        <f>IF(ISBLANK('Item List'!B42),"",'Item List'!B42)</f>
        <v/>
      </c>
      <c r="S46" s="286" t="str">
        <f>IF(ISBLANK('Item List'!C42),"",'Item List'!C42)</f>
        <v/>
      </c>
      <c r="T46" s="287" t="str">
        <f>IF(ISBLANK('Item List'!H42),0,'Item List'!H42)</f>
        <v/>
      </c>
      <c r="U46" s="145">
        <f>IF(ISBLANK('Item List'!I42),0,'Item List'!I42)</f>
        <v>0</v>
      </c>
      <c r="V46" s="145">
        <f t="shared" si="36"/>
        <v>0</v>
      </c>
      <c r="W46" s="169"/>
      <c r="X46" s="102">
        <f t="shared" si="37"/>
        <v>0</v>
      </c>
      <c r="Y46" s="169"/>
      <c r="Z46" s="102">
        <f t="shared" si="37"/>
        <v>0</v>
      </c>
      <c r="AA46" s="169"/>
      <c r="AB46" s="102">
        <f t="shared" si="23"/>
        <v>0</v>
      </c>
      <c r="AC46" s="169"/>
      <c r="AD46" s="102">
        <f t="shared" si="24"/>
        <v>0</v>
      </c>
      <c r="AE46" s="144" t="str">
        <f t="shared" si="40"/>
        <v/>
      </c>
      <c r="AF46" s="286" t="str">
        <f>IF(ISBLANK('Item List'!B42),"",'Item List'!B42)</f>
        <v/>
      </c>
      <c r="AG46" s="286" t="str">
        <f>IF(ISBLANK('Item List'!C42),"",'Item List'!C42)</f>
        <v/>
      </c>
      <c r="AH46" s="287" t="str">
        <f>IF(ISBLANK('Item List'!H42),0,'Item List'!H42)</f>
        <v/>
      </c>
      <c r="AI46" s="145">
        <f>IF(ISBLANK('Item List'!I42),0,'Item List'!I42)</f>
        <v>0</v>
      </c>
      <c r="AJ46" s="145">
        <f t="shared" si="25"/>
        <v>0</v>
      </c>
      <c r="AK46" s="169"/>
      <c r="AL46" s="102">
        <f t="shared" si="26"/>
        <v>0</v>
      </c>
      <c r="AM46" s="169"/>
      <c r="AN46" s="102">
        <f t="shared" si="27"/>
        <v>0</v>
      </c>
      <c r="AO46" s="169"/>
      <c r="AP46" s="102">
        <f t="shared" si="28"/>
        <v>0</v>
      </c>
      <c r="AQ46" s="169"/>
      <c r="AR46" s="102">
        <f t="shared" si="29"/>
        <v>0</v>
      </c>
      <c r="AS46" s="169"/>
      <c r="AT46" s="102">
        <f t="shared" si="30"/>
        <v>0</v>
      </c>
      <c r="AU46" s="169"/>
      <c r="AV46" s="102">
        <f t="shared" si="31"/>
        <v>0</v>
      </c>
    </row>
    <row r="47" spans="1:48" ht="24" customHeight="1" x14ac:dyDescent="0.2">
      <c r="A47" s="144" t="str">
        <f t="shared" si="38"/>
        <v/>
      </c>
      <c r="B47" s="286" t="str">
        <f>IF(ISBLANK('Item List'!B43),"",'Item List'!B43)</f>
        <v/>
      </c>
      <c r="C47" s="286" t="str">
        <f>IF(ISBLANK('Item List'!C43),"",'Item List'!C43)</f>
        <v/>
      </c>
      <c r="D47" s="287" t="str">
        <f>IF(ISBLANK('Item List'!H43),0,'Item List'!H43)</f>
        <v/>
      </c>
      <c r="E47" s="145">
        <f>IF(ISBLANK('Item List'!I43),0,'Item List'!I43)</f>
        <v>0</v>
      </c>
      <c r="F47" s="145">
        <f t="shared" si="20"/>
        <v>0</v>
      </c>
      <c r="G47" s="167"/>
      <c r="H47" s="102">
        <f t="shared" si="21"/>
        <v>0</v>
      </c>
      <c r="I47" s="169"/>
      <c r="J47" s="102">
        <f t="shared" si="32"/>
        <v>0</v>
      </c>
      <c r="K47" s="169"/>
      <c r="L47" s="102">
        <f t="shared" si="33"/>
        <v>0</v>
      </c>
      <c r="M47" s="169"/>
      <c r="N47" s="102">
        <f t="shared" si="34"/>
        <v>0</v>
      </c>
      <c r="O47" s="169"/>
      <c r="P47" s="102">
        <f t="shared" si="35"/>
        <v>0</v>
      </c>
      <c r="Q47" s="144" t="str">
        <f t="shared" si="39"/>
        <v/>
      </c>
      <c r="R47" s="286" t="str">
        <f>IF(ISBLANK('Item List'!B43),"",'Item List'!B43)</f>
        <v/>
      </c>
      <c r="S47" s="286" t="str">
        <f>IF(ISBLANK('Item List'!C43),"",'Item List'!C43)</f>
        <v/>
      </c>
      <c r="T47" s="287" t="str">
        <f>IF(ISBLANK('Item List'!H43),0,'Item List'!H43)</f>
        <v/>
      </c>
      <c r="U47" s="145">
        <f>IF(ISBLANK('Item List'!I43),0,'Item List'!I43)</f>
        <v>0</v>
      </c>
      <c r="V47" s="145">
        <f t="shared" si="36"/>
        <v>0</v>
      </c>
      <c r="W47" s="169"/>
      <c r="X47" s="102">
        <f t="shared" si="37"/>
        <v>0</v>
      </c>
      <c r="Y47" s="169"/>
      <c r="Z47" s="102">
        <f t="shared" si="37"/>
        <v>0</v>
      </c>
      <c r="AA47" s="169"/>
      <c r="AB47" s="102">
        <f t="shared" si="23"/>
        <v>0</v>
      </c>
      <c r="AC47" s="169"/>
      <c r="AD47" s="102">
        <f t="shared" si="24"/>
        <v>0</v>
      </c>
      <c r="AE47" s="144" t="str">
        <f t="shared" si="40"/>
        <v/>
      </c>
      <c r="AF47" s="286" t="str">
        <f>IF(ISBLANK('Item List'!B43),"",'Item List'!B43)</f>
        <v/>
      </c>
      <c r="AG47" s="286" t="str">
        <f>IF(ISBLANK('Item List'!C43),"",'Item List'!C43)</f>
        <v/>
      </c>
      <c r="AH47" s="287" t="str">
        <f>IF(ISBLANK('Item List'!H43),0,'Item List'!H43)</f>
        <v/>
      </c>
      <c r="AI47" s="145">
        <f>IF(ISBLANK('Item List'!I43),0,'Item List'!I43)</f>
        <v>0</v>
      </c>
      <c r="AJ47" s="145">
        <f t="shared" si="25"/>
        <v>0</v>
      </c>
      <c r="AK47" s="169"/>
      <c r="AL47" s="102">
        <f t="shared" si="26"/>
        <v>0</v>
      </c>
      <c r="AM47" s="169"/>
      <c r="AN47" s="102">
        <f t="shared" si="27"/>
        <v>0</v>
      </c>
      <c r="AO47" s="169"/>
      <c r="AP47" s="102">
        <f t="shared" si="28"/>
        <v>0</v>
      </c>
      <c r="AQ47" s="169"/>
      <c r="AR47" s="102">
        <f t="shared" si="29"/>
        <v>0</v>
      </c>
      <c r="AS47" s="169"/>
      <c r="AT47" s="102">
        <f t="shared" si="30"/>
        <v>0</v>
      </c>
      <c r="AU47" s="169"/>
      <c r="AV47" s="102">
        <f t="shared" si="31"/>
        <v>0</v>
      </c>
    </row>
    <row r="48" spans="1:48" ht="24" customHeight="1" x14ac:dyDescent="0.2">
      <c r="A48" s="144" t="str">
        <f t="shared" si="38"/>
        <v/>
      </c>
      <c r="B48" s="286" t="str">
        <f>IF(ISBLANK('Item List'!B44),"",'Item List'!B44)</f>
        <v/>
      </c>
      <c r="C48" s="286" t="str">
        <f>IF(ISBLANK('Item List'!C44),"",'Item List'!C44)</f>
        <v/>
      </c>
      <c r="D48" s="287" t="str">
        <f>IF(ISBLANK('Item List'!H44),0,'Item List'!H44)</f>
        <v/>
      </c>
      <c r="E48" s="145">
        <f>IF(ISBLANK('Item List'!I44),0,'Item List'!I44)</f>
        <v>0</v>
      </c>
      <c r="F48" s="145">
        <f t="shared" si="20"/>
        <v>0</v>
      </c>
      <c r="G48" s="167"/>
      <c r="H48" s="102">
        <f t="shared" si="21"/>
        <v>0</v>
      </c>
      <c r="I48" s="169"/>
      <c r="J48" s="102">
        <f t="shared" si="32"/>
        <v>0</v>
      </c>
      <c r="K48" s="169"/>
      <c r="L48" s="102">
        <f t="shared" si="33"/>
        <v>0</v>
      </c>
      <c r="M48" s="169"/>
      <c r="N48" s="102">
        <f t="shared" si="34"/>
        <v>0</v>
      </c>
      <c r="O48" s="169"/>
      <c r="P48" s="102">
        <f t="shared" si="35"/>
        <v>0</v>
      </c>
      <c r="Q48" s="144" t="str">
        <f t="shared" si="39"/>
        <v/>
      </c>
      <c r="R48" s="286" t="str">
        <f>IF(ISBLANK('Item List'!B44),"",'Item List'!B44)</f>
        <v/>
      </c>
      <c r="S48" s="286" t="str">
        <f>IF(ISBLANK('Item List'!C44),"",'Item List'!C44)</f>
        <v/>
      </c>
      <c r="T48" s="287" t="str">
        <f>IF(ISBLANK('Item List'!H44),0,'Item List'!H44)</f>
        <v/>
      </c>
      <c r="U48" s="145">
        <f>IF(ISBLANK('Item List'!I44),0,'Item List'!I44)</f>
        <v>0</v>
      </c>
      <c r="V48" s="145">
        <f t="shared" si="36"/>
        <v>0</v>
      </c>
      <c r="W48" s="169"/>
      <c r="X48" s="102">
        <f t="shared" si="37"/>
        <v>0</v>
      </c>
      <c r="Y48" s="169"/>
      <c r="Z48" s="102">
        <f t="shared" si="37"/>
        <v>0</v>
      </c>
      <c r="AA48" s="169"/>
      <c r="AB48" s="102">
        <f t="shared" si="23"/>
        <v>0</v>
      </c>
      <c r="AC48" s="169"/>
      <c r="AD48" s="102">
        <f t="shared" si="24"/>
        <v>0</v>
      </c>
      <c r="AE48" s="144" t="str">
        <f t="shared" si="40"/>
        <v/>
      </c>
      <c r="AF48" s="286" t="str">
        <f>IF(ISBLANK('Item List'!B44),"",'Item List'!B44)</f>
        <v/>
      </c>
      <c r="AG48" s="286" t="str">
        <f>IF(ISBLANK('Item List'!C44),"",'Item List'!C44)</f>
        <v/>
      </c>
      <c r="AH48" s="287" t="str">
        <f>IF(ISBLANK('Item List'!H44),0,'Item List'!H44)</f>
        <v/>
      </c>
      <c r="AI48" s="145">
        <f>IF(ISBLANK('Item List'!I44),0,'Item List'!I44)</f>
        <v>0</v>
      </c>
      <c r="AJ48" s="145">
        <f t="shared" si="25"/>
        <v>0</v>
      </c>
      <c r="AK48" s="169"/>
      <c r="AL48" s="102">
        <f t="shared" si="26"/>
        <v>0</v>
      </c>
      <c r="AM48" s="169"/>
      <c r="AN48" s="102">
        <f t="shared" si="27"/>
        <v>0</v>
      </c>
      <c r="AO48" s="169"/>
      <c r="AP48" s="102">
        <f t="shared" si="28"/>
        <v>0</v>
      </c>
      <c r="AQ48" s="169"/>
      <c r="AR48" s="102">
        <f t="shared" si="29"/>
        <v>0</v>
      </c>
      <c r="AS48" s="169"/>
      <c r="AT48" s="102">
        <f t="shared" si="30"/>
        <v>0</v>
      </c>
      <c r="AU48" s="169"/>
      <c r="AV48" s="102">
        <f t="shared" si="31"/>
        <v>0</v>
      </c>
    </row>
    <row r="49" spans="1:48" ht="24" customHeight="1" x14ac:dyDescent="0.2">
      <c r="A49" s="144" t="str">
        <f t="shared" si="38"/>
        <v/>
      </c>
      <c r="B49" s="286" t="str">
        <f>IF(ISBLANK('Item List'!B45),"",'Item List'!B45)</f>
        <v/>
      </c>
      <c r="C49" s="286" t="str">
        <f>IF(ISBLANK('Item List'!C45),"",'Item List'!C45)</f>
        <v/>
      </c>
      <c r="D49" s="287" t="str">
        <f>IF(ISBLANK('Item List'!H45),0,'Item List'!H45)</f>
        <v/>
      </c>
      <c r="E49" s="145">
        <f>IF(ISBLANK('Item List'!I45),0,'Item List'!I45)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2"/>
        <v>0</v>
      </c>
      <c r="K49" s="169"/>
      <c r="L49" s="102">
        <f t="shared" si="33"/>
        <v>0</v>
      </c>
      <c r="M49" s="169"/>
      <c r="N49" s="102">
        <f t="shared" si="34"/>
        <v>0</v>
      </c>
      <c r="O49" s="169"/>
      <c r="P49" s="102">
        <f t="shared" si="35"/>
        <v>0</v>
      </c>
      <c r="Q49" s="144" t="str">
        <f t="shared" si="39"/>
        <v/>
      </c>
      <c r="R49" s="286" t="str">
        <f>IF(ISBLANK('Item List'!B45),"",'Item List'!B45)</f>
        <v/>
      </c>
      <c r="S49" s="286" t="str">
        <f>IF(ISBLANK('Item List'!C45),"",'Item List'!C45)</f>
        <v/>
      </c>
      <c r="T49" s="287" t="str">
        <f>IF(ISBLANK('Item List'!H45),0,'Item List'!H45)</f>
        <v/>
      </c>
      <c r="U49" s="145">
        <f>IF(ISBLANK('Item List'!I45),0,'Item List'!I45)</f>
        <v>0</v>
      </c>
      <c r="V49" s="145">
        <f t="shared" si="36"/>
        <v>0</v>
      </c>
      <c r="W49" s="169"/>
      <c r="X49" s="102">
        <f t="shared" si="37"/>
        <v>0</v>
      </c>
      <c r="Y49" s="169"/>
      <c r="Z49" s="102">
        <f t="shared" si="37"/>
        <v>0</v>
      </c>
      <c r="AA49" s="169"/>
      <c r="AB49" s="102">
        <f t="shared" si="23"/>
        <v>0</v>
      </c>
      <c r="AC49" s="169"/>
      <c r="AD49" s="102">
        <f t="shared" si="24"/>
        <v>0</v>
      </c>
      <c r="AE49" s="144" t="str">
        <f t="shared" si="40"/>
        <v/>
      </c>
      <c r="AF49" s="286" t="str">
        <f>IF(ISBLANK('Item List'!B45),"",'Item List'!B45)</f>
        <v/>
      </c>
      <c r="AG49" s="286" t="str">
        <f>IF(ISBLANK('Item List'!C45),"",'Item List'!C45)</f>
        <v/>
      </c>
      <c r="AH49" s="287" t="str">
        <f>IF(ISBLANK('Item List'!H45),0,'Item List'!H45)</f>
        <v/>
      </c>
      <c r="AI49" s="145">
        <f>IF(ISBLANK('Item List'!I45),0,'Item List'!I45)</f>
        <v>0</v>
      </c>
      <c r="AJ49" s="145">
        <f t="shared" si="25"/>
        <v>0</v>
      </c>
      <c r="AK49" s="169"/>
      <c r="AL49" s="102">
        <f t="shared" si="26"/>
        <v>0</v>
      </c>
      <c r="AM49" s="169"/>
      <c r="AN49" s="102">
        <f t="shared" si="27"/>
        <v>0</v>
      </c>
      <c r="AO49" s="169"/>
      <c r="AP49" s="102">
        <f t="shared" si="28"/>
        <v>0</v>
      </c>
      <c r="AQ49" s="169"/>
      <c r="AR49" s="102">
        <f t="shared" si="29"/>
        <v>0</v>
      </c>
      <c r="AS49" s="169"/>
      <c r="AT49" s="102">
        <f t="shared" si="30"/>
        <v>0</v>
      </c>
      <c r="AU49" s="169"/>
      <c r="AV49" s="102">
        <f t="shared" si="31"/>
        <v>0</v>
      </c>
    </row>
    <row r="50" spans="1:48" ht="24" customHeight="1" x14ac:dyDescent="0.2">
      <c r="A50" s="144" t="str">
        <f t="shared" si="38"/>
        <v/>
      </c>
      <c r="B50" s="286" t="str">
        <f>IF(ISBLANK('Item List'!B46),"",'Item List'!B46)</f>
        <v/>
      </c>
      <c r="C50" s="286" t="str">
        <f>IF(ISBLANK('Item List'!C46),"",'Item List'!C46)</f>
        <v/>
      </c>
      <c r="D50" s="287" t="str">
        <f>IF(ISBLANK('Item List'!H46),0,'Item List'!H46)</f>
        <v/>
      </c>
      <c r="E50" s="145">
        <f>IF(ISBLANK('Item List'!I46),0,'Item List'!I46)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2"/>
        <v>0</v>
      </c>
      <c r="K50" s="169"/>
      <c r="L50" s="102">
        <f t="shared" si="33"/>
        <v>0</v>
      </c>
      <c r="M50" s="169"/>
      <c r="N50" s="102">
        <f t="shared" si="34"/>
        <v>0</v>
      </c>
      <c r="O50" s="169"/>
      <c r="P50" s="102">
        <f t="shared" si="35"/>
        <v>0</v>
      </c>
      <c r="Q50" s="144" t="str">
        <f t="shared" si="39"/>
        <v/>
      </c>
      <c r="R50" s="286" t="str">
        <f>IF(ISBLANK('Item List'!B46),"",'Item List'!B46)</f>
        <v/>
      </c>
      <c r="S50" s="286" t="str">
        <f>IF(ISBLANK('Item List'!C46),"",'Item List'!C46)</f>
        <v/>
      </c>
      <c r="T50" s="287" t="str">
        <f>IF(ISBLANK('Item List'!H46),0,'Item List'!H46)</f>
        <v/>
      </c>
      <c r="U50" s="145">
        <f>IF(ISBLANK('Item List'!I46),0,'Item List'!I46)</f>
        <v>0</v>
      </c>
      <c r="V50" s="145">
        <f t="shared" si="36"/>
        <v>0</v>
      </c>
      <c r="W50" s="169"/>
      <c r="X50" s="102">
        <f t="shared" si="37"/>
        <v>0</v>
      </c>
      <c r="Y50" s="169"/>
      <c r="Z50" s="102">
        <f t="shared" si="37"/>
        <v>0</v>
      </c>
      <c r="AA50" s="169"/>
      <c r="AB50" s="102">
        <f t="shared" si="23"/>
        <v>0</v>
      </c>
      <c r="AC50" s="169"/>
      <c r="AD50" s="102">
        <f t="shared" si="24"/>
        <v>0</v>
      </c>
      <c r="AE50" s="144" t="str">
        <f t="shared" si="40"/>
        <v/>
      </c>
      <c r="AF50" s="286" t="str">
        <f>IF(ISBLANK('Item List'!B46),"",'Item List'!B46)</f>
        <v/>
      </c>
      <c r="AG50" s="286" t="str">
        <f>IF(ISBLANK('Item List'!C46),"",'Item List'!C46)</f>
        <v/>
      </c>
      <c r="AH50" s="287" t="str">
        <f>IF(ISBLANK('Item List'!H46),0,'Item List'!H46)</f>
        <v/>
      </c>
      <c r="AI50" s="145">
        <f>IF(ISBLANK('Item List'!I46),0,'Item List'!I46)</f>
        <v>0</v>
      </c>
      <c r="AJ50" s="145">
        <f t="shared" si="25"/>
        <v>0</v>
      </c>
      <c r="AK50" s="169"/>
      <c r="AL50" s="102">
        <f t="shared" si="26"/>
        <v>0</v>
      </c>
      <c r="AM50" s="169"/>
      <c r="AN50" s="102">
        <f t="shared" si="27"/>
        <v>0</v>
      </c>
      <c r="AO50" s="169"/>
      <c r="AP50" s="102">
        <f t="shared" si="28"/>
        <v>0</v>
      </c>
      <c r="AQ50" s="169"/>
      <c r="AR50" s="102">
        <f t="shared" si="29"/>
        <v>0</v>
      </c>
      <c r="AS50" s="169"/>
      <c r="AT50" s="102">
        <f t="shared" si="30"/>
        <v>0</v>
      </c>
      <c r="AU50" s="169"/>
      <c r="AV50" s="102">
        <f t="shared" si="31"/>
        <v>0</v>
      </c>
    </row>
    <row r="51" spans="1:48" ht="24" customHeight="1" x14ac:dyDescent="0.2">
      <c r="A51" s="144" t="str">
        <f t="shared" si="38"/>
        <v/>
      </c>
      <c r="B51" s="286" t="str">
        <f>IF(ISBLANK('Item List'!B47),"",'Item List'!B47)</f>
        <v/>
      </c>
      <c r="C51" s="286" t="str">
        <f>IF(ISBLANK('Item List'!C47),"",'Item List'!C47)</f>
        <v/>
      </c>
      <c r="D51" s="287" t="str">
        <f>IF(ISBLANK('Item List'!H47),0,'Item List'!H47)</f>
        <v/>
      </c>
      <c r="E51" s="145">
        <f>IF(ISBLANK('Item List'!I47),0,'Item List'!I47)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2"/>
        <v>0</v>
      </c>
      <c r="K51" s="169"/>
      <c r="L51" s="102">
        <f t="shared" si="33"/>
        <v>0</v>
      </c>
      <c r="M51" s="169"/>
      <c r="N51" s="102">
        <f t="shared" si="34"/>
        <v>0</v>
      </c>
      <c r="O51" s="169"/>
      <c r="P51" s="102">
        <f t="shared" si="35"/>
        <v>0</v>
      </c>
      <c r="Q51" s="144" t="str">
        <f t="shared" si="39"/>
        <v/>
      </c>
      <c r="R51" s="286" t="str">
        <f>IF(ISBLANK('Item List'!B47),"",'Item List'!B47)</f>
        <v/>
      </c>
      <c r="S51" s="286" t="str">
        <f>IF(ISBLANK('Item List'!C47),"",'Item List'!C47)</f>
        <v/>
      </c>
      <c r="T51" s="287" t="str">
        <f>IF(ISBLANK('Item List'!H47),0,'Item List'!H47)</f>
        <v/>
      </c>
      <c r="U51" s="145">
        <f>IF(ISBLANK('Item List'!I47),0,'Item List'!I47)</f>
        <v>0</v>
      </c>
      <c r="V51" s="145">
        <f t="shared" si="36"/>
        <v>0</v>
      </c>
      <c r="W51" s="169"/>
      <c r="X51" s="102">
        <f t="shared" si="37"/>
        <v>0</v>
      </c>
      <c r="Y51" s="169"/>
      <c r="Z51" s="102">
        <f t="shared" si="37"/>
        <v>0</v>
      </c>
      <c r="AA51" s="169"/>
      <c r="AB51" s="102">
        <f t="shared" si="23"/>
        <v>0</v>
      </c>
      <c r="AC51" s="169"/>
      <c r="AD51" s="102">
        <f t="shared" si="24"/>
        <v>0</v>
      </c>
      <c r="AE51" s="144" t="str">
        <f t="shared" si="40"/>
        <v/>
      </c>
      <c r="AF51" s="286" t="str">
        <f>IF(ISBLANK('Item List'!B47),"",'Item List'!B47)</f>
        <v/>
      </c>
      <c r="AG51" s="286" t="str">
        <f>IF(ISBLANK('Item List'!C47),"",'Item List'!C47)</f>
        <v/>
      </c>
      <c r="AH51" s="287" t="str">
        <f>IF(ISBLANK('Item List'!H47),0,'Item List'!H47)</f>
        <v/>
      </c>
      <c r="AI51" s="145">
        <f>IF(ISBLANK('Item List'!I47),0,'Item List'!I47)</f>
        <v>0</v>
      </c>
      <c r="AJ51" s="145">
        <f t="shared" si="25"/>
        <v>0</v>
      </c>
      <c r="AK51" s="169"/>
      <c r="AL51" s="102">
        <f t="shared" si="26"/>
        <v>0</v>
      </c>
      <c r="AM51" s="169"/>
      <c r="AN51" s="102">
        <f t="shared" si="27"/>
        <v>0</v>
      </c>
      <c r="AO51" s="169"/>
      <c r="AP51" s="102">
        <f t="shared" si="28"/>
        <v>0</v>
      </c>
      <c r="AQ51" s="169"/>
      <c r="AR51" s="102">
        <f t="shared" si="29"/>
        <v>0</v>
      </c>
      <c r="AS51" s="169"/>
      <c r="AT51" s="102">
        <f t="shared" si="30"/>
        <v>0</v>
      </c>
      <c r="AU51" s="169"/>
      <c r="AV51" s="102">
        <f t="shared" si="31"/>
        <v>0</v>
      </c>
    </row>
    <row r="52" spans="1:48" ht="24" customHeight="1" x14ac:dyDescent="0.2">
      <c r="A52" s="144" t="str">
        <f t="shared" si="38"/>
        <v/>
      </c>
      <c r="B52" s="286" t="str">
        <f>IF(ISBLANK('Item List'!B48),"",'Item List'!B48)</f>
        <v/>
      </c>
      <c r="C52" s="286" t="str">
        <f>IF(ISBLANK('Item List'!C48),"",'Item List'!C48)</f>
        <v/>
      </c>
      <c r="D52" s="287" t="str">
        <f>IF(ISBLANK('Item List'!H48),0,'Item List'!H48)</f>
        <v/>
      </c>
      <c r="E52" s="145">
        <f>IF(ISBLANK('Item List'!I48),0,'Item List'!I48)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2"/>
        <v>0</v>
      </c>
      <c r="K52" s="169"/>
      <c r="L52" s="102">
        <f t="shared" si="33"/>
        <v>0</v>
      </c>
      <c r="M52" s="169"/>
      <c r="N52" s="102">
        <f t="shared" si="34"/>
        <v>0</v>
      </c>
      <c r="O52" s="169"/>
      <c r="P52" s="102">
        <f t="shared" si="35"/>
        <v>0</v>
      </c>
      <c r="Q52" s="144" t="str">
        <f t="shared" si="39"/>
        <v/>
      </c>
      <c r="R52" s="286" t="str">
        <f>IF(ISBLANK('Item List'!B48),"",'Item List'!B48)</f>
        <v/>
      </c>
      <c r="S52" s="286" t="str">
        <f>IF(ISBLANK('Item List'!C48),"",'Item List'!C48)</f>
        <v/>
      </c>
      <c r="T52" s="287" t="str">
        <f>IF(ISBLANK('Item List'!H48),0,'Item List'!H48)</f>
        <v/>
      </c>
      <c r="U52" s="145">
        <f>IF(ISBLANK('Item List'!I48),0,'Item List'!I48)</f>
        <v>0</v>
      </c>
      <c r="V52" s="145">
        <f t="shared" si="36"/>
        <v>0</v>
      </c>
      <c r="W52" s="169"/>
      <c r="X52" s="102">
        <f t="shared" si="37"/>
        <v>0</v>
      </c>
      <c r="Y52" s="169"/>
      <c r="Z52" s="102">
        <f t="shared" si="37"/>
        <v>0</v>
      </c>
      <c r="AA52" s="169"/>
      <c r="AB52" s="102">
        <f t="shared" si="23"/>
        <v>0</v>
      </c>
      <c r="AC52" s="169"/>
      <c r="AD52" s="102">
        <f t="shared" si="24"/>
        <v>0</v>
      </c>
      <c r="AE52" s="144" t="str">
        <f t="shared" si="40"/>
        <v/>
      </c>
      <c r="AF52" s="286" t="str">
        <f>IF(ISBLANK('Item List'!B48),"",'Item List'!B48)</f>
        <v/>
      </c>
      <c r="AG52" s="286" t="str">
        <f>IF(ISBLANK('Item List'!C48),"",'Item List'!C48)</f>
        <v/>
      </c>
      <c r="AH52" s="287" t="str">
        <f>IF(ISBLANK('Item List'!H48),0,'Item List'!H48)</f>
        <v/>
      </c>
      <c r="AI52" s="145">
        <f>IF(ISBLANK('Item List'!I48),0,'Item List'!I48)</f>
        <v>0</v>
      </c>
      <c r="AJ52" s="145">
        <f t="shared" si="25"/>
        <v>0</v>
      </c>
      <c r="AK52" s="169"/>
      <c r="AL52" s="102">
        <f t="shared" si="26"/>
        <v>0</v>
      </c>
      <c r="AM52" s="169"/>
      <c r="AN52" s="102">
        <f t="shared" si="27"/>
        <v>0</v>
      </c>
      <c r="AO52" s="169"/>
      <c r="AP52" s="102">
        <f t="shared" si="28"/>
        <v>0</v>
      </c>
      <c r="AQ52" s="169"/>
      <c r="AR52" s="102">
        <f t="shared" si="29"/>
        <v>0</v>
      </c>
      <c r="AS52" s="169"/>
      <c r="AT52" s="102">
        <f t="shared" si="30"/>
        <v>0</v>
      </c>
      <c r="AU52" s="169"/>
      <c r="AV52" s="102">
        <f t="shared" si="31"/>
        <v>0</v>
      </c>
    </row>
    <row r="53" spans="1:48" ht="24" customHeight="1" x14ac:dyDescent="0.2">
      <c r="A53" s="144" t="str">
        <f t="shared" si="38"/>
        <v/>
      </c>
      <c r="B53" s="286" t="str">
        <f>IF(ISBLANK('Item List'!B49),"",'Item List'!B49)</f>
        <v/>
      </c>
      <c r="C53" s="286" t="str">
        <f>IF(ISBLANK('Item List'!C49),"",'Item List'!C49)</f>
        <v/>
      </c>
      <c r="D53" s="287" t="str">
        <f>IF(ISBLANK('Item List'!H49),0,'Item List'!H49)</f>
        <v/>
      </c>
      <c r="E53" s="145">
        <f>IF(ISBLANK('Item List'!I49),0,'Item List'!I49)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2"/>
        <v>0</v>
      </c>
      <c r="K53" s="169"/>
      <c r="L53" s="102">
        <f t="shared" si="33"/>
        <v>0</v>
      </c>
      <c r="M53" s="169"/>
      <c r="N53" s="102">
        <f t="shared" si="34"/>
        <v>0</v>
      </c>
      <c r="O53" s="169"/>
      <c r="P53" s="102">
        <f t="shared" si="35"/>
        <v>0</v>
      </c>
      <c r="Q53" s="144" t="str">
        <f t="shared" si="39"/>
        <v/>
      </c>
      <c r="R53" s="286" t="str">
        <f>IF(ISBLANK('Item List'!B49),"",'Item List'!B49)</f>
        <v/>
      </c>
      <c r="S53" s="286" t="str">
        <f>IF(ISBLANK('Item List'!C49),"",'Item List'!C49)</f>
        <v/>
      </c>
      <c r="T53" s="287" t="str">
        <f>IF(ISBLANK('Item List'!H49),0,'Item List'!H49)</f>
        <v/>
      </c>
      <c r="U53" s="145">
        <f>IF(ISBLANK('Item List'!I49),0,'Item List'!I49)</f>
        <v>0</v>
      </c>
      <c r="V53" s="145">
        <f t="shared" si="36"/>
        <v>0</v>
      </c>
      <c r="W53" s="169"/>
      <c r="X53" s="102">
        <f t="shared" si="37"/>
        <v>0</v>
      </c>
      <c r="Y53" s="169"/>
      <c r="Z53" s="102">
        <f t="shared" si="37"/>
        <v>0</v>
      </c>
      <c r="AA53" s="169"/>
      <c r="AB53" s="102">
        <f t="shared" si="23"/>
        <v>0</v>
      </c>
      <c r="AC53" s="169"/>
      <c r="AD53" s="102">
        <f t="shared" si="24"/>
        <v>0</v>
      </c>
      <c r="AE53" s="144" t="str">
        <f t="shared" si="40"/>
        <v/>
      </c>
      <c r="AF53" s="286" t="str">
        <f>IF(ISBLANK('Item List'!B49),"",'Item List'!B49)</f>
        <v/>
      </c>
      <c r="AG53" s="286" t="str">
        <f>IF(ISBLANK('Item List'!C49),"",'Item List'!C49)</f>
        <v/>
      </c>
      <c r="AH53" s="287" t="str">
        <f>IF(ISBLANK('Item List'!H49),0,'Item List'!H49)</f>
        <v/>
      </c>
      <c r="AI53" s="145">
        <f>IF(ISBLANK('Item List'!I49),0,'Item List'!I49)</f>
        <v>0</v>
      </c>
      <c r="AJ53" s="145">
        <f t="shared" si="25"/>
        <v>0</v>
      </c>
      <c r="AK53" s="169"/>
      <c r="AL53" s="102">
        <f t="shared" si="26"/>
        <v>0</v>
      </c>
      <c r="AM53" s="169"/>
      <c r="AN53" s="102">
        <f t="shared" si="27"/>
        <v>0</v>
      </c>
      <c r="AO53" s="169"/>
      <c r="AP53" s="102">
        <f t="shared" si="28"/>
        <v>0</v>
      </c>
      <c r="AQ53" s="169"/>
      <c r="AR53" s="102">
        <f t="shared" si="29"/>
        <v>0</v>
      </c>
      <c r="AS53" s="169"/>
      <c r="AT53" s="102">
        <f t="shared" si="30"/>
        <v>0</v>
      </c>
      <c r="AU53" s="169"/>
      <c r="AV53" s="102">
        <f t="shared" si="31"/>
        <v>0</v>
      </c>
    </row>
    <row r="54" spans="1:48" ht="24" customHeight="1" x14ac:dyDescent="0.2">
      <c r="A54" s="144" t="str">
        <f t="shared" si="38"/>
        <v/>
      </c>
      <c r="B54" s="286" t="str">
        <f>IF(ISBLANK('Item List'!B50),"",'Item List'!B50)</f>
        <v/>
      </c>
      <c r="C54" s="286" t="str">
        <f>IF(ISBLANK('Item List'!C50),"",'Item List'!C50)</f>
        <v/>
      </c>
      <c r="D54" s="287" t="str">
        <f>IF(ISBLANK('Item List'!H50),0,'Item List'!H50)</f>
        <v/>
      </c>
      <c r="E54" s="145">
        <f>IF(ISBLANK('Item List'!I50),0,'Item List'!I50)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2"/>
        <v>0</v>
      </c>
      <c r="K54" s="169"/>
      <c r="L54" s="102">
        <f t="shared" si="33"/>
        <v>0</v>
      </c>
      <c r="M54" s="169"/>
      <c r="N54" s="102">
        <f t="shared" si="34"/>
        <v>0</v>
      </c>
      <c r="O54" s="169"/>
      <c r="P54" s="102">
        <f t="shared" si="35"/>
        <v>0</v>
      </c>
      <c r="Q54" s="144" t="str">
        <f t="shared" si="39"/>
        <v/>
      </c>
      <c r="R54" s="286" t="str">
        <f>IF(ISBLANK('Item List'!B50),"",'Item List'!B50)</f>
        <v/>
      </c>
      <c r="S54" s="286" t="str">
        <f>IF(ISBLANK('Item List'!C50),"",'Item List'!C50)</f>
        <v/>
      </c>
      <c r="T54" s="287" t="str">
        <f>IF(ISBLANK('Item List'!H50),0,'Item List'!H50)</f>
        <v/>
      </c>
      <c r="U54" s="145">
        <f>IF(ISBLANK('Item List'!I50),0,'Item List'!I50)</f>
        <v>0</v>
      </c>
      <c r="V54" s="145">
        <f t="shared" si="36"/>
        <v>0</v>
      </c>
      <c r="W54" s="169"/>
      <c r="X54" s="102">
        <f t="shared" si="37"/>
        <v>0</v>
      </c>
      <c r="Y54" s="169"/>
      <c r="Z54" s="102">
        <f t="shared" si="37"/>
        <v>0</v>
      </c>
      <c r="AA54" s="169"/>
      <c r="AB54" s="102">
        <f t="shared" si="23"/>
        <v>0</v>
      </c>
      <c r="AC54" s="169"/>
      <c r="AD54" s="102">
        <f t="shared" si="24"/>
        <v>0</v>
      </c>
      <c r="AE54" s="144" t="str">
        <f t="shared" si="40"/>
        <v/>
      </c>
      <c r="AF54" s="286" t="str">
        <f>IF(ISBLANK('Item List'!B50),"",'Item List'!B50)</f>
        <v/>
      </c>
      <c r="AG54" s="286" t="str">
        <f>IF(ISBLANK('Item List'!C50),"",'Item List'!C50)</f>
        <v/>
      </c>
      <c r="AH54" s="287" t="str">
        <f>IF(ISBLANK('Item List'!H50),0,'Item List'!H50)</f>
        <v/>
      </c>
      <c r="AI54" s="145">
        <f>IF(ISBLANK('Item List'!I50),0,'Item List'!I50)</f>
        <v>0</v>
      </c>
      <c r="AJ54" s="145">
        <f t="shared" si="25"/>
        <v>0</v>
      </c>
      <c r="AK54" s="169"/>
      <c r="AL54" s="102">
        <f t="shared" si="26"/>
        <v>0</v>
      </c>
      <c r="AM54" s="169"/>
      <c r="AN54" s="102">
        <f t="shared" si="27"/>
        <v>0</v>
      </c>
      <c r="AO54" s="169"/>
      <c r="AP54" s="102">
        <f t="shared" si="28"/>
        <v>0</v>
      </c>
      <c r="AQ54" s="169"/>
      <c r="AR54" s="102">
        <f t="shared" si="29"/>
        <v>0</v>
      </c>
      <c r="AS54" s="169"/>
      <c r="AT54" s="102">
        <f t="shared" si="30"/>
        <v>0</v>
      </c>
      <c r="AU54" s="169"/>
      <c r="AV54" s="102">
        <f t="shared" si="31"/>
        <v>0</v>
      </c>
    </row>
    <row r="55" spans="1:48" ht="24" customHeight="1" thickBot="1" x14ac:dyDescent="0.25">
      <c r="A55" s="144" t="str">
        <f t="shared" si="38"/>
        <v/>
      </c>
      <c r="B55" s="286" t="str">
        <f>IF(ISBLANK('Item List'!B51),"",'Item List'!B51)</f>
        <v/>
      </c>
      <c r="C55" s="286" t="str">
        <f>IF(ISBLANK('Item List'!C51),"",'Item List'!C51)</f>
        <v/>
      </c>
      <c r="D55" s="287" t="str">
        <f>IF(ISBLANK('Item List'!H51),0,'Item List'!H51)</f>
        <v/>
      </c>
      <c r="E55" s="145">
        <f>IF(ISBLANK('Item List'!I51),0,'Item List'!I51)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2"/>
        <v>0</v>
      </c>
      <c r="K55" s="169"/>
      <c r="L55" s="102">
        <f t="shared" si="33"/>
        <v>0</v>
      </c>
      <c r="M55" s="169"/>
      <c r="N55" s="102">
        <f t="shared" si="34"/>
        <v>0</v>
      </c>
      <c r="O55" s="169"/>
      <c r="P55" s="102">
        <f t="shared" si="35"/>
        <v>0</v>
      </c>
      <c r="Q55" s="144" t="str">
        <f t="shared" si="39"/>
        <v/>
      </c>
      <c r="R55" s="286" t="str">
        <f>IF(ISBLANK('Item List'!B51),"",'Item List'!B51)</f>
        <v/>
      </c>
      <c r="S55" s="286" t="str">
        <f>IF(ISBLANK('Item List'!C51),"",'Item List'!C51)</f>
        <v/>
      </c>
      <c r="T55" s="287" t="str">
        <f>IF(ISBLANK('Item List'!H51),0,'Item List'!H51)</f>
        <v/>
      </c>
      <c r="U55" s="145">
        <f>IF(ISBLANK('Item List'!I51),0,'Item List'!I51)</f>
        <v>0</v>
      </c>
      <c r="V55" s="145">
        <f t="shared" si="36"/>
        <v>0</v>
      </c>
      <c r="W55" s="169"/>
      <c r="X55" s="102">
        <f t="shared" si="37"/>
        <v>0</v>
      </c>
      <c r="Y55" s="169"/>
      <c r="Z55" s="102">
        <f t="shared" si="37"/>
        <v>0</v>
      </c>
      <c r="AA55" s="169"/>
      <c r="AB55" s="102">
        <f t="shared" si="23"/>
        <v>0</v>
      </c>
      <c r="AC55" s="169"/>
      <c r="AD55" s="102">
        <f t="shared" si="24"/>
        <v>0</v>
      </c>
      <c r="AE55" s="144" t="str">
        <f t="shared" si="40"/>
        <v/>
      </c>
      <c r="AF55" s="286" t="str">
        <f>IF(ISBLANK('Item List'!B51),"",'Item List'!B51)</f>
        <v/>
      </c>
      <c r="AG55" s="286" t="str">
        <f>IF(ISBLANK('Item List'!C51),"",'Item List'!C51)</f>
        <v/>
      </c>
      <c r="AH55" s="287" t="str">
        <f>IF(ISBLANK('Item List'!H51),0,'Item List'!H51)</f>
        <v/>
      </c>
      <c r="AI55" s="145">
        <f>IF(ISBLANK('Item List'!I51),0,'Item List'!I51)</f>
        <v>0</v>
      </c>
      <c r="AJ55" s="145">
        <f t="shared" si="25"/>
        <v>0</v>
      </c>
      <c r="AK55" s="169"/>
      <c r="AL55" s="102">
        <f t="shared" si="26"/>
        <v>0</v>
      </c>
      <c r="AM55" s="169"/>
      <c r="AN55" s="102">
        <f t="shared" si="27"/>
        <v>0</v>
      </c>
      <c r="AO55" s="169"/>
      <c r="AP55" s="102">
        <f t="shared" si="28"/>
        <v>0</v>
      </c>
      <c r="AQ55" s="169"/>
      <c r="AR55" s="102">
        <f t="shared" si="29"/>
        <v>0</v>
      </c>
      <c r="AS55" s="169"/>
      <c r="AT55" s="102">
        <f t="shared" si="30"/>
        <v>0</v>
      </c>
      <c r="AU55" s="169"/>
      <c r="AV55" s="102">
        <f t="shared" si="31"/>
        <v>0</v>
      </c>
    </row>
    <row r="56" spans="1:48" s="224" customFormat="1" ht="10.5" customHeight="1" thickBot="1" x14ac:dyDescent="0.25">
      <c r="A56" s="146"/>
      <c r="B56" s="156" t="s">
        <v>10</v>
      </c>
      <c r="C56" s="147" t="str">
        <f>IF(NOT(ISNUMBER(A58)),"Total","Sub")</f>
        <v>Total</v>
      </c>
      <c r="D56" s="288"/>
      <c r="E56" s="148" t="s">
        <v>8</v>
      </c>
      <c r="F56" s="149">
        <f>IF(SUM(F32:F55)=0,"",SUM(F32:F55)+F30)</f>
        <v>474882</v>
      </c>
      <c r="G56" s="149"/>
      <c r="H56" s="149">
        <f t="shared" ref="G56:L57" si="41">IF(SUM(H32:H55)=0,"",SUM(H32:H55)+H30)</f>
        <v>405799.21</v>
      </c>
      <c r="I56" s="149"/>
      <c r="J56" s="149">
        <f t="shared" si="41"/>
        <v>411130.56</v>
      </c>
      <c r="K56" s="149"/>
      <c r="L56" s="149">
        <f t="shared" si="41"/>
        <v>462496.59</v>
      </c>
      <c r="M56" s="216"/>
      <c r="N56" s="103">
        <f>IF(SUM(N32:N55)=0,"",SUM(N32:N55)+N30)</f>
        <v>483249.41</v>
      </c>
      <c r="O56" s="216"/>
      <c r="P56" s="103" t="str">
        <f>IF(SUM(P32:P55)=0,"",SUM(P32:P55)+P30)</f>
        <v/>
      </c>
      <c r="Q56" s="146"/>
      <c r="R56" s="352" t="s">
        <v>90</v>
      </c>
      <c r="S56" s="147" t="str">
        <f>IF(NOT(ISNUMBER(Q58)),"Total","Sub")</f>
        <v>Total</v>
      </c>
      <c r="T56" s="288"/>
      <c r="U56" s="148" t="s">
        <v>8</v>
      </c>
      <c r="V56" s="149">
        <f>IF(SUM(V32:V55)=0,"",SUM(V32:V55)+V30)</f>
        <v>474882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8"/>
      <c r="AI56" s="148" t="s">
        <v>8</v>
      </c>
      <c r="AJ56" s="149">
        <f>IF(SUM(AJ32:AJ55)=0,"",SUM(AJ32:AJ55)+AJ30)</f>
        <v>474882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Norwest Construction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v>405799.21</v>
      </c>
      <c r="I57" s="104">
        <f t="shared" ref="I57:K57" si="42">I56</f>
        <v>0</v>
      </c>
      <c r="J57" s="104">
        <f t="shared" si="42"/>
        <v>411130.56</v>
      </c>
      <c r="K57" s="104">
        <f t="shared" si="42"/>
        <v>0</v>
      </c>
      <c r="L57" s="494">
        <v>462496.59</v>
      </c>
      <c r="M57" s="217"/>
      <c r="N57" s="103">
        <v>483249.41</v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Norwest Construction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Norwest Construction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6" t="str">
        <f>IF(ISBLANK('Item List'!B52),"",'Item List'!B52)</f>
        <v/>
      </c>
      <c r="C58" s="286" t="str">
        <f>IF(ISBLANK('Item List'!C52),"",'Item List'!C52)</f>
        <v/>
      </c>
      <c r="D58" s="287" t="str">
        <f>IF(ISBLANK('Item List'!H52),0,'Item List'!H52)</f>
        <v/>
      </c>
      <c r="E58" s="145">
        <f>IF(ISBLANK('Item List'!I52),0,'Item List'!I52)</f>
        <v>0</v>
      </c>
      <c r="F58" s="145">
        <f t="shared" ref="F58:F81" si="43">IF(AND(ISNUMBER($D58),ISNUMBER(E58)),$D58*E58,0)</f>
        <v>0</v>
      </c>
      <c r="G58" s="379"/>
      <c r="H58" s="102">
        <f t="shared" ref="H58:H81" si="44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6" t="str">
        <f>IF(ISBLANK('Item List'!V46),"",'Item List'!V46)</f>
        <v/>
      </c>
      <c r="S58" s="286" t="str">
        <f>IF(ISBLANK('Item List'!W46),"",'Item List'!W46)</f>
        <v/>
      </c>
      <c r="T58" s="287">
        <f>IF(ISBLANK('Item List'!X46),0,'Item List'!X46)</f>
        <v>0</v>
      </c>
      <c r="U58" s="145">
        <f>IF(ISBLANK('Item List'!Y46),0,'Item List'!Y46)</f>
        <v>0</v>
      </c>
      <c r="V58" s="145">
        <f t="shared" ref="V58:V81" si="45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6">IF(AND(ISNUMBER($D58),ISNUMBER(AA58)),$D58*AA58,0)</f>
        <v>0</v>
      </c>
      <c r="AC58" s="168"/>
      <c r="AD58" s="102">
        <f t="shared" ref="AD58:AD81" si="47">IF(AND(ISNUMBER($D58),ISNUMBER(AC58)),$D58*AC58,0)</f>
        <v>0</v>
      </c>
      <c r="AE58" s="144" t="str">
        <f>IF(AF58="","",AE55+1)</f>
        <v/>
      </c>
      <c r="AF58" s="286" t="str">
        <f>IF(ISBLANK('Item List'!AJ46),"",'Item List'!AJ46)</f>
        <v/>
      </c>
      <c r="AG58" s="286" t="str">
        <f>IF(ISBLANK('Item List'!AK46),"",'Item List'!AK46)</f>
        <v/>
      </c>
      <c r="AH58" s="287">
        <f>IF(ISBLANK('Item List'!AL46),0,'Item List'!AL46)</f>
        <v>0</v>
      </c>
      <c r="AI58" s="145">
        <f>IF(ISBLANK('Item List'!AM46),0,'Item List'!AM46)</f>
        <v>0</v>
      </c>
      <c r="AJ58" s="145">
        <f t="shared" ref="AJ58:AJ81" si="48">IF(AND(ISNUMBER($D58),ISNUMBER(AI58)),$D58*AI58,0)</f>
        <v>0</v>
      </c>
      <c r="AK58" s="168"/>
      <c r="AL58" s="102">
        <f t="shared" ref="AL58:AL81" si="49">IF(AND(ISNUMBER($D58),ISNUMBER(AK58)),$D58*AK58,0)</f>
        <v>0</v>
      </c>
      <c r="AM58" s="168"/>
      <c r="AN58" s="102">
        <f t="shared" ref="AN58:AN81" si="50">IF(AND(ISNUMBER($D58),ISNUMBER(AM58)),$D58*AM58,0)</f>
        <v>0</v>
      </c>
      <c r="AO58" s="168"/>
      <c r="AP58" s="102">
        <f t="shared" ref="AP58:AP81" si="51">IF(AND(ISNUMBER($D58),ISNUMBER(AO58)),$D58*AO58,0)</f>
        <v>0</v>
      </c>
      <c r="AQ58" s="168"/>
      <c r="AR58" s="102">
        <f t="shared" ref="AR58:AR81" si="52">IF(AND(ISNUMBER($D58),ISNUMBER(AQ58)),$D58*AQ58,0)</f>
        <v>0</v>
      </c>
      <c r="AS58" s="168"/>
      <c r="AT58" s="102">
        <f t="shared" ref="AT58:AT81" si="53">IF(AND(ISNUMBER($D58),ISNUMBER(AS58)),$D58*AS58,0)</f>
        <v>0</v>
      </c>
      <c r="AU58" s="168"/>
      <c r="AV58" s="102">
        <f t="shared" ref="AV58:AV81" si="54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6" t="str">
        <f>IF(ISBLANK('Item List'!B53),"",'Item List'!B53)</f>
        <v/>
      </c>
      <c r="C59" s="286" t="str">
        <f>IF(ISBLANK('Item List'!C53),"",'Item List'!C53)</f>
        <v/>
      </c>
      <c r="D59" s="287" t="str">
        <f>IF(ISBLANK('Item List'!H53),0,'Item List'!H53)</f>
        <v/>
      </c>
      <c r="E59" s="145">
        <f>IF(ISBLANK('Item List'!I53),0,'Item List'!I53)</f>
        <v>0</v>
      </c>
      <c r="F59" s="145">
        <f t="shared" si="43"/>
        <v>0</v>
      </c>
      <c r="G59" s="379"/>
      <c r="H59" s="102">
        <f t="shared" si="44"/>
        <v>0</v>
      </c>
      <c r="I59" s="168"/>
      <c r="J59" s="102">
        <f t="shared" ref="J59:J81" si="55">IF(AND(ISNUMBER($D59),ISNUMBER(I59)),$D59*I59,0)</f>
        <v>0</v>
      </c>
      <c r="K59" s="168"/>
      <c r="L59" s="102">
        <f t="shared" ref="L59:L81" si="56">IF(AND(ISNUMBER($D59),ISNUMBER(K59)),$D59*K59,0)</f>
        <v>0</v>
      </c>
      <c r="M59" s="168"/>
      <c r="N59" s="102">
        <f t="shared" ref="N59:N81" si="57">IF(AND(ISNUMBER($D59),ISNUMBER(M59)),$D59*M59,0)</f>
        <v>0</v>
      </c>
      <c r="O59" s="168"/>
      <c r="P59" s="102">
        <f t="shared" ref="P59:P81" si="58">IF(AND(ISNUMBER($D59),ISNUMBER(O59)),$D59*O59,0)</f>
        <v>0</v>
      </c>
      <c r="Q59" s="144" t="str">
        <f>IF(R59="","",Q58+1)</f>
        <v/>
      </c>
      <c r="R59" s="286" t="str">
        <f>IF(ISBLANK('Item List'!V47),"",'Item List'!V47)</f>
        <v/>
      </c>
      <c r="S59" s="286" t="str">
        <f>IF(ISBLANK('Item List'!W47),"",'Item List'!W47)</f>
        <v/>
      </c>
      <c r="T59" s="287">
        <f>IF(ISBLANK('Item List'!X47),0,'Item List'!X47)</f>
        <v>0</v>
      </c>
      <c r="U59" s="145">
        <f>IF(ISBLANK('Item List'!Y47),0,'Item List'!Y47)</f>
        <v>0</v>
      </c>
      <c r="V59" s="145">
        <f t="shared" si="45"/>
        <v>0</v>
      </c>
      <c r="W59" s="168"/>
      <c r="X59" s="102">
        <f t="shared" ref="X59:Z81" si="59">IF(AND(ISNUMBER($D59),ISNUMBER(W59)),$D59*W59,0)</f>
        <v>0</v>
      </c>
      <c r="Y59" s="168"/>
      <c r="Z59" s="102">
        <f t="shared" si="59"/>
        <v>0</v>
      </c>
      <c r="AA59" s="168"/>
      <c r="AB59" s="102">
        <f t="shared" si="46"/>
        <v>0</v>
      </c>
      <c r="AC59" s="168"/>
      <c r="AD59" s="102">
        <f t="shared" si="47"/>
        <v>0</v>
      </c>
      <c r="AE59" s="144" t="str">
        <f>IF(AF59="","",AE58+1)</f>
        <v/>
      </c>
      <c r="AF59" s="286" t="str">
        <f>IF(ISBLANK('Item List'!AJ47),"",'Item List'!AJ47)</f>
        <v/>
      </c>
      <c r="AG59" s="286" t="str">
        <f>IF(ISBLANK('Item List'!AK47),"",'Item List'!AK47)</f>
        <v/>
      </c>
      <c r="AH59" s="287">
        <f>IF(ISBLANK('Item List'!AL47),0,'Item List'!AL47)</f>
        <v>0</v>
      </c>
      <c r="AI59" s="145">
        <f>IF(ISBLANK('Item List'!AM47),0,'Item List'!AM47)</f>
        <v>0</v>
      </c>
      <c r="AJ59" s="145">
        <f t="shared" si="48"/>
        <v>0</v>
      </c>
      <c r="AK59" s="168"/>
      <c r="AL59" s="102">
        <f t="shared" si="49"/>
        <v>0</v>
      </c>
      <c r="AM59" s="168"/>
      <c r="AN59" s="102">
        <f t="shared" si="50"/>
        <v>0</v>
      </c>
      <c r="AO59" s="168"/>
      <c r="AP59" s="102">
        <f t="shared" si="51"/>
        <v>0</v>
      </c>
      <c r="AQ59" s="168"/>
      <c r="AR59" s="102">
        <f t="shared" si="52"/>
        <v>0</v>
      </c>
      <c r="AS59" s="168"/>
      <c r="AT59" s="102">
        <f t="shared" si="53"/>
        <v>0</v>
      </c>
      <c r="AU59" s="168"/>
      <c r="AV59" s="102">
        <f t="shared" si="54"/>
        <v>0</v>
      </c>
    </row>
    <row r="60" spans="1:48" ht="24" customHeight="1" x14ac:dyDescent="0.2">
      <c r="A60" s="144" t="str">
        <f t="shared" ref="A60:A81" si="60">IF(B60="","",A59+1)</f>
        <v/>
      </c>
      <c r="B60" s="286" t="str">
        <f>IF(ISBLANK('Item List'!B54),"",'Item List'!B54)</f>
        <v/>
      </c>
      <c r="C60" s="286" t="str">
        <f>IF(ISBLANK('Item List'!C54),"",'Item List'!C54)</f>
        <v/>
      </c>
      <c r="D60" s="287" t="str">
        <f>IF(ISBLANK('Item List'!H54),0,'Item List'!H54)</f>
        <v/>
      </c>
      <c r="E60" s="145">
        <f>IF(ISBLANK('Item List'!I54),0,'Item List'!I54)</f>
        <v>0</v>
      </c>
      <c r="F60" s="145">
        <f t="shared" si="43"/>
        <v>0</v>
      </c>
      <c r="G60" s="379"/>
      <c r="H60" s="102">
        <f t="shared" si="44"/>
        <v>0</v>
      </c>
      <c r="I60" s="168"/>
      <c r="J60" s="102">
        <f t="shared" si="55"/>
        <v>0</v>
      </c>
      <c r="K60" s="168"/>
      <c r="L60" s="102">
        <f t="shared" si="56"/>
        <v>0</v>
      </c>
      <c r="M60" s="168"/>
      <c r="N60" s="102">
        <f t="shared" si="57"/>
        <v>0</v>
      </c>
      <c r="O60" s="168"/>
      <c r="P60" s="102">
        <f t="shared" si="58"/>
        <v>0</v>
      </c>
      <c r="Q60" s="144" t="str">
        <f t="shared" ref="Q60:Q81" si="61">IF(R60="","",Q59+1)</f>
        <v/>
      </c>
      <c r="R60" s="286" t="str">
        <f>IF(ISBLANK('Item List'!V48),"",'Item List'!V48)</f>
        <v/>
      </c>
      <c r="S60" s="286" t="str">
        <f>IF(ISBLANK('Item List'!W48),"",'Item List'!W48)</f>
        <v/>
      </c>
      <c r="T60" s="287">
        <f>IF(ISBLANK('Item List'!X48),0,'Item List'!X48)</f>
        <v>0</v>
      </c>
      <c r="U60" s="145">
        <f>IF(ISBLANK('Item List'!Y48),0,'Item List'!Y48)</f>
        <v>0</v>
      </c>
      <c r="V60" s="145">
        <f t="shared" si="45"/>
        <v>0</v>
      </c>
      <c r="W60" s="168"/>
      <c r="X60" s="102">
        <f t="shared" si="59"/>
        <v>0</v>
      </c>
      <c r="Y60" s="168"/>
      <c r="Z60" s="102">
        <f t="shared" si="59"/>
        <v>0</v>
      </c>
      <c r="AA60" s="168"/>
      <c r="AB60" s="102">
        <f t="shared" si="46"/>
        <v>0</v>
      </c>
      <c r="AC60" s="168"/>
      <c r="AD60" s="102">
        <f t="shared" si="47"/>
        <v>0</v>
      </c>
      <c r="AE60" s="144" t="str">
        <f t="shared" ref="AE60:AE81" si="62">IF(AF60="","",AE59+1)</f>
        <v/>
      </c>
      <c r="AF60" s="286" t="str">
        <f>IF(ISBLANK('Item List'!AJ48),"",'Item List'!AJ48)</f>
        <v/>
      </c>
      <c r="AG60" s="286" t="str">
        <f>IF(ISBLANK('Item List'!AK48),"",'Item List'!AK48)</f>
        <v/>
      </c>
      <c r="AH60" s="287">
        <f>IF(ISBLANK('Item List'!AL48),0,'Item List'!AL48)</f>
        <v>0</v>
      </c>
      <c r="AI60" s="145">
        <f>IF(ISBLANK('Item List'!AM48),0,'Item List'!AM48)</f>
        <v>0</v>
      </c>
      <c r="AJ60" s="145">
        <f t="shared" si="48"/>
        <v>0</v>
      </c>
      <c r="AK60" s="168"/>
      <c r="AL60" s="102">
        <f t="shared" si="49"/>
        <v>0</v>
      </c>
      <c r="AM60" s="168"/>
      <c r="AN60" s="102">
        <f t="shared" si="50"/>
        <v>0</v>
      </c>
      <c r="AO60" s="168"/>
      <c r="AP60" s="102">
        <f t="shared" si="51"/>
        <v>0</v>
      </c>
      <c r="AQ60" s="168"/>
      <c r="AR60" s="102">
        <f t="shared" si="52"/>
        <v>0</v>
      </c>
      <c r="AS60" s="168"/>
      <c r="AT60" s="102">
        <f t="shared" si="53"/>
        <v>0</v>
      </c>
      <c r="AU60" s="168"/>
      <c r="AV60" s="102">
        <f t="shared" si="54"/>
        <v>0</v>
      </c>
    </row>
    <row r="61" spans="1:48" ht="24" customHeight="1" x14ac:dyDescent="0.2">
      <c r="A61" s="144" t="str">
        <f t="shared" si="60"/>
        <v/>
      </c>
      <c r="B61" s="286" t="str">
        <f>IF(ISBLANK('Item List'!B55),"",'Item List'!B55)</f>
        <v/>
      </c>
      <c r="C61" s="286" t="str">
        <f>IF(ISBLANK('Item List'!C55),"",'Item List'!C55)</f>
        <v/>
      </c>
      <c r="D61" s="287" t="str">
        <f>IF(ISBLANK('Item List'!H55),0,'Item List'!H55)</f>
        <v/>
      </c>
      <c r="E61" s="145">
        <f>IF(ISBLANK('Item List'!I55),0,'Item List'!I55)</f>
        <v>0</v>
      </c>
      <c r="F61" s="145">
        <f t="shared" si="43"/>
        <v>0</v>
      </c>
      <c r="G61" s="379"/>
      <c r="H61" s="102">
        <f t="shared" si="44"/>
        <v>0</v>
      </c>
      <c r="I61" s="168"/>
      <c r="J61" s="102">
        <f t="shared" si="55"/>
        <v>0</v>
      </c>
      <c r="K61" s="168"/>
      <c r="L61" s="102">
        <f t="shared" si="56"/>
        <v>0</v>
      </c>
      <c r="M61" s="168"/>
      <c r="N61" s="102">
        <f t="shared" si="57"/>
        <v>0</v>
      </c>
      <c r="O61" s="168"/>
      <c r="P61" s="102">
        <f t="shared" si="58"/>
        <v>0</v>
      </c>
      <c r="Q61" s="144" t="str">
        <f t="shared" si="61"/>
        <v/>
      </c>
      <c r="R61" s="286" t="str">
        <f>IF(ISBLANK('Item List'!V49),"",'Item List'!V49)</f>
        <v/>
      </c>
      <c r="S61" s="286" t="str">
        <f>IF(ISBLANK('Item List'!W49),"",'Item List'!W49)</f>
        <v/>
      </c>
      <c r="T61" s="287">
        <f>IF(ISBLANK('Item List'!X49),0,'Item List'!X49)</f>
        <v>0</v>
      </c>
      <c r="U61" s="145">
        <f>IF(ISBLANK('Item List'!Y49),0,'Item List'!Y49)</f>
        <v>0</v>
      </c>
      <c r="V61" s="145">
        <f t="shared" si="45"/>
        <v>0</v>
      </c>
      <c r="W61" s="168"/>
      <c r="X61" s="102">
        <f t="shared" si="59"/>
        <v>0</v>
      </c>
      <c r="Y61" s="168"/>
      <c r="Z61" s="102">
        <f t="shared" si="59"/>
        <v>0</v>
      </c>
      <c r="AA61" s="168"/>
      <c r="AB61" s="102">
        <f t="shared" si="46"/>
        <v>0</v>
      </c>
      <c r="AC61" s="168"/>
      <c r="AD61" s="102">
        <f t="shared" si="47"/>
        <v>0</v>
      </c>
      <c r="AE61" s="144" t="str">
        <f t="shared" si="62"/>
        <v/>
      </c>
      <c r="AF61" s="286" t="str">
        <f>IF(ISBLANK('Item List'!AJ49),"",'Item List'!AJ49)</f>
        <v/>
      </c>
      <c r="AG61" s="286" t="str">
        <f>IF(ISBLANK('Item List'!AK49),"",'Item List'!AK49)</f>
        <v/>
      </c>
      <c r="AH61" s="287">
        <f>IF(ISBLANK('Item List'!AL49),0,'Item List'!AL49)</f>
        <v>0</v>
      </c>
      <c r="AI61" s="145">
        <f>IF(ISBLANK('Item List'!AM49),0,'Item List'!AM49)</f>
        <v>0</v>
      </c>
      <c r="AJ61" s="145">
        <f t="shared" si="48"/>
        <v>0</v>
      </c>
      <c r="AK61" s="168"/>
      <c r="AL61" s="102">
        <f t="shared" si="49"/>
        <v>0</v>
      </c>
      <c r="AM61" s="168"/>
      <c r="AN61" s="102">
        <f t="shared" si="50"/>
        <v>0</v>
      </c>
      <c r="AO61" s="168"/>
      <c r="AP61" s="102">
        <f t="shared" si="51"/>
        <v>0</v>
      </c>
      <c r="AQ61" s="168"/>
      <c r="AR61" s="102">
        <f t="shared" si="52"/>
        <v>0</v>
      </c>
      <c r="AS61" s="168"/>
      <c r="AT61" s="102">
        <f t="shared" si="53"/>
        <v>0</v>
      </c>
      <c r="AU61" s="168"/>
      <c r="AV61" s="102">
        <f t="shared" si="54"/>
        <v>0</v>
      </c>
    </row>
    <row r="62" spans="1:48" ht="24" customHeight="1" x14ac:dyDescent="0.2">
      <c r="A62" s="144" t="str">
        <f t="shared" si="60"/>
        <v/>
      </c>
      <c r="B62" s="286" t="str">
        <f>IF(ISBLANK('Item List'!B56),"",'Item List'!B56)</f>
        <v/>
      </c>
      <c r="C62" s="286" t="str">
        <f>IF(ISBLANK('Item List'!C56),"",'Item List'!C56)</f>
        <v/>
      </c>
      <c r="D62" s="287" t="str">
        <f>IF(ISBLANK('Item List'!H56),0,'Item List'!H56)</f>
        <v/>
      </c>
      <c r="E62" s="145">
        <f>IF(ISBLANK('Item List'!I56),0,'Item List'!I56)</f>
        <v>0</v>
      </c>
      <c r="F62" s="145">
        <f t="shared" si="43"/>
        <v>0</v>
      </c>
      <c r="G62" s="379"/>
      <c r="H62" s="102">
        <f t="shared" si="44"/>
        <v>0</v>
      </c>
      <c r="I62" s="168"/>
      <c r="J62" s="102">
        <f t="shared" si="55"/>
        <v>0</v>
      </c>
      <c r="K62" s="168"/>
      <c r="L62" s="102">
        <f t="shared" si="56"/>
        <v>0</v>
      </c>
      <c r="M62" s="168"/>
      <c r="N62" s="102">
        <f t="shared" si="57"/>
        <v>0</v>
      </c>
      <c r="O62" s="168"/>
      <c r="P62" s="102">
        <f t="shared" si="58"/>
        <v>0</v>
      </c>
      <c r="Q62" s="144" t="str">
        <f t="shared" si="61"/>
        <v/>
      </c>
      <c r="R62" s="286" t="str">
        <f>IF(ISBLANK('Item List'!V50),"",'Item List'!V50)</f>
        <v/>
      </c>
      <c r="S62" s="286" t="str">
        <f>IF(ISBLANK('Item List'!W50),"",'Item List'!W50)</f>
        <v/>
      </c>
      <c r="T62" s="287">
        <f>IF(ISBLANK('Item List'!X50),0,'Item List'!X50)</f>
        <v>0</v>
      </c>
      <c r="U62" s="145">
        <f>IF(ISBLANK('Item List'!Y50),0,'Item List'!Y50)</f>
        <v>0</v>
      </c>
      <c r="V62" s="145">
        <f t="shared" si="45"/>
        <v>0</v>
      </c>
      <c r="W62" s="168"/>
      <c r="X62" s="102">
        <f t="shared" si="59"/>
        <v>0</v>
      </c>
      <c r="Y62" s="168"/>
      <c r="Z62" s="102">
        <f t="shared" si="59"/>
        <v>0</v>
      </c>
      <c r="AA62" s="168"/>
      <c r="AB62" s="102">
        <f t="shared" si="46"/>
        <v>0</v>
      </c>
      <c r="AC62" s="168"/>
      <c r="AD62" s="102">
        <f t="shared" si="47"/>
        <v>0</v>
      </c>
      <c r="AE62" s="144" t="str">
        <f t="shared" si="62"/>
        <v/>
      </c>
      <c r="AF62" s="286" t="str">
        <f>IF(ISBLANK('Item List'!AJ50),"",'Item List'!AJ50)</f>
        <v/>
      </c>
      <c r="AG62" s="286" t="str">
        <f>IF(ISBLANK('Item List'!AK50),"",'Item List'!AK50)</f>
        <v/>
      </c>
      <c r="AH62" s="287">
        <f>IF(ISBLANK('Item List'!AL50),0,'Item List'!AL50)</f>
        <v>0</v>
      </c>
      <c r="AI62" s="145">
        <f>IF(ISBLANK('Item List'!AM50),0,'Item List'!AM50)</f>
        <v>0</v>
      </c>
      <c r="AJ62" s="145">
        <f t="shared" si="48"/>
        <v>0</v>
      </c>
      <c r="AK62" s="168"/>
      <c r="AL62" s="102">
        <f t="shared" si="49"/>
        <v>0</v>
      </c>
      <c r="AM62" s="168"/>
      <c r="AN62" s="102">
        <f t="shared" si="50"/>
        <v>0</v>
      </c>
      <c r="AO62" s="168"/>
      <c r="AP62" s="102">
        <f t="shared" si="51"/>
        <v>0</v>
      </c>
      <c r="AQ62" s="168"/>
      <c r="AR62" s="102">
        <f t="shared" si="52"/>
        <v>0</v>
      </c>
      <c r="AS62" s="168"/>
      <c r="AT62" s="102">
        <f t="shared" si="53"/>
        <v>0</v>
      </c>
      <c r="AU62" s="168"/>
      <c r="AV62" s="102">
        <f t="shared" si="54"/>
        <v>0</v>
      </c>
    </row>
    <row r="63" spans="1:48" ht="24" customHeight="1" x14ac:dyDescent="0.2">
      <c r="A63" s="144" t="str">
        <f t="shared" si="60"/>
        <v/>
      </c>
      <c r="B63" s="286" t="str">
        <f>IF(ISBLANK('Item List'!B57),"",'Item List'!B57)</f>
        <v/>
      </c>
      <c r="C63" s="286" t="str">
        <f>IF(ISBLANK('Item List'!C57),"",'Item List'!C57)</f>
        <v/>
      </c>
      <c r="D63" s="287" t="str">
        <f>IF(ISBLANK('Item List'!H57),0,'Item List'!H57)</f>
        <v/>
      </c>
      <c r="E63" s="145">
        <f>IF(ISBLANK('Item List'!I57),0,'Item List'!I57)</f>
        <v>0</v>
      </c>
      <c r="F63" s="145">
        <f t="shared" si="43"/>
        <v>0</v>
      </c>
      <c r="G63" s="379"/>
      <c r="H63" s="102">
        <f t="shared" si="44"/>
        <v>0</v>
      </c>
      <c r="I63" s="168"/>
      <c r="J63" s="102">
        <f t="shared" si="55"/>
        <v>0</v>
      </c>
      <c r="K63" s="168"/>
      <c r="L63" s="102">
        <f t="shared" si="56"/>
        <v>0</v>
      </c>
      <c r="M63" s="168"/>
      <c r="N63" s="102">
        <f t="shared" si="57"/>
        <v>0</v>
      </c>
      <c r="O63" s="168"/>
      <c r="P63" s="102">
        <f t="shared" si="58"/>
        <v>0</v>
      </c>
      <c r="Q63" s="144" t="str">
        <f t="shared" si="61"/>
        <v/>
      </c>
      <c r="R63" s="286" t="str">
        <f>IF(ISBLANK('Item List'!V51),"",'Item List'!V51)</f>
        <v/>
      </c>
      <c r="S63" s="286" t="str">
        <f>IF(ISBLANK('Item List'!W51),"",'Item List'!W51)</f>
        <v/>
      </c>
      <c r="T63" s="287">
        <f>IF(ISBLANK('Item List'!X51),0,'Item List'!X51)</f>
        <v>0</v>
      </c>
      <c r="U63" s="145">
        <f>IF(ISBLANK('Item List'!Y51),0,'Item List'!Y51)</f>
        <v>0</v>
      </c>
      <c r="V63" s="145">
        <f t="shared" si="45"/>
        <v>0</v>
      </c>
      <c r="W63" s="168"/>
      <c r="X63" s="102">
        <f t="shared" si="59"/>
        <v>0</v>
      </c>
      <c r="Y63" s="168"/>
      <c r="Z63" s="102">
        <f t="shared" si="59"/>
        <v>0</v>
      </c>
      <c r="AA63" s="168"/>
      <c r="AB63" s="102">
        <f t="shared" si="46"/>
        <v>0</v>
      </c>
      <c r="AC63" s="168"/>
      <c r="AD63" s="102">
        <f t="shared" si="47"/>
        <v>0</v>
      </c>
      <c r="AE63" s="144" t="str">
        <f t="shared" si="62"/>
        <v/>
      </c>
      <c r="AF63" s="286" t="str">
        <f>IF(ISBLANK('Item List'!AJ51),"",'Item List'!AJ51)</f>
        <v/>
      </c>
      <c r="AG63" s="286" t="str">
        <f>IF(ISBLANK('Item List'!AK51),"",'Item List'!AK51)</f>
        <v/>
      </c>
      <c r="AH63" s="287">
        <f>IF(ISBLANK('Item List'!AL51),0,'Item List'!AL51)</f>
        <v>0</v>
      </c>
      <c r="AI63" s="145">
        <f>IF(ISBLANK('Item List'!AM51),0,'Item List'!AM51)</f>
        <v>0</v>
      </c>
      <c r="AJ63" s="145">
        <f t="shared" si="48"/>
        <v>0</v>
      </c>
      <c r="AK63" s="168"/>
      <c r="AL63" s="102">
        <f t="shared" si="49"/>
        <v>0</v>
      </c>
      <c r="AM63" s="168"/>
      <c r="AN63" s="102">
        <f t="shared" si="50"/>
        <v>0</v>
      </c>
      <c r="AO63" s="168"/>
      <c r="AP63" s="102">
        <f t="shared" si="51"/>
        <v>0</v>
      </c>
      <c r="AQ63" s="168"/>
      <c r="AR63" s="102">
        <f t="shared" si="52"/>
        <v>0</v>
      </c>
      <c r="AS63" s="168"/>
      <c r="AT63" s="102">
        <f t="shared" si="53"/>
        <v>0</v>
      </c>
      <c r="AU63" s="168"/>
      <c r="AV63" s="102">
        <f t="shared" si="54"/>
        <v>0</v>
      </c>
    </row>
    <row r="64" spans="1:48" ht="24" customHeight="1" x14ac:dyDescent="0.2">
      <c r="A64" s="144" t="str">
        <f t="shared" si="60"/>
        <v/>
      </c>
      <c r="B64" s="286" t="str">
        <f>IF(ISBLANK('Item List'!B58),"",'Item List'!B58)</f>
        <v/>
      </c>
      <c r="C64" s="286" t="str">
        <f>IF(ISBLANK('Item List'!C58),"",'Item List'!C58)</f>
        <v/>
      </c>
      <c r="D64" s="287" t="str">
        <f>IF(ISBLANK('Item List'!H58),0,'Item List'!H58)</f>
        <v/>
      </c>
      <c r="E64" s="145">
        <f>IF(ISBLANK('Item List'!I58),0,'Item List'!I58)</f>
        <v>0</v>
      </c>
      <c r="F64" s="145">
        <f t="shared" si="43"/>
        <v>0</v>
      </c>
      <c r="G64" s="379"/>
      <c r="H64" s="102">
        <f t="shared" si="44"/>
        <v>0</v>
      </c>
      <c r="I64" s="168"/>
      <c r="J64" s="102">
        <f t="shared" si="55"/>
        <v>0</v>
      </c>
      <c r="K64" s="168"/>
      <c r="L64" s="102">
        <f t="shared" si="56"/>
        <v>0</v>
      </c>
      <c r="M64" s="168"/>
      <c r="N64" s="102">
        <f t="shared" si="57"/>
        <v>0</v>
      </c>
      <c r="O64" s="168"/>
      <c r="P64" s="102">
        <f t="shared" si="58"/>
        <v>0</v>
      </c>
      <c r="Q64" s="144" t="str">
        <f t="shared" si="61"/>
        <v/>
      </c>
      <c r="R64" s="286" t="str">
        <f>IF(ISBLANK('Item List'!V52),"",'Item List'!V52)</f>
        <v/>
      </c>
      <c r="S64" s="286" t="str">
        <f>IF(ISBLANK('Item List'!W52),"",'Item List'!W52)</f>
        <v/>
      </c>
      <c r="T64" s="287">
        <f>IF(ISBLANK('Item List'!X52),0,'Item List'!X52)</f>
        <v>0</v>
      </c>
      <c r="U64" s="145">
        <f>IF(ISBLANK('Item List'!Y52),0,'Item List'!Y52)</f>
        <v>0</v>
      </c>
      <c r="V64" s="145">
        <f t="shared" si="45"/>
        <v>0</v>
      </c>
      <c r="W64" s="168"/>
      <c r="X64" s="102">
        <f t="shared" si="59"/>
        <v>0</v>
      </c>
      <c r="Y64" s="168"/>
      <c r="Z64" s="102">
        <f t="shared" si="59"/>
        <v>0</v>
      </c>
      <c r="AA64" s="168"/>
      <c r="AB64" s="102">
        <f t="shared" si="46"/>
        <v>0</v>
      </c>
      <c r="AC64" s="168"/>
      <c r="AD64" s="102">
        <f t="shared" si="47"/>
        <v>0</v>
      </c>
      <c r="AE64" s="144" t="str">
        <f t="shared" si="62"/>
        <v/>
      </c>
      <c r="AF64" s="286" t="str">
        <f>IF(ISBLANK('Item List'!AJ52),"",'Item List'!AJ52)</f>
        <v/>
      </c>
      <c r="AG64" s="286" t="str">
        <f>IF(ISBLANK('Item List'!AK52),"",'Item List'!AK52)</f>
        <v/>
      </c>
      <c r="AH64" s="287">
        <f>IF(ISBLANK('Item List'!AL52),0,'Item List'!AL52)</f>
        <v>0</v>
      </c>
      <c r="AI64" s="145">
        <f>IF(ISBLANK('Item List'!AM52),0,'Item List'!AM52)</f>
        <v>0</v>
      </c>
      <c r="AJ64" s="145">
        <f t="shared" si="48"/>
        <v>0</v>
      </c>
      <c r="AK64" s="168"/>
      <c r="AL64" s="102">
        <f t="shared" si="49"/>
        <v>0</v>
      </c>
      <c r="AM64" s="168"/>
      <c r="AN64" s="102">
        <f t="shared" si="50"/>
        <v>0</v>
      </c>
      <c r="AO64" s="168"/>
      <c r="AP64" s="102">
        <f t="shared" si="51"/>
        <v>0</v>
      </c>
      <c r="AQ64" s="168"/>
      <c r="AR64" s="102">
        <f t="shared" si="52"/>
        <v>0</v>
      </c>
      <c r="AS64" s="168"/>
      <c r="AT64" s="102">
        <f t="shared" si="53"/>
        <v>0</v>
      </c>
      <c r="AU64" s="168"/>
      <c r="AV64" s="102">
        <f t="shared" si="54"/>
        <v>0</v>
      </c>
    </row>
    <row r="65" spans="1:48" ht="24" customHeight="1" x14ac:dyDescent="0.2">
      <c r="A65" s="144" t="str">
        <f t="shared" si="60"/>
        <v/>
      </c>
      <c r="B65" s="286" t="str">
        <f>IF(ISBLANK('Item List'!B59),"",'Item List'!B59)</f>
        <v/>
      </c>
      <c r="C65" s="286" t="str">
        <f>IF(ISBLANK('Item List'!C59),"",'Item List'!C59)</f>
        <v/>
      </c>
      <c r="D65" s="287" t="str">
        <f>IF(ISBLANK('Item List'!H59),0,'Item List'!H59)</f>
        <v/>
      </c>
      <c r="E65" s="145">
        <f>IF(ISBLANK('Item List'!I59),0,'Item List'!I59)</f>
        <v>0</v>
      </c>
      <c r="F65" s="145">
        <f t="shared" si="43"/>
        <v>0</v>
      </c>
      <c r="G65" s="379"/>
      <c r="H65" s="102">
        <f t="shared" si="44"/>
        <v>0</v>
      </c>
      <c r="I65" s="168"/>
      <c r="J65" s="102">
        <f t="shared" si="55"/>
        <v>0</v>
      </c>
      <c r="K65" s="168"/>
      <c r="L65" s="102">
        <f t="shared" si="56"/>
        <v>0</v>
      </c>
      <c r="M65" s="168"/>
      <c r="N65" s="102">
        <f t="shared" si="57"/>
        <v>0</v>
      </c>
      <c r="O65" s="168"/>
      <c r="P65" s="102">
        <f t="shared" si="58"/>
        <v>0</v>
      </c>
      <c r="Q65" s="144" t="str">
        <f t="shared" si="61"/>
        <v/>
      </c>
      <c r="R65" s="286" t="str">
        <f>IF(ISBLANK('Item List'!V53),"",'Item List'!V53)</f>
        <v/>
      </c>
      <c r="S65" s="286" t="str">
        <f>IF(ISBLANK('Item List'!W53),"",'Item List'!W53)</f>
        <v/>
      </c>
      <c r="T65" s="287">
        <f>IF(ISBLANK('Item List'!X53),0,'Item List'!X53)</f>
        <v>0</v>
      </c>
      <c r="U65" s="145">
        <f>IF(ISBLANK('Item List'!Y53),0,'Item List'!Y53)</f>
        <v>0</v>
      </c>
      <c r="V65" s="145">
        <f t="shared" si="45"/>
        <v>0</v>
      </c>
      <c r="W65" s="168"/>
      <c r="X65" s="102">
        <f t="shared" si="59"/>
        <v>0</v>
      </c>
      <c r="Y65" s="168"/>
      <c r="Z65" s="102">
        <f t="shared" si="59"/>
        <v>0</v>
      </c>
      <c r="AA65" s="168"/>
      <c r="AB65" s="102">
        <f t="shared" si="46"/>
        <v>0</v>
      </c>
      <c r="AC65" s="168"/>
      <c r="AD65" s="102">
        <f t="shared" si="47"/>
        <v>0</v>
      </c>
      <c r="AE65" s="144" t="str">
        <f t="shared" si="62"/>
        <v/>
      </c>
      <c r="AF65" s="286" t="str">
        <f>IF(ISBLANK('Item List'!AJ53),"",'Item List'!AJ53)</f>
        <v/>
      </c>
      <c r="AG65" s="286" t="str">
        <f>IF(ISBLANK('Item List'!AK53),"",'Item List'!AK53)</f>
        <v/>
      </c>
      <c r="AH65" s="287">
        <f>IF(ISBLANK('Item List'!AL53),0,'Item List'!AL53)</f>
        <v>0</v>
      </c>
      <c r="AI65" s="145">
        <f>IF(ISBLANK('Item List'!AM53),0,'Item List'!AM53)</f>
        <v>0</v>
      </c>
      <c r="AJ65" s="145">
        <f t="shared" si="48"/>
        <v>0</v>
      </c>
      <c r="AK65" s="168"/>
      <c r="AL65" s="102">
        <f t="shared" si="49"/>
        <v>0</v>
      </c>
      <c r="AM65" s="168"/>
      <c r="AN65" s="102">
        <f t="shared" si="50"/>
        <v>0</v>
      </c>
      <c r="AO65" s="168"/>
      <c r="AP65" s="102">
        <f t="shared" si="51"/>
        <v>0</v>
      </c>
      <c r="AQ65" s="168"/>
      <c r="AR65" s="102">
        <f t="shared" si="52"/>
        <v>0</v>
      </c>
      <c r="AS65" s="168"/>
      <c r="AT65" s="102">
        <f t="shared" si="53"/>
        <v>0</v>
      </c>
      <c r="AU65" s="168"/>
      <c r="AV65" s="102">
        <f t="shared" si="54"/>
        <v>0</v>
      </c>
    </row>
    <row r="66" spans="1:48" ht="24" customHeight="1" x14ac:dyDescent="0.2">
      <c r="A66" s="144" t="str">
        <f t="shared" si="60"/>
        <v/>
      </c>
      <c r="B66" s="286" t="str">
        <f>IF(ISBLANK('Item List'!B60),"",'Item List'!B60)</f>
        <v/>
      </c>
      <c r="C66" s="286" t="str">
        <f>IF(ISBLANK('Item List'!C60),"",'Item List'!C60)</f>
        <v/>
      </c>
      <c r="D66" s="287" t="str">
        <f>IF(ISBLANK('Item List'!H60),0,'Item List'!H60)</f>
        <v/>
      </c>
      <c r="E66" s="145">
        <f>IF(ISBLANK('Item List'!I60),0,'Item List'!I60)</f>
        <v>0</v>
      </c>
      <c r="F66" s="145">
        <f t="shared" si="43"/>
        <v>0</v>
      </c>
      <c r="G66" s="379"/>
      <c r="H66" s="102">
        <f t="shared" si="44"/>
        <v>0</v>
      </c>
      <c r="I66" s="168"/>
      <c r="J66" s="102">
        <f t="shared" si="55"/>
        <v>0</v>
      </c>
      <c r="K66" s="168"/>
      <c r="L66" s="102">
        <f t="shared" si="56"/>
        <v>0</v>
      </c>
      <c r="M66" s="168"/>
      <c r="N66" s="102">
        <f t="shared" si="57"/>
        <v>0</v>
      </c>
      <c r="O66" s="168"/>
      <c r="P66" s="102">
        <f t="shared" si="58"/>
        <v>0</v>
      </c>
      <c r="Q66" s="144" t="str">
        <f t="shared" si="61"/>
        <v/>
      </c>
      <c r="R66" s="286" t="str">
        <f>IF(ISBLANK('Item List'!V54),"",'Item List'!V54)</f>
        <v/>
      </c>
      <c r="S66" s="286" t="str">
        <f>IF(ISBLANK('Item List'!W54),"",'Item List'!W54)</f>
        <v/>
      </c>
      <c r="T66" s="287">
        <f>IF(ISBLANK('Item List'!X54),0,'Item List'!X54)</f>
        <v>0</v>
      </c>
      <c r="U66" s="145">
        <f>IF(ISBLANK('Item List'!Y54),0,'Item List'!Y54)</f>
        <v>0</v>
      </c>
      <c r="V66" s="145">
        <f t="shared" si="45"/>
        <v>0</v>
      </c>
      <c r="W66" s="168"/>
      <c r="X66" s="102">
        <f t="shared" si="59"/>
        <v>0</v>
      </c>
      <c r="Y66" s="168"/>
      <c r="Z66" s="102">
        <f t="shared" si="59"/>
        <v>0</v>
      </c>
      <c r="AA66" s="168"/>
      <c r="AB66" s="102">
        <f t="shared" si="46"/>
        <v>0</v>
      </c>
      <c r="AC66" s="168"/>
      <c r="AD66" s="102">
        <f t="shared" si="47"/>
        <v>0</v>
      </c>
      <c r="AE66" s="144" t="str">
        <f t="shared" si="62"/>
        <v/>
      </c>
      <c r="AF66" s="286" t="str">
        <f>IF(ISBLANK('Item List'!AJ54),"",'Item List'!AJ54)</f>
        <v/>
      </c>
      <c r="AG66" s="286" t="str">
        <f>IF(ISBLANK('Item List'!AK54),"",'Item List'!AK54)</f>
        <v/>
      </c>
      <c r="AH66" s="287">
        <f>IF(ISBLANK('Item List'!AL54),0,'Item List'!AL54)</f>
        <v>0</v>
      </c>
      <c r="AI66" s="145">
        <f>IF(ISBLANK('Item List'!AM54),0,'Item List'!AM54)</f>
        <v>0</v>
      </c>
      <c r="AJ66" s="145">
        <f t="shared" si="48"/>
        <v>0</v>
      </c>
      <c r="AK66" s="168"/>
      <c r="AL66" s="102">
        <f t="shared" si="49"/>
        <v>0</v>
      </c>
      <c r="AM66" s="168"/>
      <c r="AN66" s="102">
        <f t="shared" si="50"/>
        <v>0</v>
      </c>
      <c r="AO66" s="168"/>
      <c r="AP66" s="102">
        <f t="shared" si="51"/>
        <v>0</v>
      </c>
      <c r="AQ66" s="168"/>
      <c r="AR66" s="102">
        <f t="shared" si="52"/>
        <v>0</v>
      </c>
      <c r="AS66" s="168"/>
      <c r="AT66" s="102">
        <f t="shared" si="53"/>
        <v>0</v>
      </c>
      <c r="AU66" s="168"/>
      <c r="AV66" s="102">
        <f t="shared" si="54"/>
        <v>0</v>
      </c>
    </row>
    <row r="67" spans="1:48" ht="24" customHeight="1" x14ac:dyDescent="0.2">
      <c r="A67" s="144" t="str">
        <f t="shared" si="60"/>
        <v/>
      </c>
      <c r="B67" s="286" t="str">
        <f>IF(ISBLANK('Item List'!B61),"",'Item List'!B61)</f>
        <v/>
      </c>
      <c r="C67" s="286" t="str">
        <f>IF(ISBLANK('Item List'!C61),"",'Item List'!C61)</f>
        <v/>
      </c>
      <c r="D67" s="287" t="str">
        <f>IF(ISBLANK('Item List'!H61),0,'Item List'!H61)</f>
        <v/>
      </c>
      <c r="E67" s="145">
        <f>IF(ISBLANK('Item List'!I61),0,'Item List'!I61)</f>
        <v>0</v>
      </c>
      <c r="F67" s="145">
        <f t="shared" si="43"/>
        <v>0</v>
      </c>
      <c r="G67" s="379"/>
      <c r="H67" s="102">
        <f t="shared" si="44"/>
        <v>0</v>
      </c>
      <c r="I67" s="168"/>
      <c r="J67" s="102">
        <f t="shared" si="55"/>
        <v>0</v>
      </c>
      <c r="K67" s="168"/>
      <c r="L67" s="102">
        <f t="shared" si="56"/>
        <v>0</v>
      </c>
      <c r="M67" s="168"/>
      <c r="N67" s="102">
        <f t="shared" si="57"/>
        <v>0</v>
      </c>
      <c r="O67" s="168"/>
      <c r="P67" s="102">
        <f t="shared" si="58"/>
        <v>0</v>
      </c>
      <c r="Q67" s="144" t="str">
        <f t="shared" si="61"/>
        <v/>
      </c>
      <c r="R67" s="286" t="str">
        <f>IF(ISBLANK('Item List'!V55),"",'Item List'!V55)</f>
        <v/>
      </c>
      <c r="S67" s="286" t="str">
        <f>IF(ISBLANK('Item List'!W55),"",'Item List'!W55)</f>
        <v/>
      </c>
      <c r="T67" s="287">
        <f>IF(ISBLANK('Item List'!X55),0,'Item List'!X55)</f>
        <v>0</v>
      </c>
      <c r="U67" s="145">
        <f>IF(ISBLANK('Item List'!Y55),0,'Item List'!Y55)</f>
        <v>0</v>
      </c>
      <c r="V67" s="145">
        <f t="shared" si="45"/>
        <v>0</v>
      </c>
      <c r="W67" s="168"/>
      <c r="X67" s="102">
        <f t="shared" si="59"/>
        <v>0</v>
      </c>
      <c r="Y67" s="168"/>
      <c r="Z67" s="102">
        <f t="shared" si="59"/>
        <v>0</v>
      </c>
      <c r="AA67" s="168"/>
      <c r="AB67" s="102">
        <f t="shared" si="46"/>
        <v>0</v>
      </c>
      <c r="AC67" s="168"/>
      <c r="AD67" s="102">
        <f t="shared" si="47"/>
        <v>0</v>
      </c>
      <c r="AE67" s="144" t="str">
        <f t="shared" si="62"/>
        <v/>
      </c>
      <c r="AF67" s="286" t="str">
        <f>IF(ISBLANK('Item List'!AJ55),"",'Item List'!AJ55)</f>
        <v/>
      </c>
      <c r="AG67" s="286" t="str">
        <f>IF(ISBLANK('Item List'!AK55),"",'Item List'!AK55)</f>
        <v/>
      </c>
      <c r="AH67" s="287">
        <f>IF(ISBLANK('Item List'!AL55),0,'Item List'!AL55)</f>
        <v>0</v>
      </c>
      <c r="AI67" s="145">
        <f>IF(ISBLANK('Item List'!AM55),0,'Item List'!AM55)</f>
        <v>0</v>
      </c>
      <c r="AJ67" s="145">
        <f t="shared" si="48"/>
        <v>0</v>
      </c>
      <c r="AK67" s="168"/>
      <c r="AL67" s="102">
        <f t="shared" si="49"/>
        <v>0</v>
      </c>
      <c r="AM67" s="168"/>
      <c r="AN67" s="102">
        <f t="shared" si="50"/>
        <v>0</v>
      </c>
      <c r="AO67" s="168"/>
      <c r="AP67" s="102">
        <f t="shared" si="51"/>
        <v>0</v>
      </c>
      <c r="AQ67" s="168"/>
      <c r="AR67" s="102">
        <f t="shared" si="52"/>
        <v>0</v>
      </c>
      <c r="AS67" s="168"/>
      <c r="AT67" s="102">
        <f t="shared" si="53"/>
        <v>0</v>
      </c>
      <c r="AU67" s="168"/>
      <c r="AV67" s="102">
        <f t="shared" si="54"/>
        <v>0</v>
      </c>
    </row>
    <row r="68" spans="1:48" ht="24" customHeight="1" x14ac:dyDescent="0.2">
      <c r="A68" s="144" t="str">
        <f t="shared" si="60"/>
        <v/>
      </c>
      <c r="B68" s="286" t="str">
        <f>IF(ISBLANK('Item List'!B62),"",'Item List'!B62)</f>
        <v/>
      </c>
      <c r="C68" s="286" t="str">
        <f>IF(ISBLANK('Item List'!C62),"",'Item List'!C62)</f>
        <v/>
      </c>
      <c r="D68" s="287" t="str">
        <f>IF(ISBLANK('Item List'!H62),0,'Item List'!H62)</f>
        <v/>
      </c>
      <c r="E68" s="145">
        <f>IF(ISBLANK('Item List'!I62),0,'Item List'!I62)</f>
        <v>0</v>
      </c>
      <c r="F68" s="145">
        <f t="shared" si="43"/>
        <v>0</v>
      </c>
      <c r="G68" s="379"/>
      <c r="H68" s="102">
        <f t="shared" si="44"/>
        <v>0</v>
      </c>
      <c r="I68" s="169"/>
      <c r="J68" s="102">
        <f t="shared" si="55"/>
        <v>0</v>
      </c>
      <c r="K68" s="169"/>
      <c r="L68" s="102">
        <f t="shared" si="56"/>
        <v>0</v>
      </c>
      <c r="M68" s="169"/>
      <c r="N68" s="102">
        <f t="shared" si="57"/>
        <v>0</v>
      </c>
      <c r="O68" s="169"/>
      <c r="P68" s="102">
        <f t="shared" si="58"/>
        <v>0</v>
      </c>
      <c r="Q68" s="144" t="str">
        <f t="shared" si="61"/>
        <v/>
      </c>
      <c r="R68" s="286" t="str">
        <f>IF(ISBLANK('Item List'!V56),"",'Item List'!V56)</f>
        <v/>
      </c>
      <c r="S68" s="286" t="str">
        <f>IF(ISBLANK('Item List'!W56),"",'Item List'!W56)</f>
        <v/>
      </c>
      <c r="T68" s="287">
        <f>IF(ISBLANK('Item List'!X56),0,'Item List'!X56)</f>
        <v>0</v>
      </c>
      <c r="U68" s="145">
        <f>IF(ISBLANK('Item List'!Y56),0,'Item List'!Y56)</f>
        <v>0</v>
      </c>
      <c r="V68" s="145">
        <f t="shared" si="45"/>
        <v>0</v>
      </c>
      <c r="W68" s="169"/>
      <c r="X68" s="102">
        <f t="shared" si="59"/>
        <v>0</v>
      </c>
      <c r="Y68" s="169"/>
      <c r="Z68" s="102">
        <f t="shared" si="59"/>
        <v>0</v>
      </c>
      <c r="AA68" s="169"/>
      <c r="AB68" s="102">
        <f t="shared" si="46"/>
        <v>0</v>
      </c>
      <c r="AC68" s="169"/>
      <c r="AD68" s="102">
        <f t="shared" si="47"/>
        <v>0</v>
      </c>
      <c r="AE68" s="144" t="str">
        <f t="shared" si="62"/>
        <v/>
      </c>
      <c r="AF68" s="286" t="str">
        <f>IF(ISBLANK('Item List'!AJ56),"",'Item List'!AJ56)</f>
        <v/>
      </c>
      <c r="AG68" s="286" t="str">
        <f>IF(ISBLANK('Item List'!AK56),"",'Item List'!AK56)</f>
        <v/>
      </c>
      <c r="AH68" s="287">
        <f>IF(ISBLANK('Item List'!AL56),0,'Item List'!AL56)</f>
        <v>0</v>
      </c>
      <c r="AI68" s="145">
        <f>IF(ISBLANK('Item List'!AM56),0,'Item List'!AM56)</f>
        <v>0</v>
      </c>
      <c r="AJ68" s="145">
        <f t="shared" si="48"/>
        <v>0</v>
      </c>
      <c r="AK68" s="169"/>
      <c r="AL68" s="102">
        <f t="shared" si="49"/>
        <v>0</v>
      </c>
      <c r="AM68" s="169"/>
      <c r="AN68" s="102">
        <f t="shared" si="50"/>
        <v>0</v>
      </c>
      <c r="AO68" s="169"/>
      <c r="AP68" s="102">
        <f t="shared" si="51"/>
        <v>0</v>
      </c>
      <c r="AQ68" s="169"/>
      <c r="AR68" s="102">
        <f t="shared" si="52"/>
        <v>0</v>
      </c>
      <c r="AS68" s="169"/>
      <c r="AT68" s="102">
        <f t="shared" si="53"/>
        <v>0</v>
      </c>
      <c r="AU68" s="169"/>
      <c r="AV68" s="102">
        <f t="shared" si="54"/>
        <v>0</v>
      </c>
    </row>
    <row r="69" spans="1:48" ht="24" customHeight="1" x14ac:dyDescent="0.2">
      <c r="A69" s="144" t="str">
        <f t="shared" si="60"/>
        <v/>
      </c>
      <c r="B69" s="286" t="str">
        <f>IF(ISBLANK('Item List'!B63),"",'Item List'!B63)</f>
        <v/>
      </c>
      <c r="C69" s="286" t="str">
        <f>IF(ISBLANK('Item List'!C63),"",'Item List'!C63)</f>
        <v/>
      </c>
      <c r="D69" s="287" t="str">
        <f>IF(ISBLANK('Item List'!H63),0,'Item List'!H63)</f>
        <v/>
      </c>
      <c r="E69" s="145">
        <f>IF(ISBLANK('Item List'!I63),0,'Item List'!I63)</f>
        <v>0</v>
      </c>
      <c r="F69" s="145">
        <f t="shared" si="43"/>
        <v>0</v>
      </c>
      <c r="G69" s="379"/>
      <c r="H69" s="102">
        <f t="shared" si="44"/>
        <v>0</v>
      </c>
      <c r="I69" s="169"/>
      <c r="J69" s="102">
        <f t="shared" si="55"/>
        <v>0</v>
      </c>
      <c r="K69" s="169"/>
      <c r="L69" s="102">
        <f t="shared" si="56"/>
        <v>0</v>
      </c>
      <c r="M69" s="169"/>
      <c r="N69" s="102">
        <f t="shared" si="57"/>
        <v>0</v>
      </c>
      <c r="O69" s="169"/>
      <c r="P69" s="102">
        <f t="shared" si="58"/>
        <v>0</v>
      </c>
      <c r="Q69" s="144" t="str">
        <f t="shared" si="61"/>
        <v/>
      </c>
      <c r="R69" s="286" t="str">
        <f>IF(ISBLANK('Item List'!V57),"",'Item List'!V57)</f>
        <v/>
      </c>
      <c r="S69" s="286" t="str">
        <f>IF(ISBLANK('Item List'!W57),"",'Item List'!W57)</f>
        <v/>
      </c>
      <c r="T69" s="287">
        <f>IF(ISBLANK('Item List'!X57),0,'Item List'!X57)</f>
        <v>0</v>
      </c>
      <c r="U69" s="145">
        <f>IF(ISBLANK('Item List'!Y57),0,'Item List'!Y57)</f>
        <v>0</v>
      </c>
      <c r="V69" s="145">
        <f t="shared" si="45"/>
        <v>0</v>
      </c>
      <c r="W69" s="169"/>
      <c r="X69" s="102">
        <f t="shared" si="59"/>
        <v>0</v>
      </c>
      <c r="Y69" s="169"/>
      <c r="Z69" s="102">
        <f t="shared" si="59"/>
        <v>0</v>
      </c>
      <c r="AA69" s="169"/>
      <c r="AB69" s="102">
        <f t="shared" si="46"/>
        <v>0</v>
      </c>
      <c r="AC69" s="169"/>
      <c r="AD69" s="102">
        <f t="shared" si="47"/>
        <v>0</v>
      </c>
      <c r="AE69" s="144" t="str">
        <f t="shared" si="62"/>
        <v/>
      </c>
      <c r="AF69" s="286" t="str">
        <f>IF(ISBLANK('Item List'!AJ57),"",'Item List'!AJ57)</f>
        <v/>
      </c>
      <c r="AG69" s="286" t="str">
        <f>IF(ISBLANK('Item List'!AK57),"",'Item List'!AK57)</f>
        <v/>
      </c>
      <c r="AH69" s="287">
        <f>IF(ISBLANK('Item List'!AL57),0,'Item List'!AL57)</f>
        <v>0</v>
      </c>
      <c r="AI69" s="145">
        <f>IF(ISBLANK('Item List'!AM57),0,'Item List'!AM57)</f>
        <v>0</v>
      </c>
      <c r="AJ69" s="145">
        <f t="shared" si="48"/>
        <v>0</v>
      </c>
      <c r="AK69" s="169"/>
      <c r="AL69" s="102">
        <f t="shared" si="49"/>
        <v>0</v>
      </c>
      <c r="AM69" s="169"/>
      <c r="AN69" s="102">
        <f t="shared" si="50"/>
        <v>0</v>
      </c>
      <c r="AO69" s="169"/>
      <c r="AP69" s="102">
        <f t="shared" si="51"/>
        <v>0</v>
      </c>
      <c r="AQ69" s="169"/>
      <c r="AR69" s="102">
        <f t="shared" si="52"/>
        <v>0</v>
      </c>
      <c r="AS69" s="169"/>
      <c r="AT69" s="102">
        <f t="shared" si="53"/>
        <v>0</v>
      </c>
      <c r="AU69" s="169"/>
      <c r="AV69" s="102">
        <f t="shared" si="54"/>
        <v>0</v>
      </c>
    </row>
    <row r="70" spans="1:48" ht="24" customHeight="1" x14ac:dyDescent="0.2">
      <c r="A70" s="144" t="str">
        <f t="shared" si="60"/>
        <v/>
      </c>
      <c r="B70" s="286" t="str">
        <f>IF(ISBLANK('Item List'!B64),"",'Item List'!B64)</f>
        <v/>
      </c>
      <c r="C70" s="286" t="str">
        <f>IF(ISBLANK('Item List'!C64),"",'Item List'!C64)</f>
        <v/>
      </c>
      <c r="D70" s="287">
        <f>IF(ISBLANK('Item List'!H64),0,'Item List'!H64)</f>
        <v>0</v>
      </c>
      <c r="E70" s="145">
        <f>IF(ISBLANK('Item List'!I64),0,'Item List'!I64)</f>
        <v>0</v>
      </c>
      <c r="F70" s="145">
        <f t="shared" si="43"/>
        <v>0</v>
      </c>
      <c r="G70" s="379"/>
      <c r="H70" s="102">
        <f t="shared" si="44"/>
        <v>0</v>
      </c>
      <c r="I70" s="169"/>
      <c r="J70" s="102">
        <f t="shared" si="55"/>
        <v>0</v>
      </c>
      <c r="K70" s="169"/>
      <c r="L70" s="102">
        <f t="shared" si="56"/>
        <v>0</v>
      </c>
      <c r="M70" s="169"/>
      <c r="N70" s="102">
        <f t="shared" si="57"/>
        <v>0</v>
      </c>
      <c r="O70" s="169"/>
      <c r="P70" s="102">
        <f t="shared" si="58"/>
        <v>0</v>
      </c>
      <c r="Q70" s="144" t="str">
        <f t="shared" si="61"/>
        <v/>
      </c>
      <c r="R70" s="286" t="str">
        <f>IF(ISBLANK('Item List'!V58),"",'Item List'!V58)</f>
        <v/>
      </c>
      <c r="S70" s="286" t="str">
        <f>IF(ISBLANK('Item List'!W58),"",'Item List'!W58)</f>
        <v/>
      </c>
      <c r="T70" s="287">
        <f>IF(ISBLANK('Item List'!X58),0,'Item List'!X58)</f>
        <v>0</v>
      </c>
      <c r="U70" s="145">
        <f>IF(ISBLANK('Item List'!Y58),0,'Item List'!Y58)</f>
        <v>0</v>
      </c>
      <c r="V70" s="145">
        <f t="shared" si="45"/>
        <v>0</v>
      </c>
      <c r="W70" s="169"/>
      <c r="X70" s="102">
        <f t="shared" si="59"/>
        <v>0</v>
      </c>
      <c r="Y70" s="169"/>
      <c r="Z70" s="102">
        <f t="shared" si="59"/>
        <v>0</v>
      </c>
      <c r="AA70" s="169"/>
      <c r="AB70" s="102">
        <f t="shared" si="46"/>
        <v>0</v>
      </c>
      <c r="AC70" s="169"/>
      <c r="AD70" s="102">
        <f t="shared" si="47"/>
        <v>0</v>
      </c>
      <c r="AE70" s="144" t="str">
        <f t="shared" si="62"/>
        <v/>
      </c>
      <c r="AF70" s="286" t="str">
        <f>IF(ISBLANK('Item List'!AJ58),"",'Item List'!AJ58)</f>
        <v/>
      </c>
      <c r="AG70" s="286" t="str">
        <f>IF(ISBLANK('Item List'!AK58),"",'Item List'!AK58)</f>
        <v/>
      </c>
      <c r="AH70" s="287">
        <f>IF(ISBLANK('Item List'!AL58),0,'Item List'!AL58)</f>
        <v>0</v>
      </c>
      <c r="AI70" s="145">
        <f>IF(ISBLANK('Item List'!AM58),0,'Item List'!AM58)</f>
        <v>0</v>
      </c>
      <c r="AJ70" s="145">
        <f t="shared" si="48"/>
        <v>0</v>
      </c>
      <c r="AK70" s="169"/>
      <c r="AL70" s="102">
        <f t="shared" si="49"/>
        <v>0</v>
      </c>
      <c r="AM70" s="169"/>
      <c r="AN70" s="102">
        <f t="shared" si="50"/>
        <v>0</v>
      </c>
      <c r="AO70" s="169"/>
      <c r="AP70" s="102">
        <f t="shared" si="51"/>
        <v>0</v>
      </c>
      <c r="AQ70" s="169"/>
      <c r="AR70" s="102">
        <f t="shared" si="52"/>
        <v>0</v>
      </c>
      <c r="AS70" s="169"/>
      <c r="AT70" s="102">
        <f t="shared" si="53"/>
        <v>0</v>
      </c>
      <c r="AU70" s="169"/>
      <c r="AV70" s="102">
        <f t="shared" si="54"/>
        <v>0</v>
      </c>
    </row>
    <row r="71" spans="1:48" ht="24" customHeight="1" x14ac:dyDescent="0.2">
      <c r="A71" s="144" t="str">
        <f t="shared" si="60"/>
        <v/>
      </c>
      <c r="B71" s="286" t="str">
        <f>IF(ISBLANK('Item List'!B65),"",'Item List'!B65)</f>
        <v/>
      </c>
      <c r="C71" s="286" t="str">
        <f>IF(ISBLANK('Item List'!C65),"",'Item List'!C65)</f>
        <v/>
      </c>
      <c r="D71" s="287">
        <f>IF(ISBLANK('Item List'!H65),0,'Item List'!H65)</f>
        <v>0</v>
      </c>
      <c r="E71" s="145">
        <f>IF(ISBLANK('Item List'!I65),0,'Item List'!I65)</f>
        <v>0</v>
      </c>
      <c r="F71" s="145">
        <f t="shared" si="43"/>
        <v>0</v>
      </c>
      <c r="G71" s="379"/>
      <c r="H71" s="102">
        <f t="shared" si="44"/>
        <v>0</v>
      </c>
      <c r="I71" s="169"/>
      <c r="J71" s="102">
        <f t="shared" si="55"/>
        <v>0</v>
      </c>
      <c r="K71" s="169"/>
      <c r="L71" s="102">
        <f t="shared" si="56"/>
        <v>0</v>
      </c>
      <c r="M71" s="169"/>
      <c r="N71" s="102">
        <f t="shared" si="57"/>
        <v>0</v>
      </c>
      <c r="O71" s="169"/>
      <c r="P71" s="102">
        <f t="shared" si="58"/>
        <v>0</v>
      </c>
      <c r="Q71" s="144" t="str">
        <f t="shared" si="61"/>
        <v/>
      </c>
      <c r="R71" s="286" t="str">
        <f>IF(ISBLANK('Item List'!V59),"",'Item List'!V59)</f>
        <v/>
      </c>
      <c r="S71" s="286" t="str">
        <f>IF(ISBLANK('Item List'!W59),"",'Item List'!W59)</f>
        <v/>
      </c>
      <c r="T71" s="287">
        <f>IF(ISBLANK('Item List'!X59),0,'Item List'!X59)</f>
        <v>0</v>
      </c>
      <c r="U71" s="145">
        <f>IF(ISBLANK('Item List'!Y59),0,'Item List'!Y59)</f>
        <v>0</v>
      </c>
      <c r="V71" s="145">
        <f t="shared" si="45"/>
        <v>0</v>
      </c>
      <c r="W71" s="169"/>
      <c r="X71" s="102">
        <f t="shared" si="59"/>
        <v>0</v>
      </c>
      <c r="Y71" s="169"/>
      <c r="Z71" s="102">
        <f t="shared" si="59"/>
        <v>0</v>
      </c>
      <c r="AA71" s="169"/>
      <c r="AB71" s="102">
        <f t="shared" si="46"/>
        <v>0</v>
      </c>
      <c r="AC71" s="169"/>
      <c r="AD71" s="102">
        <f t="shared" si="47"/>
        <v>0</v>
      </c>
      <c r="AE71" s="144" t="str">
        <f t="shared" si="62"/>
        <v/>
      </c>
      <c r="AF71" s="286" t="str">
        <f>IF(ISBLANK('Item List'!AJ59),"",'Item List'!AJ59)</f>
        <v/>
      </c>
      <c r="AG71" s="286" t="str">
        <f>IF(ISBLANK('Item List'!AK59),"",'Item List'!AK59)</f>
        <v/>
      </c>
      <c r="AH71" s="287">
        <f>IF(ISBLANK('Item List'!AL59),0,'Item List'!AL59)</f>
        <v>0</v>
      </c>
      <c r="AI71" s="145">
        <f>IF(ISBLANK('Item List'!AM59),0,'Item List'!AM59)</f>
        <v>0</v>
      </c>
      <c r="AJ71" s="145">
        <f t="shared" si="48"/>
        <v>0</v>
      </c>
      <c r="AK71" s="169"/>
      <c r="AL71" s="102">
        <f t="shared" si="49"/>
        <v>0</v>
      </c>
      <c r="AM71" s="169"/>
      <c r="AN71" s="102">
        <f t="shared" si="50"/>
        <v>0</v>
      </c>
      <c r="AO71" s="169"/>
      <c r="AP71" s="102">
        <f t="shared" si="51"/>
        <v>0</v>
      </c>
      <c r="AQ71" s="169"/>
      <c r="AR71" s="102">
        <f t="shared" si="52"/>
        <v>0</v>
      </c>
      <c r="AS71" s="169"/>
      <c r="AT71" s="102">
        <f t="shared" si="53"/>
        <v>0</v>
      </c>
      <c r="AU71" s="169"/>
      <c r="AV71" s="102">
        <f t="shared" si="54"/>
        <v>0</v>
      </c>
    </row>
    <row r="72" spans="1:48" ht="24" customHeight="1" x14ac:dyDescent="0.2">
      <c r="A72" s="144" t="str">
        <f t="shared" si="60"/>
        <v/>
      </c>
      <c r="B72" s="286" t="str">
        <f>IF(ISBLANK('Item List'!B66),"",'Item List'!B66)</f>
        <v/>
      </c>
      <c r="C72" s="286" t="str">
        <f>IF(ISBLANK('Item List'!C66),"",'Item List'!C66)</f>
        <v/>
      </c>
      <c r="D72" s="287">
        <f>IF(ISBLANK('Item List'!H66),0,'Item List'!H66)</f>
        <v>0</v>
      </c>
      <c r="E72" s="145">
        <f>IF(ISBLANK('Item List'!I66),0,'Item List'!I66)</f>
        <v>0</v>
      </c>
      <c r="F72" s="145">
        <f t="shared" si="43"/>
        <v>0</v>
      </c>
      <c r="G72" s="379"/>
      <c r="H72" s="102">
        <f t="shared" si="44"/>
        <v>0</v>
      </c>
      <c r="I72" s="169"/>
      <c r="J72" s="102">
        <f t="shared" si="55"/>
        <v>0</v>
      </c>
      <c r="K72" s="169"/>
      <c r="L72" s="102">
        <f t="shared" si="56"/>
        <v>0</v>
      </c>
      <c r="M72" s="169"/>
      <c r="N72" s="102">
        <f t="shared" si="57"/>
        <v>0</v>
      </c>
      <c r="O72" s="169"/>
      <c r="P72" s="102">
        <f t="shared" si="58"/>
        <v>0</v>
      </c>
      <c r="Q72" s="144" t="str">
        <f t="shared" si="61"/>
        <v/>
      </c>
      <c r="R72" s="286" t="str">
        <f>IF(ISBLANK('Item List'!V60),"",'Item List'!V60)</f>
        <v/>
      </c>
      <c r="S72" s="286" t="str">
        <f>IF(ISBLANK('Item List'!W60),"",'Item List'!W60)</f>
        <v/>
      </c>
      <c r="T72" s="287">
        <f>IF(ISBLANK('Item List'!X60),0,'Item List'!X60)</f>
        <v>0</v>
      </c>
      <c r="U72" s="145">
        <f>IF(ISBLANK('Item List'!Y60),0,'Item List'!Y60)</f>
        <v>0</v>
      </c>
      <c r="V72" s="145">
        <f t="shared" si="45"/>
        <v>0</v>
      </c>
      <c r="W72" s="169"/>
      <c r="X72" s="102">
        <f t="shared" si="59"/>
        <v>0</v>
      </c>
      <c r="Y72" s="169"/>
      <c r="Z72" s="102">
        <f t="shared" si="59"/>
        <v>0</v>
      </c>
      <c r="AA72" s="169"/>
      <c r="AB72" s="102">
        <f t="shared" si="46"/>
        <v>0</v>
      </c>
      <c r="AC72" s="169"/>
      <c r="AD72" s="102">
        <f t="shared" si="47"/>
        <v>0</v>
      </c>
      <c r="AE72" s="144" t="str">
        <f t="shared" si="62"/>
        <v/>
      </c>
      <c r="AF72" s="286" t="str">
        <f>IF(ISBLANK('Item List'!AJ60),"",'Item List'!AJ60)</f>
        <v/>
      </c>
      <c r="AG72" s="286" t="str">
        <f>IF(ISBLANK('Item List'!AK60),"",'Item List'!AK60)</f>
        <v/>
      </c>
      <c r="AH72" s="287">
        <f>IF(ISBLANK('Item List'!AL60),0,'Item List'!AL60)</f>
        <v>0</v>
      </c>
      <c r="AI72" s="145">
        <f>IF(ISBLANK('Item List'!AM60),0,'Item List'!AM60)</f>
        <v>0</v>
      </c>
      <c r="AJ72" s="145">
        <f t="shared" si="48"/>
        <v>0</v>
      </c>
      <c r="AK72" s="169"/>
      <c r="AL72" s="102">
        <f t="shared" si="49"/>
        <v>0</v>
      </c>
      <c r="AM72" s="169"/>
      <c r="AN72" s="102">
        <f t="shared" si="50"/>
        <v>0</v>
      </c>
      <c r="AO72" s="169"/>
      <c r="AP72" s="102">
        <f t="shared" si="51"/>
        <v>0</v>
      </c>
      <c r="AQ72" s="169"/>
      <c r="AR72" s="102">
        <f t="shared" si="52"/>
        <v>0</v>
      </c>
      <c r="AS72" s="169"/>
      <c r="AT72" s="102">
        <f t="shared" si="53"/>
        <v>0</v>
      </c>
      <c r="AU72" s="169"/>
      <c r="AV72" s="102">
        <f t="shared" si="54"/>
        <v>0</v>
      </c>
    </row>
    <row r="73" spans="1:48" ht="24" customHeight="1" x14ac:dyDescent="0.2">
      <c r="A73" s="144" t="str">
        <f t="shared" si="60"/>
        <v/>
      </c>
      <c r="B73" s="286" t="str">
        <f>IF(ISBLANK('Item List'!B67),"",'Item List'!B67)</f>
        <v/>
      </c>
      <c r="C73" s="286" t="str">
        <f>IF(ISBLANK('Item List'!C67),"",'Item List'!C67)</f>
        <v/>
      </c>
      <c r="D73" s="287">
        <f>IF(ISBLANK('Item List'!H67),0,'Item List'!H67)</f>
        <v>0</v>
      </c>
      <c r="E73" s="145">
        <f>IF(ISBLANK('Item List'!I67),0,'Item List'!I67)</f>
        <v>0</v>
      </c>
      <c r="F73" s="145">
        <f t="shared" si="43"/>
        <v>0</v>
      </c>
      <c r="G73" s="379"/>
      <c r="H73" s="102">
        <f t="shared" si="44"/>
        <v>0</v>
      </c>
      <c r="I73" s="169"/>
      <c r="J73" s="102">
        <f t="shared" si="55"/>
        <v>0</v>
      </c>
      <c r="K73" s="169"/>
      <c r="L73" s="102">
        <f t="shared" si="56"/>
        <v>0</v>
      </c>
      <c r="M73" s="169"/>
      <c r="N73" s="102">
        <f t="shared" si="57"/>
        <v>0</v>
      </c>
      <c r="O73" s="169"/>
      <c r="P73" s="102">
        <f t="shared" si="58"/>
        <v>0</v>
      </c>
      <c r="Q73" s="144" t="str">
        <f t="shared" si="61"/>
        <v/>
      </c>
      <c r="R73" s="286" t="str">
        <f>IF(ISBLANK('Item List'!V61),"",'Item List'!V61)</f>
        <v/>
      </c>
      <c r="S73" s="286" t="str">
        <f>IF(ISBLANK('Item List'!W61),"",'Item List'!W61)</f>
        <v/>
      </c>
      <c r="T73" s="287">
        <f>IF(ISBLANK('Item List'!X61),0,'Item List'!X61)</f>
        <v>0</v>
      </c>
      <c r="U73" s="145">
        <f>IF(ISBLANK('Item List'!Y61),0,'Item List'!Y61)</f>
        <v>0</v>
      </c>
      <c r="V73" s="145">
        <f t="shared" si="45"/>
        <v>0</v>
      </c>
      <c r="W73" s="169"/>
      <c r="X73" s="102">
        <f t="shared" si="59"/>
        <v>0</v>
      </c>
      <c r="Y73" s="169"/>
      <c r="Z73" s="102">
        <f t="shared" si="59"/>
        <v>0</v>
      </c>
      <c r="AA73" s="169"/>
      <c r="AB73" s="102">
        <f t="shared" si="46"/>
        <v>0</v>
      </c>
      <c r="AC73" s="169"/>
      <c r="AD73" s="102">
        <f t="shared" si="47"/>
        <v>0</v>
      </c>
      <c r="AE73" s="144" t="str">
        <f t="shared" si="62"/>
        <v/>
      </c>
      <c r="AF73" s="286" t="str">
        <f>IF(ISBLANK('Item List'!AJ61),"",'Item List'!AJ61)</f>
        <v/>
      </c>
      <c r="AG73" s="286" t="str">
        <f>IF(ISBLANK('Item List'!AK61),"",'Item List'!AK61)</f>
        <v/>
      </c>
      <c r="AH73" s="287">
        <f>IF(ISBLANK('Item List'!AL61),0,'Item List'!AL61)</f>
        <v>0</v>
      </c>
      <c r="AI73" s="145">
        <f>IF(ISBLANK('Item List'!AM61),0,'Item List'!AM61)</f>
        <v>0</v>
      </c>
      <c r="AJ73" s="145">
        <f t="shared" si="48"/>
        <v>0</v>
      </c>
      <c r="AK73" s="169"/>
      <c r="AL73" s="102">
        <f t="shared" si="49"/>
        <v>0</v>
      </c>
      <c r="AM73" s="169"/>
      <c r="AN73" s="102">
        <f t="shared" si="50"/>
        <v>0</v>
      </c>
      <c r="AO73" s="169"/>
      <c r="AP73" s="102">
        <f t="shared" si="51"/>
        <v>0</v>
      </c>
      <c r="AQ73" s="169"/>
      <c r="AR73" s="102">
        <f t="shared" si="52"/>
        <v>0</v>
      </c>
      <c r="AS73" s="169"/>
      <c r="AT73" s="102">
        <f t="shared" si="53"/>
        <v>0</v>
      </c>
      <c r="AU73" s="169"/>
      <c r="AV73" s="102">
        <f t="shared" si="54"/>
        <v>0</v>
      </c>
    </row>
    <row r="74" spans="1:48" ht="24" customHeight="1" x14ac:dyDescent="0.2">
      <c r="A74" s="144" t="str">
        <f t="shared" si="60"/>
        <v/>
      </c>
      <c r="B74" s="286" t="str">
        <f>IF(ISBLANK('Item List'!B68),"",'Item List'!B68)</f>
        <v/>
      </c>
      <c r="C74" s="286" t="str">
        <f>IF(ISBLANK('Item List'!C68),"",'Item List'!C68)</f>
        <v/>
      </c>
      <c r="D74" s="287">
        <f>IF(ISBLANK('Item List'!H68),0,'Item List'!H68)</f>
        <v>0</v>
      </c>
      <c r="E74" s="145">
        <f>IF(ISBLANK('Item List'!I68),0,'Item List'!I68)</f>
        <v>0</v>
      </c>
      <c r="F74" s="145">
        <f t="shared" si="43"/>
        <v>0</v>
      </c>
      <c r="G74" s="379"/>
      <c r="H74" s="102">
        <f t="shared" si="44"/>
        <v>0</v>
      </c>
      <c r="I74" s="169"/>
      <c r="J74" s="102">
        <f t="shared" si="55"/>
        <v>0</v>
      </c>
      <c r="K74" s="169"/>
      <c r="L74" s="102">
        <f t="shared" si="56"/>
        <v>0</v>
      </c>
      <c r="M74" s="169"/>
      <c r="N74" s="102">
        <f t="shared" si="57"/>
        <v>0</v>
      </c>
      <c r="O74" s="169"/>
      <c r="P74" s="102">
        <f t="shared" si="58"/>
        <v>0</v>
      </c>
      <c r="Q74" s="144" t="str">
        <f t="shared" si="61"/>
        <v/>
      </c>
      <c r="R74" s="286" t="str">
        <f>IF(ISBLANK('Item List'!V62),"",'Item List'!V62)</f>
        <v/>
      </c>
      <c r="S74" s="286" t="str">
        <f>IF(ISBLANK('Item List'!W62),"",'Item List'!W62)</f>
        <v/>
      </c>
      <c r="T74" s="287">
        <f>IF(ISBLANK('Item List'!X62),0,'Item List'!X62)</f>
        <v>0</v>
      </c>
      <c r="U74" s="145">
        <f>IF(ISBLANK('Item List'!Y62),0,'Item List'!Y62)</f>
        <v>0</v>
      </c>
      <c r="V74" s="145">
        <f t="shared" si="45"/>
        <v>0</v>
      </c>
      <c r="W74" s="169"/>
      <c r="X74" s="102">
        <f t="shared" si="59"/>
        <v>0</v>
      </c>
      <c r="Y74" s="169"/>
      <c r="Z74" s="102">
        <f t="shared" si="59"/>
        <v>0</v>
      </c>
      <c r="AA74" s="169"/>
      <c r="AB74" s="102">
        <f t="shared" si="46"/>
        <v>0</v>
      </c>
      <c r="AC74" s="169"/>
      <c r="AD74" s="102">
        <f t="shared" si="47"/>
        <v>0</v>
      </c>
      <c r="AE74" s="144" t="str">
        <f t="shared" si="62"/>
        <v/>
      </c>
      <c r="AF74" s="286" t="str">
        <f>IF(ISBLANK('Item List'!AJ62),"",'Item List'!AJ62)</f>
        <v/>
      </c>
      <c r="AG74" s="286" t="str">
        <f>IF(ISBLANK('Item List'!AK62),"",'Item List'!AK62)</f>
        <v/>
      </c>
      <c r="AH74" s="287">
        <f>IF(ISBLANK('Item List'!AL62),0,'Item List'!AL62)</f>
        <v>0</v>
      </c>
      <c r="AI74" s="145">
        <f>IF(ISBLANK('Item List'!AM62),0,'Item List'!AM62)</f>
        <v>0</v>
      </c>
      <c r="AJ74" s="145">
        <f t="shared" si="48"/>
        <v>0</v>
      </c>
      <c r="AK74" s="169"/>
      <c r="AL74" s="102">
        <f t="shared" si="49"/>
        <v>0</v>
      </c>
      <c r="AM74" s="169"/>
      <c r="AN74" s="102">
        <f t="shared" si="50"/>
        <v>0</v>
      </c>
      <c r="AO74" s="169"/>
      <c r="AP74" s="102">
        <f t="shared" si="51"/>
        <v>0</v>
      </c>
      <c r="AQ74" s="169"/>
      <c r="AR74" s="102">
        <f t="shared" si="52"/>
        <v>0</v>
      </c>
      <c r="AS74" s="169"/>
      <c r="AT74" s="102">
        <f t="shared" si="53"/>
        <v>0</v>
      </c>
      <c r="AU74" s="169"/>
      <c r="AV74" s="102">
        <f t="shared" si="54"/>
        <v>0</v>
      </c>
    </row>
    <row r="75" spans="1:48" ht="24" customHeight="1" x14ac:dyDescent="0.2">
      <c r="A75" s="144" t="str">
        <f t="shared" si="60"/>
        <v/>
      </c>
      <c r="B75" s="286" t="str">
        <f>IF(ISBLANK('Item List'!B69),"",'Item List'!B69)</f>
        <v/>
      </c>
      <c r="C75" s="286" t="str">
        <f>IF(ISBLANK('Item List'!C69),"",'Item List'!C69)</f>
        <v/>
      </c>
      <c r="D75" s="287">
        <f>IF(ISBLANK('Item List'!H69),0,'Item List'!H69)</f>
        <v>0</v>
      </c>
      <c r="E75" s="145">
        <f>IF(ISBLANK('Item List'!I69),0,'Item List'!I69)</f>
        <v>0</v>
      </c>
      <c r="F75" s="145">
        <f t="shared" si="43"/>
        <v>0</v>
      </c>
      <c r="G75" s="379"/>
      <c r="H75" s="102">
        <f t="shared" si="44"/>
        <v>0</v>
      </c>
      <c r="I75" s="169"/>
      <c r="J75" s="102">
        <f t="shared" si="55"/>
        <v>0</v>
      </c>
      <c r="K75" s="169"/>
      <c r="L75" s="102">
        <f t="shared" si="56"/>
        <v>0</v>
      </c>
      <c r="M75" s="169"/>
      <c r="N75" s="102">
        <f t="shared" si="57"/>
        <v>0</v>
      </c>
      <c r="O75" s="169"/>
      <c r="P75" s="102">
        <f t="shared" si="58"/>
        <v>0</v>
      </c>
      <c r="Q75" s="144" t="str">
        <f t="shared" si="61"/>
        <v/>
      </c>
      <c r="R75" s="286" t="str">
        <f>IF(ISBLANK('Item List'!V63),"",'Item List'!V63)</f>
        <v/>
      </c>
      <c r="S75" s="286" t="str">
        <f>IF(ISBLANK('Item List'!W63),"",'Item List'!W63)</f>
        <v/>
      </c>
      <c r="T75" s="287">
        <f>IF(ISBLANK('Item List'!X63),0,'Item List'!X63)</f>
        <v>0</v>
      </c>
      <c r="U75" s="145">
        <f>IF(ISBLANK('Item List'!Y63),0,'Item List'!Y63)</f>
        <v>0</v>
      </c>
      <c r="V75" s="145">
        <f t="shared" si="45"/>
        <v>0</v>
      </c>
      <c r="W75" s="169"/>
      <c r="X75" s="102">
        <f t="shared" si="59"/>
        <v>0</v>
      </c>
      <c r="Y75" s="169"/>
      <c r="Z75" s="102">
        <f t="shared" si="59"/>
        <v>0</v>
      </c>
      <c r="AA75" s="169"/>
      <c r="AB75" s="102">
        <f t="shared" si="46"/>
        <v>0</v>
      </c>
      <c r="AC75" s="169"/>
      <c r="AD75" s="102">
        <f t="shared" si="47"/>
        <v>0</v>
      </c>
      <c r="AE75" s="144" t="str">
        <f t="shared" si="62"/>
        <v/>
      </c>
      <c r="AF75" s="286" t="str">
        <f>IF(ISBLANK('Item List'!AJ63),"",'Item List'!AJ63)</f>
        <v/>
      </c>
      <c r="AG75" s="286" t="str">
        <f>IF(ISBLANK('Item List'!AK63),"",'Item List'!AK63)</f>
        <v/>
      </c>
      <c r="AH75" s="287">
        <f>IF(ISBLANK('Item List'!AL63),0,'Item List'!AL63)</f>
        <v>0</v>
      </c>
      <c r="AI75" s="145">
        <f>IF(ISBLANK('Item List'!AM63),0,'Item List'!AM63)</f>
        <v>0</v>
      </c>
      <c r="AJ75" s="145">
        <f t="shared" si="48"/>
        <v>0</v>
      </c>
      <c r="AK75" s="169"/>
      <c r="AL75" s="102">
        <f t="shared" si="49"/>
        <v>0</v>
      </c>
      <c r="AM75" s="169"/>
      <c r="AN75" s="102">
        <f t="shared" si="50"/>
        <v>0</v>
      </c>
      <c r="AO75" s="169"/>
      <c r="AP75" s="102">
        <f t="shared" si="51"/>
        <v>0</v>
      </c>
      <c r="AQ75" s="169"/>
      <c r="AR75" s="102">
        <f t="shared" si="52"/>
        <v>0</v>
      </c>
      <c r="AS75" s="169"/>
      <c r="AT75" s="102">
        <f t="shared" si="53"/>
        <v>0</v>
      </c>
      <c r="AU75" s="169"/>
      <c r="AV75" s="102">
        <f t="shared" si="54"/>
        <v>0</v>
      </c>
    </row>
    <row r="76" spans="1:48" ht="24" customHeight="1" x14ac:dyDescent="0.2">
      <c r="A76" s="144" t="str">
        <f t="shared" si="60"/>
        <v/>
      </c>
      <c r="B76" s="286" t="str">
        <f>IF(ISBLANK('Item List'!B70),"",'Item List'!B70)</f>
        <v/>
      </c>
      <c r="C76" s="286" t="str">
        <f>IF(ISBLANK('Item List'!C70),"",'Item List'!C70)</f>
        <v/>
      </c>
      <c r="D76" s="287">
        <f>IF(ISBLANK('Item List'!H70),0,'Item List'!H70)</f>
        <v>0</v>
      </c>
      <c r="E76" s="145">
        <f>IF(ISBLANK('Item List'!I70),0,'Item List'!I70)</f>
        <v>0</v>
      </c>
      <c r="F76" s="145">
        <f t="shared" si="43"/>
        <v>0</v>
      </c>
      <c r="G76" s="379"/>
      <c r="H76" s="102">
        <f t="shared" si="44"/>
        <v>0</v>
      </c>
      <c r="I76" s="169"/>
      <c r="J76" s="102">
        <f t="shared" si="55"/>
        <v>0</v>
      </c>
      <c r="K76" s="169"/>
      <c r="L76" s="102">
        <f t="shared" si="56"/>
        <v>0</v>
      </c>
      <c r="M76" s="169"/>
      <c r="N76" s="102">
        <f t="shared" si="57"/>
        <v>0</v>
      </c>
      <c r="O76" s="169"/>
      <c r="P76" s="102">
        <f t="shared" si="58"/>
        <v>0</v>
      </c>
      <c r="Q76" s="144" t="str">
        <f t="shared" si="61"/>
        <v/>
      </c>
      <c r="R76" s="286" t="str">
        <f>IF(ISBLANK('Item List'!V64),"",'Item List'!V64)</f>
        <v/>
      </c>
      <c r="S76" s="286" t="str">
        <f>IF(ISBLANK('Item List'!W64),"",'Item List'!W64)</f>
        <v/>
      </c>
      <c r="T76" s="287">
        <f>IF(ISBLANK('Item List'!X64),0,'Item List'!X64)</f>
        <v>0</v>
      </c>
      <c r="U76" s="145">
        <f>IF(ISBLANK('Item List'!Y64),0,'Item List'!Y64)</f>
        <v>0</v>
      </c>
      <c r="V76" s="145">
        <f t="shared" si="45"/>
        <v>0</v>
      </c>
      <c r="W76" s="169"/>
      <c r="X76" s="102">
        <f t="shared" si="59"/>
        <v>0</v>
      </c>
      <c r="Y76" s="169"/>
      <c r="Z76" s="102">
        <f t="shared" si="59"/>
        <v>0</v>
      </c>
      <c r="AA76" s="169"/>
      <c r="AB76" s="102">
        <f t="shared" si="46"/>
        <v>0</v>
      </c>
      <c r="AC76" s="169"/>
      <c r="AD76" s="102">
        <f t="shared" si="47"/>
        <v>0</v>
      </c>
      <c r="AE76" s="144" t="str">
        <f t="shared" si="62"/>
        <v/>
      </c>
      <c r="AF76" s="286" t="str">
        <f>IF(ISBLANK('Item List'!AJ64),"",'Item List'!AJ64)</f>
        <v/>
      </c>
      <c r="AG76" s="286" t="str">
        <f>IF(ISBLANK('Item List'!AK64),"",'Item List'!AK64)</f>
        <v/>
      </c>
      <c r="AH76" s="287">
        <f>IF(ISBLANK('Item List'!AL64),0,'Item List'!AL64)</f>
        <v>0</v>
      </c>
      <c r="AI76" s="145">
        <f>IF(ISBLANK('Item List'!AM64),0,'Item List'!AM64)</f>
        <v>0</v>
      </c>
      <c r="AJ76" s="145">
        <f t="shared" si="48"/>
        <v>0</v>
      </c>
      <c r="AK76" s="169"/>
      <c r="AL76" s="102">
        <f t="shared" si="49"/>
        <v>0</v>
      </c>
      <c r="AM76" s="169"/>
      <c r="AN76" s="102">
        <f t="shared" si="50"/>
        <v>0</v>
      </c>
      <c r="AO76" s="169"/>
      <c r="AP76" s="102">
        <f t="shared" si="51"/>
        <v>0</v>
      </c>
      <c r="AQ76" s="169"/>
      <c r="AR76" s="102">
        <f t="shared" si="52"/>
        <v>0</v>
      </c>
      <c r="AS76" s="169"/>
      <c r="AT76" s="102">
        <f t="shared" si="53"/>
        <v>0</v>
      </c>
      <c r="AU76" s="169"/>
      <c r="AV76" s="102">
        <f t="shared" si="54"/>
        <v>0</v>
      </c>
    </row>
    <row r="77" spans="1:48" ht="24" customHeight="1" x14ac:dyDescent="0.2">
      <c r="A77" s="144" t="str">
        <f t="shared" si="60"/>
        <v/>
      </c>
      <c r="B77" s="286" t="str">
        <f>IF(ISBLANK('Item List'!B71),"",'Item List'!B71)</f>
        <v/>
      </c>
      <c r="C77" s="286" t="str">
        <f>IF(ISBLANK('Item List'!C71),"",'Item List'!C71)</f>
        <v/>
      </c>
      <c r="D77" s="287">
        <f>IF(ISBLANK('Item List'!H71),0,'Item List'!H71)</f>
        <v>0</v>
      </c>
      <c r="E77" s="145">
        <f>IF(ISBLANK('Item List'!I71),0,'Item List'!I71)</f>
        <v>0</v>
      </c>
      <c r="F77" s="145">
        <f t="shared" si="43"/>
        <v>0</v>
      </c>
      <c r="G77" s="379"/>
      <c r="H77" s="102">
        <f t="shared" si="44"/>
        <v>0</v>
      </c>
      <c r="I77" s="169"/>
      <c r="J77" s="102">
        <f t="shared" si="55"/>
        <v>0</v>
      </c>
      <c r="K77" s="169"/>
      <c r="L77" s="102">
        <f t="shared" si="56"/>
        <v>0</v>
      </c>
      <c r="M77" s="169"/>
      <c r="N77" s="102">
        <f t="shared" si="57"/>
        <v>0</v>
      </c>
      <c r="O77" s="169"/>
      <c r="P77" s="102">
        <f t="shared" si="58"/>
        <v>0</v>
      </c>
      <c r="Q77" s="144" t="str">
        <f t="shared" si="61"/>
        <v/>
      </c>
      <c r="R77" s="286" t="str">
        <f>IF(ISBLANK('Item List'!V65),"",'Item List'!V65)</f>
        <v/>
      </c>
      <c r="S77" s="286" t="str">
        <f>IF(ISBLANK('Item List'!W65),"",'Item List'!W65)</f>
        <v/>
      </c>
      <c r="T77" s="287">
        <f>IF(ISBLANK('Item List'!X65),0,'Item List'!X65)</f>
        <v>0</v>
      </c>
      <c r="U77" s="145">
        <f>IF(ISBLANK('Item List'!Y65),0,'Item List'!Y65)</f>
        <v>0</v>
      </c>
      <c r="V77" s="145">
        <f t="shared" si="45"/>
        <v>0</v>
      </c>
      <c r="W77" s="169"/>
      <c r="X77" s="102">
        <f t="shared" si="59"/>
        <v>0</v>
      </c>
      <c r="Y77" s="169"/>
      <c r="Z77" s="102">
        <f t="shared" si="59"/>
        <v>0</v>
      </c>
      <c r="AA77" s="169"/>
      <c r="AB77" s="102">
        <f t="shared" si="46"/>
        <v>0</v>
      </c>
      <c r="AC77" s="169"/>
      <c r="AD77" s="102">
        <f t="shared" si="47"/>
        <v>0</v>
      </c>
      <c r="AE77" s="144" t="str">
        <f t="shared" si="62"/>
        <v/>
      </c>
      <c r="AF77" s="286" t="str">
        <f>IF(ISBLANK('Item List'!AJ65),"",'Item List'!AJ65)</f>
        <v/>
      </c>
      <c r="AG77" s="286" t="str">
        <f>IF(ISBLANK('Item List'!AK65),"",'Item List'!AK65)</f>
        <v/>
      </c>
      <c r="AH77" s="287">
        <f>IF(ISBLANK('Item List'!AL65),0,'Item List'!AL65)</f>
        <v>0</v>
      </c>
      <c r="AI77" s="145">
        <f>IF(ISBLANK('Item List'!AM65),0,'Item List'!AM65)</f>
        <v>0</v>
      </c>
      <c r="AJ77" s="145">
        <f t="shared" si="48"/>
        <v>0</v>
      </c>
      <c r="AK77" s="169"/>
      <c r="AL77" s="102">
        <f t="shared" si="49"/>
        <v>0</v>
      </c>
      <c r="AM77" s="169"/>
      <c r="AN77" s="102">
        <f t="shared" si="50"/>
        <v>0</v>
      </c>
      <c r="AO77" s="169"/>
      <c r="AP77" s="102">
        <f t="shared" si="51"/>
        <v>0</v>
      </c>
      <c r="AQ77" s="169"/>
      <c r="AR77" s="102">
        <f t="shared" si="52"/>
        <v>0</v>
      </c>
      <c r="AS77" s="169"/>
      <c r="AT77" s="102">
        <f t="shared" si="53"/>
        <v>0</v>
      </c>
      <c r="AU77" s="169"/>
      <c r="AV77" s="102">
        <f t="shared" si="54"/>
        <v>0</v>
      </c>
    </row>
    <row r="78" spans="1:48" ht="24" customHeight="1" x14ac:dyDescent="0.2">
      <c r="A78" s="144" t="str">
        <f t="shared" si="60"/>
        <v/>
      </c>
      <c r="B78" s="286" t="str">
        <f>IF(ISBLANK('Item List'!B72),"",'Item List'!B72)</f>
        <v/>
      </c>
      <c r="C78" s="286" t="str">
        <f>IF(ISBLANK('Item List'!C72),"",'Item List'!C72)</f>
        <v/>
      </c>
      <c r="D78" s="287">
        <f>IF(ISBLANK('Item List'!H72),0,'Item List'!H72)</f>
        <v>0</v>
      </c>
      <c r="E78" s="145">
        <f>IF(ISBLANK('Item List'!I72),0,'Item List'!I72)</f>
        <v>0</v>
      </c>
      <c r="F78" s="145">
        <f t="shared" si="43"/>
        <v>0</v>
      </c>
      <c r="G78" s="379"/>
      <c r="H78" s="102">
        <f t="shared" si="44"/>
        <v>0</v>
      </c>
      <c r="I78" s="169"/>
      <c r="J78" s="102">
        <f t="shared" si="55"/>
        <v>0</v>
      </c>
      <c r="K78" s="169"/>
      <c r="L78" s="102">
        <f t="shared" si="56"/>
        <v>0</v>
      </c>
      <c r="M78" s="169"/>
      <c r="N78" s="102">
        <f t="shared" si="57"/>
        <v>0</v>
      </c>
      <c r="O78" s="169"/>
      <c r="P78" s="102">
        <f t="shared" si="58"/>
        <v>0</v>
      </c>
      <c r="Q78" s="144" t="str">
        <f t="shared" si="61"/>
        <v/>
      </c>
      <c r="R78" s="286" t="str">
        <f>IF(ISBLANK('Item List'!V66),"",'Item List'!V66)</f>
        <v/>
      </c>
      <c r="S78" s="286" t="str">
        <f>IF(ISBLANK('Item List'!W66),"",'Item List'!W66)</f>
        <v/>
      </c>
      <c r="T78" s="287">
        <f>IF(ISBLANK('Item List'!X66),0,'Item List'!X66)</f>
        <v>0</v>
      </c>
      <c r="U78" s="145">
        <f>IF(ISBLANK('Item List'!Y66),0,'Item List'!Y66)</f>
        <v>0</v>
      </c>
      <c r="V78" s="145">
        <f t="shared" si="45"/>
        <v>0</v>
      </c>
      <c r="W78" s="169"/>
      <c r="X78" s="102">
        <f t="shared" si="59"/>
        <v>0</v>
      </c>
      <c r="Y78" s="169"/>
      <c r="Z78" s="102">
        <f t="shared" si="59"/>
        <v>0</v>
      </c>
      <c r="AA78" s="169"/>
      <c r="AB78" s="102">
        <f t="shared" si="46"/>
        <v>0</v>
      </c>
      <c r="AC78" s="169"/>
      <c r="AD78" s="102">
        <f t="shared" si="47"/>
        <v>0</v>
      </c>
      <c r="AE78" s="144" t="str">
        <f t="shared" si="62"/>
        <v/>
      </c>
      <c r="AF78" s="286" t="str">
        <f>IF(ISBLANK('Item List'!AJ66),"",'Item List'!AJ66)</f>
        <v/>
      </c>
      <c r="AG78" s="286" t="str">
        <f>IF(ISBLANK('Item List'!AK66),"",'Item List'!AK66)</f>
        <v/>
      </c>
      <c r="AH78" s="287">
        <f>IF(ISBLANK('Item List'!AL66),0,'Item List'!AL66)</f>
        <v>0</v>
      </c>
      <c r="AI78" s="145">
        <f>IF(ISBLANK('Item List'!AM66),0,'Item List'!AM66)</f>
        <v>0</v>
      </c>
      <c r="AJ78" s="145">
        <f t="shared" si="48"/>
        <v>0</v>
      </c>
      <c r="AK78" s="169"/>
      <c r="AL78" s="102">
        <f t="shared" si="49"/>
        <v>0</v>
      </c>
      <c r="AM78" s="169"/>
      <c r="AN78" s="102">
        <f t="shared" si="50"/>
        <v>0</v>
      </c>
      <c r="AO78" s="169"/>
      <c r="AP78" s="102">
        <f t="shared" si="51"/>
        <v>0</v>
      </c>
      <c r="AQ78" s="169"/>
      <c r="AR78" s="102">
        <f t="shared" si="52"/>
        <v>0</v>
      </c>
      <c r="AS78" s="169"/>
      <c r="AT78" s="102">
        <f t="shared" si="53"/>
        <v>0</v>
      </c>
      <c r="AU78" s="169"/>
      <c r="AV78" s="102">
        <f t="shared" si="54"/>
        <v>0</v>
      </c>
    </row>
    <row r="79" spans="1:48" ht="24" customHeight="1" x14ac:dyDescent="0.2">
      <c r="A79" s="144" t="str">
        <f t="shared" si="60"/>
        <v/>
      </c>
      <c r="B79" s="286" t="str">
        <f>IF(ISBLANK('Item List'!B73),"",'Item List'!B73)</f>
        <v/>
      </c>
      <c r="C79" s="286" t="str">
        <f>IF(ISBLANK('Item List'!C73),"",'Item List'!C73)</f>
        <v/>
      </c>
      <c r="D79" s="287">
        <f>IF(ISBLANK('Item List'!H73),0,'Item List'!H73)</f>
        <v>0</v>
      </c>
      <c r="E79" s="145">
        <f>IF(ISBLANK('Item List'!I73),0,'Item List'!I73)</f>
        <v>0</v>
      </c>
      <c r="F79" s="145">
        <f t="shared" si="43"/>
        <v>0</v>
      </c>
      <c r="G79" s="379"/>
      <c r="H79" s="102">
        <f t="shared" si="44"/>
        <v>0</v>
      </c>
      <c r="I79" s="169"/>
      <c r="J79" s="102">
        <f t="shared" si="55"/>
        <v>0</v>
      </c>
      <c r="K79" s="169"/>
      <c r="L79" s="102">
        <f t="shared" si="56"/>
        <v>0</v>
      </c>
      <c r="M79" s="169"/>
      <c r="N79" s="102">
        <f t="shared" si="57"/>
        <v>0</v>
      </c>
      <c r="O79" s="169"/>
      <c r="P79" s="102">
        <f t="shared" si="58"/>
        <v>0</v>
      </c>
      <c r="Q79" s="144" t="str">
        <f t="shared" si="61"/>
        <v/>
      </c>
      <c r="R79" s="286" t="str">
        <f>IF(ISBLANK('Item List'!V67),"",'Item List'!V67)</f>
        <v/>
      </c>
      <c r="S79" s="286" t="str">
        <f>IF(ISBLANK('Item List'!W67),"",'Item List'!W67)</f>
        <v/>
      </c>
      <c r="T79" s="287">
        <f>IF(ISBLANK('Item List'!X67),0,'Item List'!X67)</f>
        <v>0</v>
      </c>
      <c r="U79" s="145">
        <f>IF(ISBLANK('Item List'!Y67),0,'Item List'!Y67)</f>
        <v>0</v>
      </c>
      <c r="V79" s="145">
        <f t="shared" si="45"/>
        <v>0</v>
      </c>
      <c r="W79" s="169"/>
      <c r="X79" s="102">
        <f t="shared" si="59"/>
        <v>0</v>
      </c>
      <c r="Y79" s="169"/>
      <c r="Z79" s="102">
        <f t="shared" si="59"/>
        <v>0</v>
      </c>
      <c r="AA79" s="169"/>
      <c r="AB79" s="102">
        <f t="shared" si="46"/>
        <v>0</v>
      </c>
      <c r="AC79" s="169"/>
      <c r="AD79" s="102">
        <f t="shared" si="47"/>
        <v>0</v>
      </c>
      <c r="AE79" s="144" t="str">
        <f t="shared" si="62"/>
        <v/>
      </c>
      <c r="AF79" s="286" t="str">
        <f>IF(ISBLANK('Item List'!AJ67),"",'Item List'!AJ67)</f>
        <v/>
      </c>
      <c r="AG79" s="286" t="str">
        <f>IF(ISBLANK('Item List'!AK67),"",'Item List'!AK67)</f>
        <v/>
      </c>
      <c r="AH79" s="287">
        <f>IF(ISBLANK('Item List'!AL67),0,'Item List'!AL67)</f>
        <v>0</v>
      </c>
      <c r="AI79" s="145">
        <f>IF(ISBLANK('Item List'!AM67),0,'Item List'!AM67)</f>
        <v>0</v>
      </c>
      <c r="AJ79" s="145">
        <f t="shared" si="48"/>
        <v>0</v>
      </c>
      <c r="AK79" s="169"/>
      <c r="AL79" s="102">
        <f t="shared" si="49"/>
        <v>0</v>
      </c>
      <c r="AM79" s="169"/>
      <c r="AN79" s="102">
        <f t="shared" si="50"/>
        <v>0</v>
      </c>
      <c r="AO79" s="169"/>
      <c r="AP79" s="102">
        <f t="shared" si="51"/>
        <v>0</v>
      </c>
      <c r="AQ79" s="169"/>
      <c r="AR79" s="102">
        <f t="shared" si="52"/>
        <v>0</v>
      </c>
      <c r="AS79" s="169"/>
      <c r="AT79" s="102">
        <f t="shared" si="53"/>
        <v>0</v>
      </c>
      <c r="AU79" s="169"/>
      <c r="AV79" s="102">
        <f t="shared" si="54"/>
        <v>0</v>
      </c>
    </row>
    <row r="80" spans="1:48" ht="24" customHeight="1" x14ac:dyDescent="0.2">
      <c r="A80" s="144" t="str">
        <f t="shared" si="60"/>
        <v/>
      </c>
      <c r="B80" s="286" t="str">
        <f>IF(ISBLANK('Item List'!B74),"",'Item List'!B74)</f>
        <v/>
      </c>
      <c r="C80" s="286" t="str">
        <f>IF(ISBLANK('Item List'!C74),"",'Item List'!C74)</f>
        <v/>
      </c>
      <c r="D80" s="287">
        <f>IF(ISBLANK('Item List'!H74),0,'Item List'!H74)</f>
        <v>0</v>
      </c>
      <c r="E80" s="145">
        <f>IF(ISBLANK('Item List'!I74),0,'Item List'!I74)</f>
        <v>0</v>
      </c>
      <c r="F80" s="145">
        <f t="shared" si="43"/>
        <v>0</v>
      </c>
      <c r="G80" s="379"/>
      <c r="H80" s="102">
        <f t="shared" si="44"/>
        <v>0</v>
      </c>
      <c r="I80" s="169"/>
      <c r="J80" s="102">
        <f t="shared" si="55"/>
        <v>0</v>
      </c>
      <c r="K80" s="169"/>
      <c r="L80" s="102">
        <f t="shared" si="56"/>
        <v>0</v>
      </c>
      <c r="M80" s="169"/>
      <c r="N80" s="102">
        <f t="shared" si="57"/>
        <v>0</v>
      </c>
      <c r="O80" s="169"/>
      <c r="P80" s="102">
        <f t="shared" si="58"/>
        <v>0</v>
      </c>
      <c r="Q80" s="144" t="str">
        <f t="shared" si="61"/>
        <v/>
      </c>
      <c r="R80" s="286" t="str">
        <f>IF(ISBLANK('Item List'!V68),"",'Item List'!V68)</f>
        <v/>
      </c>
      <c r="S80" s="286" t="str">
        <f>IF(ISBLANK('Item List'!W68),"",'Item List'!W68)</f>
        <v/>
      </c>
      <c r="T80" s="287">
        <f>IF(ISBLANK('Item List'!X68),0,'Item List'!X68)</f>
        <v>0</v>
      </c>
      <c r="U80" s="145">
        <f>IF(ISBLANK('Item List'!Y68),0,'Item List'!Y68)</f>
        <v>0</v>
      </c>
      <c r="V80" s="145">
        <f t="shared" si="45"/>
        <v>0</v>
      </c>
      <c r="W80" s="169"/>
      <c r="X80" s="102">
        <f t="shared" si="59"/>
        <v>0</v>
      </c>
      <c r="Y80" s="169"/>
      <c r="Z80" s="102">
        <f t="shared" si="59"/>
        <v>0</v>
      </c>
      <c r="AA80" s="169"/>
      <c r="AB80" s="102">
        <f t="shared" si="46"/>
        <v>0</v>
      </c>
      <c r="AC80" s="169"/>
      <c r="AD80" s="102">
        <f t="shared" si="47"/>
        <v>0</v>
      </c>
      <c r="AE80" s="144" t="str">
        <f t="shared" si="62"/>
        <v/>
      </c>
      <c r="AF80" s="286" t="str">
        <f>IF(ISBLANK('Item List'!AJ68),"",'Item List'!AJ68)</f>
        <v/>
      </c>
      <c r="AG80" s="286" t="str">
        <f>IF(ISBLANK('Item List'!AK68),"",'Item List'!AK68)</f>
        <v/>
      </c>
      <c r="AH80" s="287">
        <f>IF(ISBLANK('Item List'!AL68),0,'Item List'!AL68)</f>
        <v>0</v>
      </c>
      <c r="AI80" s="145">
        <f>IF(ISBLANK('Item List'!AM68),0,'Item List'!AM68)</f>
        <v>0</v>
      </c>
      <c r="AJ80" s="145">
        <f t="shared" si="48"/>
        <v>0</v>
      </c>
      <c r="AK80" s="169"/>
      <c r="AL80" s="102">
        <f t="shared" si="49"/>
        <v>0</v>
      </c>
      <c r="AM80" s="169"/>
      <c r="AN80" s="102">
        <f t="shared" si="50"/>
        <v>0</v>
      </c>
      <c r="AO80" s="169"/>
      <c r="AP80" s="102">
        <f t="shared" si="51"/>
        <v>0</v>
      </c>
      <c r="AQ80" s="169"/>
      <c r="AR80" s="102">
        <f t="shared" si="52"/>
        <v>0</v>
      </c>
      <c r="AS80" s="169"/>
      <c r="AT80" s="102">
        <f t="shared" si="53"/>
        <v>0</v>
      </c>
      <c r="AU80" s="169"/>
      <c r="AV80" s="102">
        <f t="shared" si="54"/>
        <v>0</v>
      </c>
    </row>
    <row r="81" spans="1:48" ht="24" customHeight="1" thickBot="1" x14ac:dyDescent="0.25">
      <c r="A81" s="144" t="str">
        <f t="shared" si="60"/>
        <v/>
      </c>
      <c r="B81" s="286" t="str">
        <f>IF(ISBLANK('Item List'!B75),"",'Item List'!B75)</f>
        <v/>
      </c>
      <c r="C81" s="286" t="str">
        <f>IF(ISBLANK('Item List'!C75),"",'Item List'!C75)</f>
        <v/>
      </c>
      <c r="D81" s="287">
        <f>IF(ISBLANK('Item List'!H75),0,'Item List'!H75)</f>
        <v>0</v>
      </c>
      <c r="E81" s="145">
        <f>IF(ISBLANK('Item List'!I75),0,'Item List'!I75)</f>
        <v>0</v>
      </c>
      <c r="F81" s="145">
        <f t="shared" si="43"/>
        <v>0</v>
      </c>
      <c r="G81" s="379"/>
      <c r="H81" s="102">
        <f t="shared" si="44"/>
        <v>0</v>
      </c>
      <c r="I81" s="169"/>
      <c r="J81" s="102">
        <f t="shared" si="55"/>
        <v>0</v>
      </c>
      <c r="K81" s="169"/>
      <c r="L81" s="102">
        <f t="shared" si="56"/>
        <v>0</v>
      </c>
      <c r="M81" s="169"/>
      <c r="N81" s="102">
        <f t="shared" si="57"/>
        <v>0</v>
      </c>
      <c r="O81" s="169"/>
      <c r="P81" s="102">
        <f t="shared" si="58"/>
        <v>0</v>
      </c>
      <c r="Q81" s="144" t="str">
        <f t="shared" si="61"/>
        <v/>
      </c>
      <c r="R81" s="286" t="str">
        <f>IF(ISBLANK('Item List'!V69),"",'Item List'!V69)</f>
        <v/>
      </c>
      <c r="S81" s="286" t="str">
        <f>IF(ISBLANK('Item List'!W69),"",'Item List'!W69)</f>
        <v/>
      </c>
      <c r="T81" s="287">
        <f>IF(ISBLANK('Item List'!X69),0,'Item List'!X69)</f>
        <v>0</v>
      </c>
      <c r="U81" s="145">
        <f>IF(ISBLANK('Item List'!Y69),0,'Item List'!Y69)</f>
        <v>0</v>
      </c>
      <c r="V81" s="145">
        <f t="shared" si="45"/>
        <v>0</v>
      </c>
      <c r="W81" s="169"/>
      <c r="X81" s="102">
        <f t="shared" si="59"/>
        <v>0</v>
      </c>
      <c r="Y81" s="169"/>
      <c r="Z81" s="102">
        <f t="shared" si="59"/>
        <v>0</v>
      </c>
      <c r="AA81" s="169"/>
      <c r="AB81" s="102">
        <f t="shared" si="46"/>
        <v>0</v>
      </c>
      <c r="AC81" s="169"/>
      <c r="AD81" s="102">
        <f t="shared" si="47"/>
        <v>0</v>
      </c>
      <c r="AE81" s="144" t="str">
        <f t="shared" si="62"/>
        <v/>
      </c>
      <c r="AF81" s="286" t="str">
        <f>IF(ISBLANK('Item List'!AJ69),"",'Item List'!AJ69)</f>
        <v/>
      </c>
      <c r="AG81" s="286" t="str">
        <f>IF(ISBLANK('Item List'!AK69),"",'Item List'!AK69)</f>
        <v/>
      </c>
      <c r="AH81" s="287">
        <f>IF(ISBLANK('Item List'!AL69),0,'Item List'!AL69)</f>
        <v>0</v>
      </c>
      <c r="AI81" s="145">
        <f>IF(ISBLANK('Item List'!AM69),0,'Item List'!AM69)</f>
        <v>0</v>
      </c>
      <c r="AJ81" s="145">
        <f t="shared" si="48"/>
        <v>0</v>
      </c>
      <c r="AK81" s="169"/>
      <c r="AL81" s="102">
        <f t="shared" si="49"/>
        <v>0</v>
      </c>
      <c r="AM81" s="169"/>
      <c r="AN81" s="102">
        <f t="shared" si="50"/>
        <v>0</v>
      </c>
      <c r="AO81" s="169"/>
      <c r="AP81" s="102">
        <f t="shared" si="51"/>
        <v>0</v>
      </c>
      <c r="AQ81" s="169"/>
      <c r="AR81" s="102">
        <f t="shared" si="52"/>
        <v>0</v>
      </c>
      <c r="AS81" s="169"/>
      <c r="AT81" s="102">
        <f t="shared" si="53"/>
        <v>0</v>
      </c>
      <c r="AU81" s="169"/>
      <c r="AV81" s="102">
        <f t="shared" si="54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8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8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8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Norwest Construction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>
        <f>SUM(H31:H57)</f>
        <v>1217397.6300000001</v>
      </c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Norwest Construction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Norwest Construction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6" t="str">
        <f>IF(ISBLANK('Item List'!B70),"",'Item List'!B70)</f>
        <v/>
      </c>
      <c r="C84" s="286" t="str">
        <f>IF(ISBLANK('Item List'!C70),"",'Item List'!C70)</f>
        <v/>
      </c>
      <c r="D84" s="287" t="e">
        <f>IF(ISBLANK('Item List'!#REF!),0,'Item List'!#REF!)</f>
        <v>#REF!</v>
      </c>
      <c r="E84" s="145">
        <f>IF(ISBLANK('Item List'!I70),0,'Item List'!I70)</f>
        <v>0</v>
      </c>
      <c r="F84" s="145">
        <f t="shared" ref="F84:F107" si="63">IF(AND(ISNUMBER($D84),ISNUMBER(E84)),$D84*E84,0)</f>
        <v>0</v>
      </c>
      <c r="G84" s="167"/>
      <c r="H84" s="102">
        <f t="shared" ref="H84:H107" si="64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6" t="str">
        <f>IF(ISBLANK('Item List'!V70),"",'Item List'!V70)</f>
        <v/>
      </c>
      <c r="S84" s="286" t="str">
        <f>IF(ISBLANK('Item List'!W70),"",'Item List'!W70)</f>
        <v/>
      </c>
      <c r="T84" s="287">
        <f>IF(ISBLANK('Item List'!X70),0,'Item List'!X70)</f>
        <v>0</v>
      </c>
      <c r="U84" s="145">
        <f>IF(ISBLANK('Item List'!Y70),0,'Item List'!Y70)</f>
        <v>0</v>
      </c>
      <c r="V84" s="145">
        <f t="shared" ref="V84:V107" si="65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6">IF(AND(ISNUMBER($D84),ISNUMBER(AA84)),$D84*AA84,0)</f>
        <v>0</v>
      </c>
      <c r="AC84" s="168"/>
      <c r="AD84" s="102">
        <f t="shared" ref="AD84:AD107" si="67">IF(AND(ISNUMBER($D84),ISNUMBER(AC84)),$D84*AC84,0)</f>
        <v>0</v>
      </c>
      <c r="AE84" s="144" t="str">
        <f>IF(AF84="","",AE81+1)</f>
        <v/>
      </c>
      <c r="AF84" s="286" t="str">
        <f>IF(ISBLANK('Item List'!AJ70),"",'Item List'!AJ70)</f>
        <v/>
      </c>
      <c r="AG84" s="286" t="str">
        <f>IF(ISBLANK('Item List'!AK70),"",'Item List'!AK70)</f>
        <v/>
      </c>
      <c r="AH84" s="287">
        <f>IF(ISBLANK('Item List'!AL70),0,'Item List'!AL70)</f>
        <v>0</v>
      </c>
      <c r="AI84" s="145">
        <f>IF(ISBLANK('Item List'!AM70),0,'Item List'!AM70)</f>
        <v>0</v>
      </c>
      <c r="AJ84" s="145">
        <f t="shared" ref="AJ84:AJ107" si="68">IF(AND(ISNUMBER($D84),ISNUMBER(AI84)),$D84*AI84,0)</f>
        <v>0</v>
      </c>
      <c r="AK84" s="168"/>
      <c r="AL84" s="102">
        <f t="shared" ref="AL84:AL107" si="69">IF(AND(ISNUMBER($D84),ISNUMBER(AK84)),$D84*AK84,0)</f>
        <v>0</v>
      </c>
      <c r="AM84" s="168"/>
      <c r="AN84" s="102">
        <f t="shared" ref="AN84:AN107" si="70">IF(AND(ISNUMBER($D84),ISNUMBER(AM84)),$D84*AM84,0)</f>
        <v>0</v>
      </c>
      <c r="AO84" s="168"/>
      <c r="AP84" s="102">
        <f t="shared" ref="AP84:AP107" si="71">IF(AND(ISNUMBER($D84),ISNUMBER(AO84)),$D84*AO84,0)</f>
        <v>0</v>
      </c>
      <c r="AQ84" s="168"/>
      <c r="AR84" s="102">
        <f t="shared" ref="AR84:AR107" si="72">IF(AND(ISNUMBER($D84),ISNUMBER(AQ84)),$D84*AQ84,0)</f>
        <v>0</v>
      </c>
      <c r="AS84" s="168"/>
      <c r="AT84" s="102">
        <f t="shared" ref="AT84:AT107" si="73">IF(AND(ISNUMBER($D84),ISNUMBER(AS84)),$D84*AS84,0)</f>
        <v>0</v>
      </c>
      <c r="AU84" s="168"/>
      <c r="AV84" s="102">
        <f t="shared" ref="AV84:AV107" si="74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6" t="str">
        <f>IF(ISBLANK('Item List'!B71),"",'Item List'!B71)</f>
        <v/>
      </c>
      <c r="C85" s="286" t="str">
        <f>IF(ISBLANK('Item List'!C71),"",'Item List'!C71)</f>
        <v/>
      </c>
      <c r="D85" s="287" t="e">
        <f>IF(ISBLANK('Item List'!#REF!),0,'Item List'!#REF!)</f>
        <v>#REF!</v>
      </c>
      <c r="E85" s="145">
        <f>IF(ISBLANK('Item List'!I71),0,'Item List'!I71)</f>
        <v>0</v>
      </c>
      <c r="F85" s="145">
        <f t="shared" si="63"/>
        <v>0</v>
      </c>
      <c r="G85" s="167"/>
      <c r="H85" s="102">
        <f t="shared" si="64"/>
        <v>0</v>
      </c>
      <c r="I85" s="168"/>
      <c r="J85" s="102">
        <f t="shared" ref="J85:J107" si="75">IF(AND(ISNUMBER($D85),ISNUMBER(I85)),$D85*I85,0)</f>
        <v>0</v>
      </c>
      <c r="K85" s="168"/>
      <c r="L85" s="102">
        <f t="shared" ref="L85:L107" si="76">IF(AND(ISNUMBER($D85),ISNUMBER(K85)),$D85*K85,0)</f>
        <v>0</v>
      </c>
      <c r="M85" s="168"/>
      <c r="N85" s="102">
        <f t="shared" ref="N85:N107" si="77">IF(AND(ISNUMBER($D85),ISNUMBER(M85)),$D85*M85,0)</f>
        <v>0</v>
      </c>
      <c r="O85" s="168"/>
      <c r="P85" s="102">
        <f t="shared" ref="P85:P107" si="78">IF(AND(ISNUMBER($D85),ISNUMBER(O85)),$D85*O85,0)</f>
        <v>0</v>
      </c>
      <c r="Q85" s="144" t="str">
        <f>IF(R85="","",Q84+1)</f>
        <v/>
      </c>
      <c r="R85" s="286" t="str">
        <f>IF(ISBLANK('Item List'!V71),"",'Item List'!V71)</f>
        <v/>
      </c>
      <c r="S85" s="286" t="str">
        <f>IF(ISBLANK('Item List'!W71),"",'Item List'!W71)</f>
        <v/>
      </c>
      <c r="T85" s="287">
        <f>IF(ISBLANK('Item List'!X71),0,'Item List'!X71)</f>
        <v>0</v>
      </c>
      <c r="U85" s="145">
        <f>IF(ISBLANK('Item List'!Y71),0,'Item List'!Y71)</f>
        <v>0</v>
      </c>
      <c r="V85" s="145">
        <f t="shared" si="65"/>
        <v>0</v>
      </c>
      <c r="W85" s="168"/>
      <c r="X85" s="102">
        <f t="shared" ref="X85:Z107" si="79">IF(AND(ISNUMBER($D85),ISNUMBER(W85)),$D85*W85,0)</f>
        <v>0</v>
      </c>
      <c r="Y85" s="168"/>
      <c r="Z85" s="102">
        <f t="shared" si="79"/>
        <v>0</v>
      </c>
      <c r="AA85" s="168"/>
      <c r="AB85" s="102">
        <f t="shared" si="66"/>
        <v>0</v>
      </c>
      <c r="AC85" s="168"/>
      <c r="AD85" s="102">
        <f t="shared" si="67"/>
        <v>0</v>
      </c>
      <c r="AE85" s="144" t="str">
        <f>IF(AF85="","",AE84+1)</f>
        <v/>
      </c>
      <c r="AF85" s="286" t="str">
        <f>IF(ISBLANK('Item List'!AJ71),"",'Item List'!AJ71)</f>
        <v/>
      </c>
      <c r="AG85" s="286" t="str">
        <f>IF(ISBLANK('Item List'!AK71),"",'Item List'!AK71)</f>
        <v/>
      </c>
      <c r="AH85" s="287">
        <f>IF(ISBLANK('Item List'!AL71),0,'Item List'!AL71)</f>
        <v>0</v>
      </c>
      <c r="AI85" s="145">
        <f>IF(ISBLANK('Item List'!AM71),0,'Item List'!AM71)</f>
        <v>0</v>
      </c>
      <c r="AJ85" s="145">
        <f t="shared" si="68"/>
        <v>0</v>
      </c>
      <c r="AK85" s="168"/>
      <c r="AL85" s="102">
        <f t="shared" si="69"/>
        <v>0</v>
      </c>
      <c r="AM85" s="168"/>
      <c r="AN85" s="102">
        <f t="shared" si="70"/>
        <v>0</v>
      </c>
      <c r="AO85" s="168"/>
      <c r="AP85" s="102">
        <f t="shared" si="71"/>
        <v>0</v>
      </c>
      <c r="AQ85" s="168"/>
      <c r="AR85" s="102">
        <f t="shared" si="72"/>
        <v>0</v>
      </c>
      <c r="AS85" s="168"/>
      <c r="AT85" s="102">
        <f t="shared" si="73"/>
        <v>0</v>
      </c>
      <c r="AU85" s="168"/>
      <c r="AV85" s="102">
        <f t="shared" si="74"/>
        <v>0</v>
      </c>
    </row>
    <row r="86" spans="1:48" ht="24" customHeight="1" x14ac:dyDescent="0.2">
      <c r="A86" s="144" t="str">
        <f t="shared" ref="A86:A107" si="80">IF(B86="","",A85+1)</f>
        <v/>
      </c>
      <c r="B86" s="286" t="str">
        <f>IF(ISBLANK('Item List'!B72),"",'Item List'!B72)</f>
        <v/>
      </c>
      <c r="C86" s="286" t="str">
        <f>IF(ISBLANK('Item List'!C72),"",'Item List'!C72)</f>
        <v/>
      </c>
      <c r="D86" s="287" t="e">
        <f>IF(ISBLANK('Item List'!#REF!),0,'Item List'!#REF!)</f>
        <v>#REF!</v>
      </c>
      <c r="E86" s="145">
        <f>IF(ISBLANK('Item List'!I72),0,'Item List'!I72)</f>
        <v>0</v>
      </c>
      <c r="F86" s="145">
        <f t="shared" si="63"/>
        <v>0</v>
      </c>
      <c r="G86" s="167"/>
      <c r="H86" s="102">
        <f t="shared" si="64"/>
        <v>0</v>
      </c>
      <c r="I86" s="168"/>
      <c r="J86" s="102">
        <f t="shared" si="75"/>
        <v>0</v>
      </c>
      <c r="K86" s="168"/>
      <c r="L86" s="102">
        <f t="shared" si="76"/>
        <v>0</v>
      </c>
      <c r="M86" s="168"/>
      <c r="N86" s="102">
        <f t="shared" si="77"/>
        <v>0</v>
      </c>
      <c r="O86" s="168"/>
      <c r="P86" s="102">
        <f t="shared" si="78"/>
        <v>0</v>
      </c>
      <c r="Q86" s="144" t="str">
        <f t="shared" ref="Q86:Q107" si="81">IF(R86="","",Q85+1)</f>
        <v/>
      </c>
      <c r="R86" s="286" t="str">
        <f>IF(ISBLANK('Item List'!V72),"",'Item List'!V72)</f>
        <v/>
      </c>
      <c r="S86" s="286" t="str">
        <f>IF(ISBLANK('Item List'!W72),"",'Item List'!W72)</f>
        <v/>
      </c>
      <c r="T86" s="287">
        <f>IF(ISBLANK('Item List'!X72),0,'Item List'!X72)</f>
        <v>0</v>
      </c>
      <c r="U86" s="145">
        <f>IF(ISBLANK('Item List'!Y72),0,'Item List'!Y72)</f>
        <v>0</v>
      </c>
      <c r="V86" s="145">
        <f t="shared" si="65"/>
        <v>0</v>
      </c>
      <c r="W86" s="168"/>
      <c r="X86" s="102">
        <f t="shared" si="79"/>
        <v>0</v>
      </c>
      <c r="Y86" s="168"/>
      <c r="Z86" s="102">
        <f t="shared" si="79"/>
        <v>0</v>
      </c>
      <c r="AA86" s="168"/>
      <c r="AB86" s="102">
        <f t="shared" si="66"/>
        <v>0</v>
      </c>
      <c r="AC86" s="168"/>
      <c r="AD86" s="102">
        <f t="shared" si="67"/>
        <v>0</v>
      </c>
      <c r="AE86" s="144" t="str">
        <f t="shared" ref="AE86:AE107" si="82">IF(AF86="","",AE85+1)</f>
        <v/>
      </c>
      <c r="AF86" s="286" t="str">
        <f>IF(ISBLANK('Item List'!AJ72),"",'Item List'!AJ72)</f>
        <v/>
      </c>
      <c r="AG86" s="286" t="str">
        <f>IF(ISBLANK('Item List'!AK72),"",'Item List'!AK72)</f>
        <v/>
      </c>
      <c r="AH86" s="287">
        <f>IF(ISBLANK('Item List'!AL72),0,'Item List'!AL72)</f>
        <v>0</v>
      </c>
      <c r="AI86" s="145">
        <f>IF(ISBLANK('Item List'!AM72),0,'Item List'!AM72)</f>
        <v>0</v>
      </c>
      <c r="AJ86" s="145">
        <f t="shared" si="68"/>
        <v>0</v>
      </c>
      <c r="AK86" s="168"/>
      <c r="AL86" s="102">
        <f t="shared" si="69"/>
        <v>0</v>
      </c>
      <c r="AM86" s="168"/>
      <c r="AN86" s="102">
        <f t="shared" si="70"/>
        <v>0</v>
      </c>
      <c r="AO86" s="168"/>
      <c r="AP86" s="102">
        <f t="shared" si="71"/>
        <v>0</v>
      </c>
      <c r="AQ86" s="168"/>
      <c r="AR86" s="102">
        <f t="shared" si="72"/>
        <v>0</v>
      </c>
      <c r="AS86" s="168"/>
      <c r="AT86" s="102">
        <f t="shared" si="73"/>
        <v>0</v>
      </c>
      <c r="AU86" s="168"/>
      <c r="AV86" s="102">
        <f t="shared" si="74"/>
        <v>0</v>
      </c>
    </row>
    <row r="87" spans="1:48" ht="24" customHeight="1" x14ac:dyDescent="0.2">
      <c r="A87" s="144" t="str">
        <f t="shared" si="80"/>
        <v/>
      </c>
      <c r="B87" s="286" t="str">
        <f>IF(ISBLANK('Item List'!B73),"",'Item List'!B73)</f>
        <v/>
      </c>
      <c r="C87" s="286" t="str">
        <f>IF(ISBLANK('Item List'!C73),"",'Item List'!C73)</f>
        <v/>
      </c>
      <c r="D87" s="287" t="e">
        <f>IF(ISBLANK('Item List'!#REF!),0,'Item List'!#REF!)</f>
        <v>#REF!</v>
      </c>
      <c r="E87" s="145">
        <f>IF(ISBLANK('Item List'!I73),0,'Item List'!I73)</f>
        <v>0</v>
      </c>
      <c r="F87" s="145">
        <f t="shared" si="63"/>
        <v>0</v>
      </c>
      <c r="G87" s="167"/>
      <c r="H87" s="102">
        <f t="shared" si="64"/>
        <v>0</v>
      </c>
      <c r="I87" s="168"/>
      <c r="J87" s="102">
        <f t="shared" si="75"/>
        <v>0</v>
      </c>
      <c r="K87" s="168"/>
      <c r="L87" s="102">
        <f t="shared" si="76"/>
        <v>0</v>
      </c>
      <c r="M87" s="168"/>
      <c r="N87" s="102">
        <f t="shared" si="77"/>
        <v>0</v>
      </c>
      <c r="O87" s="168"/>
      <c r="P87" s="102">
        <f t="shared" si="78"/>
        <v>0</v>
      </c>
      <c r="Q87" s="144" t="str">
        <f t="shared" si="81"/>
        <v/>
      </c>
      <c r="R87" s="286" t="str">
        <f>IF(ISBLANK('Item List'!V73),"",'Item List'!V73)</f>
        <v/>
      </c>
      <c r="S87" s="286" t="str">
        <f>IF(ISBLANK('Item List'!W73),"",'Item List'!W73)</f>
        <v/>
      </c>
      <c r="T87" s="287">
        <f>IF(ISBLANK('Item List'!X73),0,'Item List'!X73)</f>
        <v>0</v>
      </c>
      <c r="U87" s="145">
        <f>IF(ISBLANK('Item List'!Y73),0,'Item List'!Y73)</f>
        <v>0</v>
      </c>
      <c r="V87" s="145">
        <f t="shared" si="65"/>
        <v>0</v>
      </c>
      <c r="W87" s="168"/>
      <c r="X87" s="102">
        <f t="shared" si="79"/>
        <v>0</v>
      </c>
      <c r="Y87" s="168"/>
      <c r="Z87" s="102">
        <f t="shared" si="79"/>
        <v>0</v>
      </c>
      <c r="AA87" s="168"/>
      <c r="AB87" s="102">
        <f t="shared" si="66"/>
        <v>0</v>
      </c>
      <c r="AC87" s="168"/>
      <c r="AD87" s="102">
        <f t="shared" si="67"/>
        <v>0</v>
      </c>
      <c r="AE87" s="144" t="str">
        <f t="shared" si="82"/>
        <v/>
      </c>
      <c r="AF87" s="286" t="str">
        <f>IF(ISBLANK('Item List'!AJ73),"",'Item List'!AJ73)</f>
        <v/>
      </c>
      <c r="AG87" s="286" t="str">
        <f>IF(ISBLANK('Item List'!AK73),"",'Item List'!AK73)</f>
        <v/>
      </c>
      <c r="AH87" s="287">
        <f>IF(ISBLANK('Item List'!AL73),0,'Item List'!AL73)</f>
        <v>0</v>
      </c>
      <c r="AI87" s="145">
        <f>IF(ISBLANK('Item List'!AM73),0,'Item List'!AM73)</f>
        <v>0</v>
      </c>
      <c r="AJ87" s="145">
        <f t="shared" si="68"/>
        <v>0</v>
      </c>
      <c r="AK87" s="168"/>
      <c r="AL87" s="102">
        <f t="shared" si="69"/>
        <v>0</v>
      </c>
      <c r="AM87" s="168"/>
      <c r="AN87" s="102">
        <f t="shared" si="70"/>
        <v>0</v>
      </c>
      <c r="AO87" s="168"/>
      <c r="AP87" s="102">
        <f t="shared" si="71"/>
        <v>0</v>
      </c>
      <c r="AQ87" s="168"/>
      <c r="AR87" s="102">
        <f t="shared" si="72"/>
        <v>0</v>
      </c>
      <c r="AS87" s="168"/>
      <c r="AT87" s="102">
        <f t="shared" si="73"/>
        <v>0</v>
      </c>
      <c r="AU87" s="168"/>
      <c r="AV87" s="102">
        <f t="shared" si="74"/>
        <v>0</v>
      </c>
    </row>
    <row r="88" spans="1:48" ht="24" customHeight="1" x14ac:dyDescent="0.2">
      <c r="A88" s="144" t="str">
        <f t="shared" si="80"/>
        <v/>
      </c>
      <c r="B88" s="286" t="str">
        <f>IF(ISBLANK('Item List'!B74),"",'Item List'!B74)</f>
        <v/>
      </c>
      <c r="C88" s="286" t="str">
        <f>IF(ISBLANK('Item List'!C74),"",'Item List'!C74)</f>
        <v/>
      </c>
      <c r="D88" s="287" t="e">
        <f>IF(ISBLANK('Item List'!#REF!),0,'Item List'!#REF!)</f>
        <v>#REF!</v>
      </c>
      <c r="E88" s="145">
        <f>IF(ISBLANK('Item List'!I74),0,'Item List'!I74)</f>
        <v>0</v>
      </c>
      <c r="F88" s="145">
        <f t="shared" si="63"/>
        <v>0</v>
      </c>
      <c r="G88" s="167"/>
      <c r="H88" s="102">
        <f t="shared" si="64"/>
        <v>0</v>
      </c>
      <c r="I88" s="168"/>
      <c r="J88" s="102">
        <f t="shared" si="75"/>
        <v>0</v>
      </c>
      <c r="K88" s="168"/>
      <c r="L88" s="102">
        <f t="shared" si="76"/>
        <v>0</v>
      </c>
      <c r="M88" s="168"/>
      <c r="N88" s="102">
        <f t="shared" si="77"/>
        <v>0</v>
      </c>
      <c r="O88" s="168"/>
      <c r="P88" s="102">
        <f t="shared" si="78"/>
        <v>0</v>
      </c>
      <c r="Q88" s="144" t="str">
        <f t="shared" si="81"/>
        <v/>
      </c>
      <c r="R88" s="286" t="str">
        <f>IF(ISBLANK('Item List'!V74),"",'Item List'!V74)</f>
        <v/>
      </c>
      <c r="S88" s="286" t="str">
        <f>IF(ISBLANK('Item List'!W74),"",'Item List'!W74)</f>
        <v/>
      </c>
      <c r="T88" s="287">
        <f>IF(ISBLANK('Item List'!X74),0,'Item List'!X74)</f>
        <v>0</v>
      </c>
      <c r="U88" s="145">
        <f>IF(ISBLANK('Item List'!Y74),0,'Item List'!Y74)</f>
        <v>0</v>
      </c>
      <c r="V88" s="145">
        <f t="shared" si="65"/>
        <v>0</v>
      </c>
      <c r="W88" s="168"/>
      <c r="X88" s="102">
        <f t="shared" si="79"/>
        <v>0</v>
      </c>
      <c r="Y88" s="168"/>
      <c r="Z88" s="102">
        <f t="shared" si="79"/>
        <v>0</v>
      </c>
      <c r="AA88" s="168"/>
      <c r="AB88" s="102">
        <f t="shared" si="66"/>
        <v>0</v>
      </c>
      <c r="AC88" s="168"/>
      <c r="AD88" s="102">
        <f t="shared" si="67"/>
        <v>0</v>
      </c>
      <c r="AE88" s="144" t="str">
        <f t="shared" si="82"/>
        <v/>
      </c>
      <c r="AF88" s="286" t="str">
        <f>IF(ISBLANK('Item List'!AJ74),"",'Item List'!AJ74)</f>
        <v/>
      </c>
      <c r="AG88" s="286" t="str">
        <f>IF(ISBLANK('Item List'!AK74),"",'Item List'!AK74)</f>
        <v/>
      </c>
      <c r="AH88" s="287">
        <f>IF(ISBLANK('Item List'!AL74),0,'Item List'!AL74)</f>
        <v>0</v>
      </c>
      <c r="AI88" s="145">
        <f>IF(ISBLANK('Item List'!AM74),0,'Item List'!AM74)</f>
        <v>0</v>
      </c>
      <c r="AJ88" s="145">
        <f t="shared" si="68"/>
        <v>0</v>
      </c>
      <c r="AK88" s="168"/>
      <c r="AL88" s="102">
        <f t="shared" si="69"/>
        <v>0</v>
      </c>
      <c r="AM88" s="168"/>
      <c r="AN88" s="102">
        <f t="shared" si="70"/>
        <v>0</v>
      </c>
      <c r="AO88" s="168"/>
      <c r="AP88" s="102">
        <f t="shared" si="71"/>
        <v>0</v>
      </c>
      <c r="AQ88" s="168"/>
      <c r="AR88" s="102">
        <f t="shared" si="72"/>
        <v>0</v>
      </c>
      <c r="AS88" s="168"/>
      <c r="AT88" s="102">
        <f t="shared" si="73"/>
        <v>0</v>
      </c>
      <c r="AU88" s="168"/>
      <c r="AV88" s="102">
        <f t="shared" si="74"/>
        <v>0</v>
      </c>
    </row>
    <row r="89" spans="1:48" ht="24" customHeight="1" x14ac:dyDescent="0.2">
      <c r="A89" s="144" t="str">
        <f t="shared" si="80"/>
        <v/>
      </c>
      <c r="B89" s="286" t="str">
        <f>IF(ISBLANK('Item List'!B75),"",'Item List'!B75)</f>
        <v/>
      </c>
      <c r="C89" s="286" t="str">
        <f>IF(ISBLANK('Item List'!C75),"",'Item List'!C75)</f>
        <v/>
      </c>
      <c r="D89" s="287" t="e">
        <f>IF(ISBLANK('Item List'!#REF!),0,'Item List'!#REF!)</f>
        <v>#REF!</v>
      </c>
      <c r="E89" s="145">
        <f>IF(ISBLANK('Item List'!I75),0,'Item List'!I75)</f>
        <v>0</v>
      </c>
      <c r="F89" s="145">
        <f t="shared" si="63"/>
        <v>0</v>
      </c>
      <c r="G89" s="167"/>
      <c r="H89" s="102">
        <f t="shared" si="64"/>
        <v>0</v>
      </c>
      <c r="I89" s="168"/>
      <c r="J89" s="102">
        <f t="shared" si="75"/>
        <v>0</v>
      </c>
      <c r="K89" s="168"/>
      <c r="L89" s="102">
        <f t="shared" si="76"/>
        <v>0</v>
      </c>
      <c r="M89" s="168"/>
      <c r="N89" s="102">
        <f t="shared" si="77"/>
        <v>0</v>
      </c>
      <c r="O89" s="168"/>
      <c r="P89" s="102">
        <f t="shared" si="78"/>
        <v>0</v>
      </c>
      <c r="Q89" s="144" t="str">
        <f t="shared" si="81"/>
        <v/>
      </c>
      <c r="R89" s="286" t="str">
        <f>IF(ISBLANK('Item List'!V75),"",'Item List'!V75)</f>
        <v/>
      </c>
      <c r="S89" s="286" t="str">
        <f>IF(ISBLANK('Item List'!W75),"",'Item List'!W75)</f>
        <v/>
      </c>
      <c r="T89" s="287">
        <f>IF(ISBLANK('Item List'!X75),0,'Item List'!X75)</f>
        <v>0</v>
      </c>
      <c r="U89" s="145">
        <f>IF(ISBLANK('Item List'!Y75),0,'Item List'!Y75)</f>
        <v>0</v>
      </c>
      <c r="V89" s="145">
        <f t="shared" si="65"/>
        <v>0</v>
      </c>
      <c r="W89" s="168"/>
      <c r="X89" s="102">
        <f t="shared" si="79"/>
        <v>0</v>
      </c>
      <c r="Y89" s="168"/>
      <c r="Z89" s="102">
        <f t="shared" si="79"/>
        <v>0</v>
      </c>
      <c r="AA89" s="168"/>
      <c r="AB89" s="102">
        <f t="shared" si="66"/>
        <v>0</v>
      </c>
      <c r="AC89" s="168"/>
      <c r="AD89" s="102">
        <f t="shared" si="67"/>
        <v>0</v>
      </c>
      <c r="AE89" s="144" t="str">
        <f t="shared" si="82"/>
        <v/>
      </c>
      <c r="AF89" s="286" t="str">
        <f>IF(ISBLANK('Item List'!AJ75),"",'Item List'!AJ75)</f>
        <v/>
      </c>
      <c r="AG89" s="286" t="str">
        <f>IF(ISBLANK('Item List'!AK75),"",'Item List'!AK75)</f>
        <v/>
      </c>
      <c r="AH89" s="287">
        <f>IF(ISBLANK('Item List'!AL75),0,'Item List'!AL75)</f>
        <v>0</v>
      </c>
      <c r="AI89" s="145">
        <f>IF(ISBLANK('Item List'!AM75),0,'Item List'!AM75)</f>
        <v>0</v>
      </c>
      <c r="AJ89" s="145">
        <f t="shared" si="68"/>
        <v>0</v>
      </c>
      <c r="AK89" s="168"/>
      <c r="AL89" s="102">
        <f t="shared" si="69"/>
        <v>0</v>
      </c>
      <c r="AM89" s="168"/>
      <c r="AN89" s="102">
        <f t="shared" si="70"/>
        <v>0</v>
      </c>
      <c r="AO89" s="168"/>
      <c r="AP89" s="102">
        <f t="shared" si="71"/>
        <v>0</v>
      </c>
      <c r="AQ89" s="168"/>
      <c r="AR89" s="102">
        <f t="shared" si="72"/>
        <v>0</v>
      </c>
      <c r="AS89" s="168"/>
      <c r="AT89" s="102">
        <f t="shared" si="73"/>
        <v>0</v>
      </c>
      <c r="AU89" s="168"/>
      <c r="AV89" s="102">
        <f t="shared" si="74"/>
        <v>0</v>
      </c>
    </row>
    <row r="90" spans="1:48" ht="24" customHeight="1" x14ac:dyDescent="0.2">
      <c r="A90" s="144" t="str">
        <f t="shared" si="80"/>
        <v/>
      </c>
      <c r="B90" s="286" t="str">
        <f>IF(ISBLANK('Item List'!B76),"",'Item List'!B76)</f>
        <v/>
      </c>
      <c r="C90" s="286" t="str">
        <f>IF(ISBLANK('Item List'!C76),"",'Item List'!C76)</f>
        <v/>
      </c>
      <c r="D90" s="287" t="e">
        <f>IF(ISBLANK('Item List'!#REF!),0,'Item List'!#REF!)</f>
        <v>#REF!</v>
      </c>
      <c r="E90" s="145">
        <f>IF(ISBLANK('Item List'!I76),0,'Item List'!I76)</f>
        <v>0</v>
      </c>
      <c r="F90" s="145">
        <f t="shared" si="63"/>
        <v>0</v>
      </c>
      <c r="G90" s="167"/>
      <c r="H90" s="102">
        <f t="shared" si="64"/>
        <v>0</v>
      </c>
      <c r="I90" s="168"/>
      <c r="J90" s="102">
        <f t="shared" si="75"/>
        <v>0</v>
      </c>
      <c r="K90" s="168"/>
      <c r="L90" s="102">
        <f t="shared" si="76"/>
        <v>0</v>
      </c>
      <c r="M90" s="168"/>
      <c r="N90" s="102">
        <f t="shared" si="77"/>
        <v>0</v>
      </c>
      <c r="O90" s="168"/>
      <c r="P90" s="102">
        <f t="shared" si="78"/>
        <v>0</v>
      </c>
      <c r="Q90" s="144" t="str">
        <f t="shared" si="81"/>
        <v/>
      </c>
      <c r="R90" s="286" t="str">
        <f>IF(ISBLANK('Item List'!V76),"",'Item List'!V76)</f>
        <v/>
      </c>
      <c r="S90" s="286" t="str">
        <f>IF(ISBLANK('Item List'!W76),"",'Item List'!W76)</f>
        <v/>
      </c>
      <c r="T90" s="287">
        <f>IF(ISBLANK('Item List'!X76),0,'Item List'!X76)</f>
        <v>0</v>
      </c>
      <c r="U90" s="145">
        <f>IF(ISBLANK('Item List'!Y76),0,'Item List'!Y76)</f>
        <v>0</v>
      </c>
      <c r="V90" s="145">
        <f t="shared" si="65"/>
        <v>0</v>
      </c>
      <c r="W90" s="168"/>
      <c r="X90" s="102">
        <f t="shared" si="79"/>
        <v>0</v>
      </c>
      <c r="Y90" s="168"/>
      <c r="Z90" s="102">
        <f t="shared" si="79"/>
        <v>0</v>
      </c>
      <c r="AA90" s="168"/>
      <c r="AB90" s="102">
        <f t="shared" si="66"/>
        <v>0</v>
      </c>
      <c r="AC90" s="168"/>
      <c r="AD90" s="102">
        <f t="shared" si="67"/>
        <v>0</v>
      </c>
      <c r="AE90" s="144" t="str">
        <f t="shared" si="82"/>
        <v/>
      </c>
      <c r="AF90" s="286" t="str">
        <f>IF(ISBLANK('Item List'!AJ76),"",'Item List'!AJ76)</f>
        <v/>
      </c>
      <c r="AG90" s="286" t="str">
        <f>IF(ISBLANK('Item List'!AK76),"",'Item List'!AK76)</f>
        <v/>
      </c>
      <c r="AH90" s="287">
        <f>IF(ISBLANK('Item List'!AL76),0,'Item List'!AL76)</f>
        <v>0</v>
      </c>
      <c r="AI90" s="145">
        <f>IF(ISBLANK('Item List'!AM76),0,'Item List'!AM76)</f>
        <v>0</v>
      </c>
      <c r="AJ90" s="145">
        <f t="shared" si="68"/>
        <v>0</v>
      </c>
      <c r="AK90" s="168"/>
      <c r="AL90" s="102">
        <f t="shared" si="69"/>
        <v>0</v>
      </c>
      <c r="AM90" s="168"/>
      <c r="AN90" s="102">
        <f t="shared" si="70"/>
        <v>0</v>
      </c>
      <c r="AO90" s="168"/>
      <c r="AP90" s="102">
        <f t="shared" si="71"/>
        <v>0</v>
      </c>
      <c r="AQ90" s="168"/>
      <c r="AR90" s="102">
        <f t="shared" si="72"/>
        <v>0</v>
      </c>
      <c r="AS90" s="168"/>
      <c r="AT90" s="102">
        <f t="shared" si="73"/>
        <v>0</v>
      </c>
      <c r="AU90" s="168"/>
      <c r="AV90" s="102">
        <f t="shared" si="74"/>
        <v>0</v>
      </c>
    </row>
    <row r="91" spans="1:48" ht="24" customHeight="1" x14ac:dyDescent="0.2">
      <c r="A91" s="144" t="str">
        <f t="shared" si="80"/>
        <v/>
      </c>
      <c r="B91" s="286" t="str">
        <f>IF(ISBLANK('Item List'!B77),"",'Item List'!B77)</f>
        <v/>
      </c>
      <c r="C91" s="286" t="str">
        <f>IF(ISBLANK('Item List'!C77),"",'Item List'!C77)</f>
        <v/>
      </c>
      <c r="D91" s="287" t="e">
        <f>IF(ISBLANK('Item List'!#REF!),0,'Item List'!#REF!)</f>
        <v>#REF!</v>
      </c>
      <c r="E91" s="145">
        <f>IF(ISBLANK('Item List'!I77),0,'Item List'!I77)</f>
        <v>0</v>
      </c>
      <c r="F91" s="145">
        <f t="shared" si="63"/>
        <v>0</v>
      </c>
      <c r="G91" s="167"/>
      <c r="H91" s="102">
        <f t="shared" si="64"/>
        <v>0</v>
      </c>
      <c r="I91" s="168"/>
      <c r="J91" s="102">
        <f t="shared" si="75"/>
        <v>0</v>
      </c>
      <c r="K91" s="168"/>
      <c r="L91" s="102">
        <f t="shared" si="76"/>
        <v>0</v>
      </c>
      <c r="M91" s="168"/>
      <c r="N91" s="102">
        <f t="shared" si="77"/>
        <v>0</v>
      </c>
      <c r="O91" s="168"/>
      <c r="P91" s="102">
        <f t="shared" si="78"/>
        <v>0</v>
      </c>
      <c r="Q91" s="144" t="str">
        <f t="shared" si="81"/>
        <v/>
      </c>
      <c r="R91" s="286" t="str">
        <f>IF(ISBLANK('Item List'!V77),"",'Item List'!V77)</f>
        <v/>
      </c>
      <c r="S91" s="286" t="str">
        <f>IF(ISBLANK('Item List'!W77),"",'Item List'!W77)</f>
        <v/>
      </c>
      <c r="T91" s="287">
        <f>IF(ISBLANK('Item List'!X77),0,'Item List'!X77)</f>
        <v>0</v>
      </c>
      <c r="U91" s="145">
        <f>IF(ISBLANK('Item List'!Y77),0,'Item List'!Y77)</f>
        <v>0</v>
      </c>
      <c r="V91" s="145">
        <f t="shared" si="65"/>
        <v>0</v>
      </c>
      <c r="W91" s="168"/>
      <c r="X91" s="102">
        <f t="shared" si="79"/>
        <v>0</v>
      </c>
      <c r="Y91" s="168"/>
      <c r="Z91" s="102">
        <f t="shared" si="79"/>
        <v>0</v>
      </c>
      <c r="AA91" s="168"/>
      <c r="AB91" s="102">
        <f t="shared" si="66"/>
        <v>0</v>
      </c>
      <c r="AC91" s="168"/>
      <c r="AD91" s="102">
        <f t="shared" si="67"/>
        <v>0</v>
      </c>
      <c r="AE91" s="144" t="str">
        <f t="shared" si="82"/>
        <v/>
      </c>
      <c r="AF91" s="286" t="str">
        <f>IF(ISBLANK('Item List'!AJ77),"",'Item List'!AJ77)</f>
        <v/>
      </c>
      <c r="AG91" s="286" t="str">
        <f>IF(ISBLANK('Item List'!AK77),"",'Item List'!AK77)</f>
        <v/>
      </c>
      <c r="AH91" s="287">
        <f>IF(ISBLANK('Item List'!AL77),0,'Item List'!AL77)</f>
        <v>0</v>
      </c>
      <c r="AI91" s="145">
        <f>IF(ISBLANK('Item List'!AM77),0,'Item List'!AM77)</f>
        <v>0</v>
      </c>
      <c r="AJ91" s="145">
        <f t="shared" si="68"/>
        <v>0</v>
      </c>
      <c r="AK91" s="168"/>
      <c r="AL91" s="102">
        <f t="shared" si="69"/>
        <v>0</v>
      </c>
      <c r="AM91" s="168"/>
      <c r="AN91" s="102">
        <f t="shared" si="70"/>
        <v>0</v>
      </c>
      <c r="AO91" s="168"/>
      <c r="AP91" s="102">
        <f t="shared" si="71"/>
        <v>0</v>
      </c>
      <c r="AQ91" s="168"/>
      <c r="AR91" s="102">
        <f t="shared" si="72"/>
        <v>0</v>
      </c>
      <c r="AS91" s="168"/>
      <c r="AT91" s="102">
        <f t="shared" si="73"/>
        <v>0</v>
      </c>
      <c r="AU91" s="168"/>
      <c r="AV91" s="102">
        <f t="shared" si="74"/>
        <v>0</v>
      </c>
    </row>
    <row r="92" spans="1:48" ht="24" customHeight="1" x14ac:dyDescent="0.2">
      <c r="A92" s="144" t="str">
        <f t="shared" si="80"/>
        <v/>
      </c>
      <c r="B92" s="286" t="str">
        <f>IF(ISBLANK('Item List'!B78),"",'Item List'!B78)</f>
        <v/>
      </c>
      <c r="C92" s="286" t="str">
        <f>IF(ISBLANK('Item List'!C78),"",'Item List'!C78)</f>
        <v/>
      </c>
      <c r="D92" s="287" t="e">
        <f>IF(ISBLANK('Item List'!#REF!),0,'Item List'!#REF!)</f>
        <v>#REF!</v>
      </c>
      <c r="E92" s="145">
        <f>IF(ISBLANK('Item List'!I78),0,'Item List'!I78)</f>
        <v>0</v>
      </c>
      <c r="F92" s="145">
        <f t="shared" si="63"/>
        <v>0</v>
      </c>
      <c r="G92" s="167"/>
      <c r="H92" s="102">
        <f t="shared" si="64"/>
        <v>0</v>
      </c>
      <c r="I92" s="168"/>
      <c r="J92" s="102">
        <f t="shared" si="75"/>
        <v>0</v>
      </c>
      <c r="K92" s="168"/>
      <c r="L92" s="102">
        <f t="shared" si="76"/>
        <v>0</v>
      </c>
      <c r="M92" s="168"/>
      <c r="N92" s="102">
        <f t="shared" si="77"/>
        <v>0</v>
      </c>
      <c r="O92" s="168"/>
      <c r="P92" s="102">
        <f t="shared" si="78"/>
        <v>0</v>
      </c>
      <c r="Q92" s="144" t="str">
        <f t="shared" si="81"/>
        <v/>
      </c>
      <c r="R92" s="286" t="str">
        <f>IF(ISBLANK('Item List'!V78),"",'Item List'!V78)</f>
        <v/>
      </c>
      <c r="S92" s="286" t="str">
        <f>IF(ISBLANK('Item List'!W78),"",'Item List'!W78)</f>
        <v/>
      </c>
      <c r="T92" s="287">
        <f>IF(ISBLANK('Item List'!X78),0,'Item List'!X78)</f>
        <v>0</v>
      </c>
      <c r="U92" s="145">
        <f>IF(ISBLANK('Item List'!Y78),0,'Item List'!Y78)</f>
        <v>0</v>
      </c>
      <c r="V92" s="145">
        <f t="shared" si="65"/>
        <v>0</v>
      </c>
      <c r="W92" s="168"/>
      <c r="X92" s="102">
        <f t="shared" si="79"/>
        <v>0</v>
      </c>
      <c r="Y92" s="168"/>
      <c r="Z92" s="102">
        <f t="shared" si="79"/>
        <v>0</v>
      </c>
      <c r="AA92" s="168"/>
      <c r="AB92" s="102">
        <f t="shared" si="66"/>
        <v>0</v>
      </c>
      <c r="AC92" s="168"/>
      <c r="AD92" s="102">
        <f t="shared" si="67"/>
        <v>0</v>
      </c>
      <c r="AE92" s="144" t="str">
        <f t="shared" si="82"/>
        <v/>
      </c>
      <c r="AF92" s="286" t="str">
        <f>IF(ISBLANK('Item List'!AJ78),"",'Item List'!AJ78)</f>
        <v/>
      </c>
      <c r="AG92" s="286" t="str">
        <f>IF(ISBLANK('Item List'!AK78),"",'Item List'!AK78)</f>
        <v/>
      </c>
      <c r="AH92" s="287">
        <f>IF(ISBLANK('Item List'!AL78),0,'Item List'!AL78)</f>
        <v>0</v>
      </c>
      <c r="AI92" s="145">
        <f>IF(ISBLANK('Item List'!AM78),0,'Item List'!AM78)</f>
        <v>0</v>
      </c>
      <c r="AJ92" s="145">
        <f t="shared" si="68"/>
        <v>0</v>
      </c>
      <c r="AK92" s="168"/>
      <c r="AL92" s="102">
        <f t="shared" si="69"/>
        <v>0</v>
      </c>
      <c r="AM92" s="168"/>
      <c r="AN92" s="102">
        <f t="shared" si="70"/>
        <v>0</v>
      </c>
      <c r="AO92" s="168"/>
      <c r="AP92" s="102">
        <f t="shared" si="71"/>
        <v>0</v>
      </c>
      <c r="AQ92" s="168"/>
      <c r="AR92" s="102">
        <f t="shared" si="72"/>
        <v>0</v>
      </c>
      <c r="AS92" s="168"/>
      <c r="AT92" s="102">
        <f t="shared" si="73"/>
        <v>0</v>
      </c>
      <c r="AU92" s="168"/>
      <c r="AV92" s="102">
        <f t="shared" si="74"/>
        <v>0</v>
      </c>
    </row>
    <row r="93" spans="1:48" ht="24" customHeight="1" x14ac:dyDescent="0.2">
      <c r="A93" s="144" t="str">
        <f t="shared" si="80"/>
        <v/>
      </c>
      <c r="B93" s="286" t="str">
        <f>IF(ISBLANK('Item List'!B79),"",'Item List'!B79)</f>
        <v/>
      </c>
      <c r="C93" s="286" t="str">
        <f>IF(ISBLANK('Item List'!C79),"",'Item List'!C79)</f>
        <v/>
      </c>
      <c r="D93" s="287" t="e">
        <f>IF(ISBLANK('Item List'!#REF!),0,'Item List'!#REF!)</f>
        <v>#REF!</v>
      </c>
      <c r="E93" s="145">
        <f>IF(ISBLANK('Item List'!I79),0,'Item List'!I79)</f>
        <v>0</v>
      </c>
      <c r="F93" s="145">
        <f t="shared" si="63"/>
        <v>0</v>
      </c>
      <c r="G93" s="167"/>
      <c r="H93" s="102">
        <f t="shared" si="64"/>
        <v>0</v>
      </c>
      <c r="I93" s="168"/>
      <c r="J93" s="102">
        <f t="shared" si="75"/>
        <v>0</v>
      </c>
      <c r="K93" s="168"/>
      <c r="L93" s="102">
        <f t="shared" si="76"/>
        <v>0</v>
      </c>
      <c r="M93" s="168"/>
      <c r="N93" s="102">
        <f t="shared" si="77"/>
        <v>0</v>
      </c>
      <c r="O93" s="168"/>
      <c r="P93" s="102">
        <f t="shared" si="78"/>
        <v>0</v>
      </c>
      <c r="Q93" s="144" t="str">
        <f t="shared" si="81"/>
        <v/>
      </c>
      <c r="R93" s="286" t="str">
        <f>IF(ISBLANK('Item List'!V79),"",'Item List'!V79)</f>
        <v/>
      </c>
      <c r="S93" s="286" t="str">
        <f>IF(ISBLANK('Item List'!W79),"",'Item List'!W79)</f>
        <v/>
      </c>
      <c r="T93" s="287">
        <f>IF(ISBLANK('Item List'!X79),0,'Item List'!X79)</f>
        <v>0</v>
      </c>
      <c r="U93" s="145">
        <f>IF(ISBLANK('Item List'!Y79),0,'Item List'!Y79)</f>
        <v>0</v>
      </c>
      <c r="V93" s="145">
        <f t="shared" si="65"/>
        <v>0</v>
      </c>
      <c r="W93" s="168"/>
      <c r="X93" s="102">
        <f t="shared" si="79"/>
        <v>0</v>
      </c>
      <c r="Y93" s="168"/>
      <c r="Z93" s="102">
        <f t="shared" si="79"/>
        <v>0</v>
      </c>
      <c r="AA93" s="168"/>
      <c r="AB93" s="102">
        <f t="shared" si="66"/>
        <v>0</v>
      </c>
      <c r="AC93" s="168"/>
      <c r="AD93" s="102">
        <f t="shared" si="67"/>
        <v>0</v>
      </c>
      <c r="AE93" s="144" t="str">
        <f t="shared" si="82"/>
        <v/>
      </c>
      <c r="AF93" s="286" t="str">
        <f>IF(ISBLANK('Item List'!AJ79),"",'Item List'!AJ79)</f>
        <v/>
      </c>
      <c r="AG93" s="286" t="str">
        <f>IF(ISBLANK('Item List'!AK79),"",'Item List'!AK79)</f>
        <v/>
      </c>
      <c r="AH93" s="287">
        <f>IF(ISBLANK('Item List'!AL79),0,'Item List'!AL79)</f>
        <v>0</v>
      </c>
      <c r="AI93" s="145">
        <f>IF(ISBLANK('Item List'!AM79),0,'Item List'!AM79)</f>
        <v>0</v>
      </c>
      <c r="AJ93" s="145">
        <f t="shared" si="68"/>
        <v>0</v>
      </c>
      <c r="AK93" s="168"/>
      <c r="AL93" s="102">
        <f t="shared" si="69"/>
        <v>0</v>
      </c>
      <c r="AM93" s="168"/>
      <c r="AN93" s="102">
        <f t="shared" si="70"/>
        <v>0</v>
      </c>
      <c r="AO93" s="168"/>
      <c r="AP93" s="102">
        <f t="shared" si="71"/>
        <v>0</v>
      </c>
      <c r="AQ93" s="168"/>
      <c r="AR93" s="102">
        <f t="shared" si="72"/>
        <v>0</v>
      </c>
      <c r="AS93" s="168"/>
      <c r="AT93" s="102">
        <f t="shared" si="73"/>
        <v>0</v>
      </c>
      <c r="AU93" s="168"/>
      <c r="AV93" s="102">
        <f t="shared" si="74"/>
        <v>0</v>
      </c>
    </row>
    <row r="94" spans="1:48" ht="24" customHeight="1" x14ac:dyDescent="0.2">
      <c r="A94" s="144" t="str">
        <f t="shared" si="80"/>
        <v/>
      </c>
      <c r="B94" s="286" t="str">
        <f>IF(ISBLANK('Item List'!B80),"",'Item List'!B80)</f>
        <v/>
      </c>
      <c r="C94" s="286" t="str">
        <f>IF(ISBLANK('Item List'!C80),"",'Item List'!C80)</f>
        <v/>
      </c>
      <c r="D94" s="287" t="e">
        <f>IF(ISBLANK('Item List'!#REF!),0,'Item List'!#REF!)</f>
        <v>#REF!</v>
      </c>
      <c r="E94" s="145">
        <f>IF(ISBLANK('Item List'!I80),0,'Item List'!I80)</f>
        <v>0</v>
      </c>
      <c r="F94" s="145">
        <f t="shared" si="63"/>
        <v>0</v>
      </c>
      <c r="G94" s="167"/>
      <c r="H94" s="102">
        <f t="shared" si="64"/>
        <v>0</v>
      </c>
      <c r="I94" s="169"/>
      <c r="J94" s="102">
        <f t="shared" si="75"/>
        <v>0</v>
      </c>
      <c r="K94" s="169"/>
      <c r="L94" s="102">
        <f t="shared" si="76"/>
        <v>0</v>
      </c>
      <c r="M94" s="169"/>
      <c r="N94" s="102">
        <f t="shared" si="77"/>
        <v>0</v>
      </c>
      <c r="O94" s="169"/>
      <c r="P94" s="102">
        <f t="shared" si="78"/>
        <v>0</v>
      </c>
      <c r="Q94" s="144" t="str">
        <f t="shared" si="81"/>
        <v/>
      </c>
      <c r="R94" s="286" t="str">
        <f>IF(ISBLANK('Item List'!V80),"",'Item List'!V80)</f>
        <v/>
      </c>
      <c r="S94" s="286" t="str">
        <f>IF(ISBLANK('Item List'!W80),"",'Item List'!W80)</f>
        <v/>
      </c>
      <c r="T94" s="287">
        <f>IF(ISBLANK('Item List'!X80),0,'Item List'!X80)</f>
        <v>0</v>
      </c>
      <c r="U94" s="145">
        <f>IF(ISBLANK('Item List'!Y80),0,'Item List'!Y80)</f>
        <v>0</v>
      </c>
      <c r="V94" s="145">
        <f t="shared" si="65"/>
        <v>0</v>
      </c>
      <c r="W94" s="169"/>
      <c r="X94" s="102">
        <f t="shared" si="79"/>
        <v>0</v>
      </c>
      <c r="Y94" s="169"/>
      <c r="Z94" s="102">
        <f t="shared" si="79"/>
        <v>0</v>
      </c>
      <c r="AA94" s="169"/>
      <c r="AB94" s="102">
        <f t="shared" si="66"/>
        <v>0</v>
      </c>
      <c r="AC94" s="169"/>
      <c r="AD94" s="102">
        <f t="shared" si="67"/>
        <v>0</v>
      </c>
      <c r="AE94" s="144" t="str">
        <f t="shared" si="82"/>
        <v/>
      </c>
      <c r="AF94" s="286" t="str">
        <f>IF(ISBLANK('Item List'!AJ80),"",'Item List'!AJ80)</f>
        <v/>
      </c>
      <c r="AG94" s="286" t="str">
        <f>IF(ISBLANK('Item List'!AK80),"",'Item List'!AK80)</f>
        <v/>
      </c>
      <c r="AH94" s="287">
        <f>IF(ISBLANK('Item List'!AL80),0,'Item List'!AL80)</f>
        <v>0</v>
      </c>
      <c r="AI94" s="145">
        <f>IF(ISBLANK('Item List'!AM80),0,'Item List'!AM80)</f>
        <v>0</v>
      </c>
      <c r="AJ94" s="145">
        <f t="shared" si="68"/>
        <v>0</v>
      </c>
      <c r="AK94" s="169"/>
      <c r="AL94" s="102">
        <f t="shared" si="69"/>
        <v>0</v>
      </c>
      <c r="AM94" s="169"/>
      <c r="AN94" s="102">
        <f t="shared" si="70"/>
        <v>0</v>
      </c>
      <c r="AO94" s="169"/>
      <c r="AP94" s="102">
        <f t="shared" si="71"/>
        <v>0</v>
      </c>
      <c r="AQ94" s="169"/>
      <c r="AR94" s="102">
        <f t="shared" si="72"/>
        <v>0</v>
      </c>
      <c r="AS94" s="169"/>
      <c r="AT94" s="102">
        <f t="shared" si="73"/>
        <v>0</v>
      </c>
      <c r="AU94" s="169"/>
      <c r="AV94" s="102">
        <f t="shared" si="74"/>
        <v>0</v>
      </c>
    </row>
    <row r="95" spans="1:48" ht="24" customHeight="1" x14ac:dyDescent="0.2">
      <c r="A95" s="144" t="str">
        <f t="shared" si="80"/>
        <v/>
      </c>
      <c r="B95" s="286" t="str">
        <f>IF(ISBLANK('Item List'!B81),"",'Item List'!B81)</f>
        <v/>
      </c>
      <c r="C95" s="286" t="str">
        <f>IF(ISBLANK('Item List'!C81),"",'Item List'!C81)</f>
        <v/>
      </c>
      <c r="D95" s="287" t="e">
        <f>IF(ISBLANK('Item List'!#REF!),0,'Item List'!#REF!)</f>
        <v>#REF!</v>
      </c>
      <c r="E95" s="145">
        <f>IF(ISBLANK('Item List'!I81),0,'Item List'!I81)</f>
        <v>0</v>
      </c>
      <c r="F95" s="145">
        <f t="shared" si="63"/>
        <v>0</v>
      </c>
      <c r="G95" s="167"/>
      <c r="H95" s="102">
        <f t="shared" si="64"/>
        <v>0</v>
      </c>
      <c r="I95" s="169"/>
      <c r="J95" s="102">
        <f t="shared" si="75"/>
        <v>0</v>
      </c>
      <c r="K95" s="169"/>
      <c r="L95" s="102">
        <f t="shared" si="76"/>
        <v>0</v>
      </c>
      <c r="M95" s="169"/>
      <c r="N95" s="102">
        <f t="shared" si="77"/>
        <v>0</v>
      </c>
      <c r="O95" s="169"/>
      <c r="P95" s="102">
        <f t="shared" si="78"/>
        <v>0</v>
      </c>
      <c r="Q95" s="144" t="str">
        <f t="shared" si="81"/>
        <v/>
      </c>
      <c r="R95" s="286" t="str">
        <f>IF(ISBLANK('Item List'!V81),"",'Item List'!V81)</f>
        <v/>
      </c>
      <c r="S95" s="286" t="str">
        <f>IF(ISBLANK('Item List'!W81),"",'Item List'!W81)</f>
        <v/>
      </c>
      <c r="T95" s="287">
        <f>IF(ISBLANK('Item List'!X81),0,'Item List'!X81)</f>
        <v>0</v>
      </c>
      <c r="U95" s="145">
        <f>IF(ISBLANK('Item List'!Y81),0,'Item List'!Y81)</f>
        <v>0</v>
      </c>
      <c r="V95" s="145">
        <f t="shared" si="65"/>
        <v>0</v>
      </c>
      <c r="W95" s="169"/>
      <c r="X95" s="102">
        <f t="shared" si="79"/>
        <v>0</v>
      </c>
      <c r="Y95" s="169"/>
      <c r="Z95" s="102">
        <f t="shared" si="79"/>
        <v>0</v>
      </c>
      <c r="AA95" s="169"/>
      <c r="AB95" s="102">
        <f t="shared" si="66"/>
        <v>0</v>
      </c>
      <c r="AC95" s="169"/>
      <c r="AD95" s="102">
        <f t="shared" si="67"/>
        <v>0</v>
      </c>
      <c r="AE95" s="144" t="str">
        <f t="shared" si="82"/>
        <v/>
      </c>
      <c r="AF95" s="286" t="str">
        <f>IF(ISBLANK('Item List'!AJ81),"",'Item List'!AJ81)</f>
        <v/>
      </c>
      <c r="AG95" s="286" t="str">
        <f>IF(ISBLANK('Item List'!AK81),"",'Item List'!AK81)</f>
        <v/>
      </c>
      <c r="AH95" s="287">
        <f>IF(ISBLANK('Item List'!AL81),0,'Item List'!AL81)</f>
        <v>0</v>
      </c>
      <c r="AI95" s="145">
        <f>IF(ISBLANK('Item List'!AM81),0,'Item List'!AM81)</f>
        <v>0</v>
      </c>
      <c r="AJ95" s="145">
        <f t="shared" si="68"/>
        <v>0</v>
      </c>
      <c r="AK95" s="169"/>
      <c r="AL95" s="102">
        <f t="shared" si="69"/>
        <v>0</v>
      </c>
      <c r="AM95" s="169"/>
      <c r="AN95" s="102">
        <f t="shared" si="70"/>
        <v>0</v>
      </c>
      <c r="AO95" s="169"/>
      <c r="AP95" s="102">
        <f t="shared" si="71"/>
        <v>0</v>
      </c>
      <c r="AQ95" s="169"/>
      <c r="AR95" s="102">
        <f t="shared" si="72"/>
        <v>0</v>
      </c>
      <c r="AS95" s="169"/>
      <c r="AT95" s="102">
        <f t="shared" si="73"/>
        <v>0</v>
      </c>
      <c r="AU95" s="169"/>
      <c r="AV95" s="102">
        <f t="shared" si="74"/>
        <v>0</v>
      </c>
    </row>
    <row r="96" spans="1:48" ht="24" customHeight="1" x14ac:dyDescent="0.2">
      <c r="A96" s="144" t="str">
        <f t="shared" si="80"/>
        <v/>
      </c>
      <c r="B96" s="286" t="str">
        <f>IF(ISBLANK('Item List'!B82),"",'Item List'!B82)</f>
        <v/>
      </c>
      <c r="C96" s="286" t="str">
        <f>IF(ISBLANK('Item List'!C82),"",'Item List'!C82)</f>
        <v/>
      </c>
      <c r="D96" s="287" t="e">
        <f>IF(ISBLANK('Item List'!#REF!),0,'Item List'!#REF!)</f>
        <v>#REF!</v>
      </c>
      <c r="E96" s="145">
        <f>IF(ISBLANK('Item List'!I82),0,'Item List'!I82)</f>
        <v>0</v>
      </c>
      <c r="F96" s="145">
        <f t="shared" si="63"/>
        <v>0</v>
      </c>
      <c r="G96" s="167"/>
      <c r="H96" s="102">
        <f t="shared" si="64"/>
        <v>0</v>
      </c>
      <c r="I96" s="169"/>
      <c r="J96" s="102">
        <f t="shared" si="75"/>
        <v>0</v>
      </c>
      <c r="K96" s="169"/>
      <c r="L96" s="102">
        <f t="shared" si="76"/>
        <v>0</v>
      </c>
      <c r="M96" s="169"/>
      <c r="N96" s="102">
        <f t="shared" si="77"/>
        <v>0</v>
      </c>
      <c r="O96" s="169"/>
      <c r="P96" s="102">
        <f t="shared" si="78"/>
        <v>0</v>
      </c>
      <c r="Q96" s="144" t="str">
        <f t="shared" si="81"/>
        <v/>
      </c>
      <c r="R96" s="286" t="str">
        <f>IF(ISBLANK('Item List'!V82),"",'Item List'!V82)</f>
        <v/>
      </c>
      <c r="S96" s="286" t="str">
        <f>IF(ISBLANK('Item List'!W82),"",'Item List'!W82)</f>
        <v/>
      </c>
      <c r="T96" s="287">
        <f>IF(ISBLANK('Item List'!X82),0,'Item List'!X82)</f>
        <v>0</v>
      </c>
      <c r="U96" s="145">
        <f>IF(ISBLANK('Item List'!Y82),0,'Item List'!Y82)</f>
        <v>0</v>
      </c>
      <c r="V96" s="145">
        <f t="shared" si="65"/>
        <v>0</v>
      </c>
      <c r="W96" s="169"/>
      <c r="X96" s="102">
        <f t="shared" si="79"/>
        <v>0</v>
      </c>
      <c r="Y96" s="169"/>
      <c r="Z96" s="102">
        <f t="shared" si="79"/>
        <v>0</v>
      </c>
      <c r="AA96" s="169"/>
      <c r="AB96" s="102">
        <f t="shared" si="66"/>
        <v>0</v>
      </c>
      <c r="AC96" s="169"/>
      <c r="AD96" s="102">
        <f t="shared" si="67"/>
        <v>0</v>
      </c>
      <c r="AE96" s="144" t="str">
        <f t="shared" si="82"/>
        <v/>
      </c>
      <c r="AF96" s="286" t="str">
        <f>IF(ISBLANK('Item List'!AJ82),"",'Item List'!AJ82)</f>
        <v/>
      </c>
      <c r="AG96" s="286" t="str">
        <f>IF(ISBLANK('Item List'!AK82),"",'Item List'!AK82)</f>
        <v/>
      </c>
      <c r="AH96" s="287">
        <f>IF(ISBLANK('Item List'!AL82),0,'Item List'!AL82)</f>
        <v>0</v>
      </c>
      <c r="AI96" s="145">
        <f>IF(ISBLANK('Item List'!AM82),0,'Item List'!AM82)</f>
        <v>0</v>
      </c>
      <c r="AJ96" s="145">
        <f t="shared" si="68"/>
        <v>0</v>
      </c>
      <c r="AK96" s="169"/>
      <c r="AL96" s="102">
        <f t="shared" si="69"/>
        <v>0</v>
      </c>
      <c r="AM96" s="169"/>
      <c r="AN96" s="102">
        <f t="shared" si="70"/>
        <v>0</v>
      </c>
      <c r="AO96" s="169"/>
      <c r="AP96" s="102">
        <f t="shared" si="71"/>
        <v>0</v>
      </c>
      <c r="AQ96" s="169"/>
      <c r="AR96" s="102">
        <f t="shared" si="72"/>
        <v>0</v>
      </c>
      <c r="AS96" s="169"/>
      <c r="AT96" s="102">
        <f t="shared" si="73"/>
        <v>0</v>
      </c>
      <c r="AU96" s="169"/>
      <c r="AV96" s="102">
        <f t="shared" si="74"/>
        <v>0</v>
      </c>
    </row>
    <row r="97" spans="1:48" ht="24" customHeight="1" x14ac:dyDescent="0.2">
      <c r="A97" s="144" t="str">
        <f t="shared" si="80"/>
        <v/>
      </c>
      <c r="B97" s="286" t="str">
        <f>IF(ISBLANK('Item List'!B83),"",'Item List'!B83)</f>
        <v/>
      </c>
      <c r="C97" s="286" t="str">
        <f>IF(ISBLANK('Item List'!C83),"",'Item List'!C83)</f>
        <v/>
      </c>
      <c r="D97" s="287" t="e">
        <f>IF(ISBLANK('Item List'!#REF!),0,'Item List'!#REF!)</f>
        <v>#REF!</v>
      </c>
      <c r="E97" s="145">
        <f>IF(ISBLANK('Item List'!I83),0,'Item List'!I83)</f>
        <v>0</v>
      </c>
      <c r="F97" s="145">
        <f t="shared" si="63"/>
        <v>0</v>
      </c>
      <c r="G97" s="167"/>
      <c r="H97" s="102">
        <f t="shared" si="64"/>
        <v>0</v>
      </c>
      <c r="I97" s="169"/>
      <c r="J97" s="102">
        <f t="shared" si="75"/>
        <v>0</v>
      </c>
      <c r="K97" s="169"/>
      <c r="L97" s="102">
        <f t="shared" si="76"/>
        <v>0</v>
      </c>
      <c r="M97" s="169"/>
      <c r="N97" s="102">
        <f t="shared" si="77"/>
        <v>0</v>
      </c>
      <c r="O97" s="169"/>
      <c r="P97" s="102">
        <f t="shared" si="78"/>
        <v>0</v>
      </c>
      <c r="Q97" s="144" t="str">
        <f t="shared" si="81"/>
        <v/>
      </c>
      <c r="R97" s="286" t="str">
        <f>IF(ISBLANK('Item List'!V83),"",'Item List'!V83)</f>
        <v/>
      </c>
      <c r="S97" s="286" t="str">
        <f>IF(ISBLANK('Item List'!W83),"",'Item List'!W83)</f>
        <v/>
      </c>
      <c r="T97" s="287">
        <f>IF(ISBLANK('Item List'!X83),0,'Item List'!X83)</f>
        <v>0</v>
      </c>
      <c r="U97" s="145">
        <f>IF(ISBLANK('Item List'!Y83),0,'Item List'!Y83)</f>
        <v>0</v>
      </c>
      <c r="V97" s="145">
        <f t="shared" si="65"/>
        <v>0</v>
      </c>
      <c r="W97" s="169"/>
      <c r="X97" s="102">
        <f t="shared" si="79"/>
        <v>0</v>
      </c>
      <c r="Y97" s="169"/>
      <c r="Z97" s="102">
        <f t="shared" si="79"/>
        <v>0</v>
      </c>
      <c r="AA97" s="169"/>
      <c r="AB97" s="102">
        <f t="shared" si="66"/>
        <v>0</v>
      </c>
      <c r="AC97" s="169"/>
      <c r="AD97" s="102">
        <f t="shared" si="67"/>
        <v>0</v>
      </c>
      <c r="AE97" s="144" t="str">
        <f t="shared" si="82"/>
        <v/>
      </c>
      <c r="AF97" s="286" t="str">
        <f>IF(ISBLANK('Item List'!AJ83),"",'Item List'!AJ83)</f>
        <v/>
      </c>
      <c r="AG97" s="286" t="str">
        <f>IF(ISBLANK('Item List'!AK83),"",'Item List'!AK83)</f>
        <v/>
      </c>
      <c r="AH97" s="287">
        <f>IF(ISBLANK('Item List'!AL83),0,'Item List'!AL83)</f>
        <v>0</v>
      </c>
      <c r="AI97" s="145">
        <f>IF(ISBLANK('Item List'!AM83),0,'Item List'!AM83)</f>
        <v>0</v>
      </c>
      <c r="AJ97" s="145">
        <f t="shared" si="68"/>
        <v>0</v>
      </c>
      <c r="AK97" s="169"/>
      <c r="AL97" s="102">
        <f t="shared" si="69"/>
        <v>0</v>
      </c>
      <c r="AM97" s="169"/>
      <c r="AN97" s="102">
        <f t="shared" si="70"/>
        <v>0</v>
      </c>
      <c r="AO97" s="169"/>
      <c r="AP97" s="102">
        <f t="shared" si="71"/>
        <v>0</v>
      </c>
      <c r="AQ97" s="169"/>
      <c r="AR97" s="102">
        <f t="shared" si="72"/>
        <v>0</v>
      </c>
      <c r="AS97" s="169"/>
      <c r="AT97" s="102">
        <f t="shared" si="73"/>
        <v>0</v>
      </c>
      <c r="AU97" s="169"/>
      <c r="AV97" s="102">
        <f t="shared" si="74"/>
        <v>0</v>
      </c>
    </row>
    <row r="98" spans="1:48" ht="24" customHeight="1" x14ac:dyDescent="0.2">
      <c r="A98" s="144" t="str">
        <f t="shared" si="80"/>
        <v/>
      </c>
      <c r="B98" s="286" t="str">
        <f>IF(ISBLANK('Item List'!B84),"",'Item List'!B84)</f>
        <v/>
      </c>
      <c r="C98" s="286" t="str">
        <f>IF(ISBLANK('Item List'!C84),"",'Item List'!C84)</f>
        <v/>
      </c>
      <c r="D98" s="287" t="e">
        <f>IF(ISBLANK('Item List'!#REF!),0,'Item List'!#REF!)</f>
        <v>#REF!</v>
      </c>
      <c r="E98" s="145">
        <f>IF(ISBLANK('Item List'!I84),0,'Item List'!I84)</f>
        <v>0</v>
      </c>
      <c r="F98" s="145">
        <f t="shared" si="63"/>
        <v>0</v>
      </c>
      <c r="G98" s="167"/>
      <c r="H98" s="102">
        <f t="shared" si="64"/>
        <v>0</v>
      </c>
      <c r="I98" s="169"/>
      <c r="J98" s="102">
        <f t="shared" si="75"/>
        <v>0</v>
      </c>
      <c r="K98" s="169"/>
      <c r="L98" s="102">
        <f t="shared" si="76"/>
        <v>0</v>
      </c>
      <c r="M98" s="169"/>
      <c r="N98" s="102">
        <f t="shared" si="77"/>
        <v>0</v>
      </c>
      <c r="O98" s="169"/>
      <c r="P98" s="102">
        <f t="shared" si="78"/>
        <v>0</v>
      </c>
      <c r="Q98" s="144" t="str">
        <f t="shared" si="81"/>
        <v/>
      </c>
      <c r="R98" s="286" t="str">
        <f>IF(ISBLANK('Item List'!V84),"",'Item List'!V84)</f>
        <v/>
      </c>
      <c r="S98" s="286" t="str">
        <f>IF(ISBLANK('Item List'!W84),"",'Item List'!W84)</f>
        <v/>
      </c>
      <c r="T98" s="287">
        <f>IF(ISBLANK('Item List'!X84),0,'Item List'!X84)</f>
        <v>0</v>
      </c>
      <c r="U98" s="145">
        <f>IF(ISBLANK('Item List'!Y84),0,'Item List'!Y84)</f>
        <v>0</v>
      </c>
      <c r="V98" s="145">
        <f t="shared" si="65"/>
        <v>0</v>
      </c>
      <c r="W98" s="169"/>
      <c r="X98" s="102">
        <f t="shared" si="79"/>
        <v>0</v>
      </c>
      <c r="Y98" s="169"/>
      <c r="Z98" s="102">
        <f t="shared" si="79"/>
        <v>0</v>
      </c>
      <c r="AA98" s="169"/>
      <c r="AB98" s="102">
        <f t="shared" si="66"/>
        <v>0</v>
      </c>
      <c r="AC98" s="169"/>
      <c r="AD98" s="102">
        <f t="shared" si="67"/>
        <v>0</v>
      </c>
      <c r="AE98" s="144" t="str">
        <f t="shared" si="82"/>
        <v/>
      </c>
      <c r="AF98" s="286" t="str">
        <f>IF(ISBLANK('Item List'!AJ84),"",'Item List'!AJ84)</f>
        <v/>
      </c>
      <c r="AG98" s="286" t="str">
        <f>IF(ISBLANK('Item List'!AK84),"",'Item List'!AK84)</f>
        <v/>
      </c>
      <c r="AH98" s="287">
        <f>IF(ISBLANK('Item List'!AL84),0,'Item List'!AL84)</f>
        <v>0</v>
      </c>
      <c r="AI98" s="145">
        <f>IF(ISBLANK('Item List'!AM84),0,'Item List'!AM84)</f>
        <v>0</v>
      </c>
      <c r="AJ98" s="145">
        <f t="shared" si="68"/>
        <v>0</v>
      </c>
      <c r="AK98" s="169"/>
      <c r="AL98" s="102">
        <f t="shared" si="69"/>
        <v>0</v>
      </c>
      <c r="AM98" s="169"/>
      <c r="AN98" s="102">
        <f t="shared" si="70"/>
        <v>0</v>
      </c>
      <c r="AO98" s="169"/>
      <c r="AP98" s="102">
        <f t="shared" si="71"/>
        <v>0</v>
      </c>
      <c r="AQ98" s="169"/>
      <c r="AR98" s="102">
        <f t="shared" si="72"/>
        <v>0</v>
      </c>
      <c r="AS98" s="169"/>
      <c r="AT98" s="102">
        <f t="shared" si="73"/>
        <v>0</v>
      </c>
      <c r="AU98" s="169"/>
      <c r="AV98" s="102">
        <f t="shared" si="74"/>
        <v>0</v>
      </c>
    </row>
    <row r="99" spans="1:48" ht="24" customHeight="1" x14ac:dyDescent="0.2">
      <c r="A99" s="144" t="str">
        <f t="shared" si="80"/>
        <v/>
      </c>
      <c r="B99" s="286" t="str">
        <f>IF(ISBLANK('Item List'!B85),"",'Item List'!B85)</f>
        <v/>
      </c>
      <c r="C99" s="286" t="str">
        <f>IF(ISBLANK('Item List'!C85),"",'Item List'!C85)</f>
        <v/>
      </c>
      <c r="D99" s="287" t="e">
        <f>IF(ISBLANK('Item List'!#REF!),0,'Item List'!#REF!)</f>
        <v>#REF!</v>
      </c>
      <c r="E99" s="145">
        <f>IF(ISBLANK('Item List'!I85),0,'Item List'!I85)</f>
        <v>0</v>
      </c>
      <c r="F99" s="145">
        <f t="shared" si="63"/>
        <v>0</v>
      </c>
      <c r="G99" s="167"/>
      <c r="H99" s="102">
        <f t="shared" si="64"/>
        <v>0</v>
      </c>
      <c r="I99" s="169"/>
      <c r="J99" s="102">
        <f t="shared" si="75"/>
        <v>0</v>
      </c>
      <c r="K99" s="169"/>
      <c r="L99" s="102">
        <f t="shared" si="76"/>
        <v>0</v>
      </c>
      <c r="M99" s="169"/>
      <c r="N99" s="102">
        <f t="shared" si="77"/>
        <v>0</v>
      </c>
      <c r="O99" s="169"/>
      <c r="P99" s="102">
        <f t="shared" si="78"/>
        <v>0</v>
      </c>
      <c r="Q99" s="144" t="str">
        <f t="shared" si="81"/>
        <v/>
      </c>
      <c r="R99" s="286" t="str">
        <f>IF(ISBLANK('Item List'!V85),"",'Item List'!V85)</f>
        <v/>
      </c>
      <c r="S99" s="286" t="str">
        <f>IF(ISBLANK('Item List'!W85),"",'Item List'!W85)</f>
        <v/>
      </c>
      <c r="T99" s="287">
        <f>IF(ISBLANK('Item List'!X85),0,'Item List'!X85)</f>
        <v>0</v>
      </c>
      <c r="U99" s="145">
        <f>IF(ISBLANK('Item List'!Y85),0,'Item List'!Y85)</f>
        <v>0</v>
      </c>
      <c r="V99" s="145">
        <f t="shared" si="65"/>
        <v>0</v>
      </c>
      <c r="W99" s="169"/>
      <c r="X99" s="102">
        <f t="shared" si="79"/>
        <v>0</v>
      </c>
      <c r="Y99" s="169"/>
      <c r="Z99" s="102">
        <f t="shared" si="79"/>
        <v>0</v>
      </c>
      <c r="AA99" s="169"/>
      <c r="AB99" s="102">
        <f t="shared" si="66"/>
        <v>0</v>
      </c>
      <c r="AC99" s="169"/>
      <c r="AD99" s="102">
        <f t="shared" si="67"/>
        <v>0</v>
      </c>
      <c r="AE99" s="144" t="str">
        <f t="shared" si="82"/>
        <v/>
      </c>
      <c r="AF99" s="286" t="str">
        <f>IF(ISBLANK('Item List'!AJ85),"",'Item List'!AJ85)</f>
        <v/>
      </c>
      <c r="AG99" s="286" t="str">
        <f>IF(ISBLANK('Item List'!AK85),"",'Item List'!AK85)</f>
        <v/>
      </c>
      <c r="AH99" s="287">
        <f>IF(ISBLANK('Item List'!AL85),0,'Item List'!AL85)</f>
        <v>0</v>
      </c>
      <c r="AI99" s="145">
        <f>IF(ISBLANK('Item List'!AM85),0,'Item List'!AM85)</f>
        <v>0</v>
      </c>
      <c r="AJ99" s="145">
        <f t="shared" si="68"/>
        <v>0</v>
      </c>
      <c r="AK99" s="169"/>
      <c r="AL99" s="102">
        <f t="shared" si="69"/>
        <v>0</v>
      </c>
      <c r="AM99" s="169"/>
      <c r="AN99" s="102">
        <f t="shared" si="70"/>
        <v>0</v>
      </c>
      <c r="AO99" s="169"/>
      <c r="AP99" s="102">
        <f t="shared" si="71"/>
        <v>0</v>
      </c>
      <c r="AQ99" s="169"/>
      <c r="AR99" s="102">
        <f t="shared" si="72"/>
        <v>0</v>
      </c>
      <c r="AS99" s="169"/>
      <c r="AT99" s="102">
        <f t="shared" si="73"/>
        <v>0</v>
      </c>
      <c r="AU99" s="169"/>
      <c r="AV99" s="102">
        <f t="shared" si="74"/>
        <v>0</v>
      </c>
    </row>
    <row r="100" spans="1:48" ht="24" customHeight="1" x14ac:dyDescent="0.2">
      <c r="A100" s="144" t="str">
        <f t="shared" si="80"/>
        <v/>
      </c>
      <c r="B100" s="286" t="str">
        <f>IF(ISBLANK('Item List'!B86),"",'Item List'!B86)</f>
        <v/>
      </c>
      <c r="C100" s="286" t="str">
        <f>IF(ISBLANK('Item List'!C86),"",'Item List'!C86)</f>
        <v/>
      </c>
      <c r="D100" s="287" t="e">
        <f>IF(ISBLANK('Item List'!#REF!),0,'Item List'!#REF!)</f>
        <v>#REF!</v>
      </c>
      <c r="E100" s="145">
        <f>IF(ISBLANK('Item List'!I86),0,'Item List'!I86)</f>
        <v>0</v>
      </c>
      <c r="F100" s="145">
        <f t="shared" si="63"/>
        <v>0</v>
      </c>
      <c r="G100" s="167"/>
      <c r="H100" s="102">
        <f t="shared" si="64"/>
        <v>0</v>
      </c>
      <c r="I100" s="169"/>
      <c r="J100" s="102">
        <f t="shared" si="75"/>
        <v>0</v>
      </c>
      <c r="K100" s="169"/>
      <c r="L100" s="102">
        <f t="shared" si="76"/>
        <v>0</v>
      </c>
      <c r="M100" s="169"/>
      <c r="N100" s="102">
        <f t="shared" si="77"/>
        <v>0</v>
      </c>
      <c r="O100" s="169"/>
      <c r="P100" s="102">
        <f t="shared" si="78"/>
        <v>0</v>
      </c>
      <c r="Q100" s="144" t="str">
        <f t="shared" si="81"/>
        <v/>
      </c>
      <c r="R100" s="286" t="str">
        <f>IF(ISBLANK('Item List'!V86),"",'Item List'!V86)</f>
        <v/>
      </c>
      <c r="S100" s="286" t="str">
        <f>IF(ISBLANK('Item List'!W86),"",'Item List'!W86)</f>
        <v/>
      </c>
      <c r="T100" s="287">
        <f>IF(ISBLANK('Item List'!X86),0,'Item List'!X86)</f>
        <v>0</v>
      </c>
      <c r="U100" s="145">
        <f>IF(ISBLANK('Item List'!Y86),0,'Item List'!Y86)</f>
        <v>0</v>
      </c>
      <c r="V100" s="145">
        <f t="shared" si="65"/>
        <v>0</v>
      </c>
      <c r="W100" s="169"/>
      <c r="X100" s="102">
        <f t="shared" si="79"/>
        <v>0</v>
      </c>
      <c r="Y100" s="169"/>
      <c r="Z100" s="102">
        <f t="shared" si="79"/>
        <v>0</v>
      </c>
      <c r="AA100" s="169"/>
      <c r="AB100" s="102">
        <f t="shared" si="66"/>
        <v>0</v>
      </c>
      <c r="AC100" s="169"/>
      <c r="AD100" s="102">
        <f t="shared" si="67"/>
        <v>0</v>
      </c>
      <c r="AE100" s="144" t="str">
        <f t="shared" si="82"/>
        <v/>
      </c>
      <c r="AF100" s="286" t="str">
        <f>IF(ISBLANK('Item List'!AJ86),"",'Item List'!AJ86)</f>
        <v/>
      </c>
      <c r="AG100" s="286" t="str">
        <f>IF(ISBLANK('Item List'!AK86),"",'Item List'!AK86)</f>
        <v/>
      </c>
      <c r="AH100" s="287">
        <f>IF(ISBLANK('Item List'!AL86),0,'Item List'!AL86)</f>
        <v>0</v>
      </c>
      <c r="AI100" s="145">
        <f>IF(ISBLANK('Item List'!AM86),0,'Item List'!AM86)</f>
        <v>0</v>
      </c>
      <c r="AJ100" s="145">
        <f t="shared" si="68"/>
        <v>0</v>
      </c>
      <c r="AK100" s="169"/>
      <c r="AL100" s="102">
        <f t="shared" si="69"/>
        <v>0</v>
      </c>
      <c r="AM100" s="169"/>
      <c r="AN100" s="102">
        <f t="shared" si="70"/>
        <v>0</v>
      </c>
      <c r="AO100" s="169"/>
      <c r="AP100" s="102">
        <f t="shared" si="71"/>
        <v>0</v>
      </c>
      <c r="AQ100" s="169"/>
      <c r="AR100" s="102">
        <f t="shared" si="72"/>
        <v>0</v>
      </c>
      <c r="AS100" s="169"/>
      <c r="AT100" s="102">
        <f t="shared" si="73"/>
        <v>0</v>
      </c>
      <c r="AU100" s="169"/>
      <c r="AV100" s="102">
        <f t="shared" si="74"/>
        <v>0</v>
      </c>
    </row>
    <row r="101" spans="1:48" ht="24" customHeight="1" x14ac:dyDescent="0.2">
      <c r="A101" s="144" t="str">
        <f t="shared" si="80"/>
        <v/>
      </c>
      <c r="B101" s="286" t="str">
        <f>IF(ISBLANK('Item List'!B87),"",'Item List'!B87)</f>
        <v/>
      </c>
      <c r="C101" s="286" t="str">
        <f>IF(ISBLANK('Item List'!C87),"",'Item List'!C87)</f>
        <v/>
      </c>
      <c r="D101" s="287" t="e">
        <f>IF(ISBLANK('Item List'!#REF!),0,'Item List'!#REF!)</f>
        <v>#REF!</v>
      </c>
      <c r="E101" s="145">
        <f>IF(ISBLANK('Item List'!I87),0,'Item List'!I87)</f>
        <v>0</v>
      </c>
      <c r="F101" s="145">
        <f t="shared" si="63"/>
        <v>0</v>
      </c>
      <c r="G101" s="167"/>
      <c r="H101" s="102">
        <f t="shared" si="64"/>
        <v>0</v>
      </c>
      <c r="I101" s="169"/>
      <c r="J101" s="102">
        <f t="shared" si="75"/>
        <v>0</v>
      </c>
      <c r="K101" s="169"/>
      <c r="L101" s="102">
        <f t="shared" si="76"/>
        <v>0</v>
      </c>
      <c r="M101" s="169"/>
      <c r="N101" s="102">
        <f t="shared" si="77"/>
        <v>0</v>
      </c>
      <c r="O101" s="169"/>
      <c r="P101" s="102">
        <f t="shared" si="78"/>
        <v>0</v>
      </c>
      <c r="Q101" s="144" t="str">
        <f t="shared" si="81"/>
        <v/>
      </c>
      <c r="R101" s="286" t="str">
        <f>IF(ISBLANK('Item List'!V87),"",'Item List'!V87)</f>
        <v/>
      </c>
      <c r="S101" s="286" t="str">
        <f>IF(ISBLANK('Item List'!W87),"",'Item List'!W87)</f>
        <v/>
      </c>
      <c r="T101" s="287">
        <f>IF(ISBLANK('Item List'!X87),0,'Item List'!X87)</f>
        <v>0</v>
      </c>
      <c r="U101" s="145">
        <f>IF(ISBLANK('Item List'!Y87),0,'Item List'!Y87)</f>
        <v>0</v>
      </c>
      <c r="V101" s="145">
        <f t="shared" si="65"/>
        <v>0</v>
      </c>
      <c r="W101" s="169"/>
      <c r="X101" s="102">
        <f t="shared" si="79"/>
        <v>0</v>
      </c>
      <c r="Y101" s="169"/>
      <c r="Z101" s="102">
        <f t="shared" si="79"/>
        <v>0</v>
      </c>
      <c r="AA101" s="169"/>
      <c r="AB101" s="102">
        <f t="shared" si="66"/>
        <v>0</v>
      </c>
      <c r="AC101" s="169"/>
      <c r="AD101" s="102">
        <f t="shared" si="67"/>
        <v>0</v>
      </c>
      <c r="AE101" s="144" t="str">
        <f t="shared" si="82"/>
        <v/>
      </c>
      <c r="AF101" s="286" t="str">
        <f>IF(ISBLANK('Item List'!AJ87),"",'Item List'!AJ87)</f>
        <v/>
      </c>
      <c r="AG101" s="286" t="str">
        <f>IF(ISBLANK('Item List'!AK87),"",'Item List'!AK87)</f>
        <v/>
      </c>
      <c r="AH101" s="287">
        <f>IF(ISBLANK('Item List'!AL87),0,'Item List'!AL87)</f>
        <v>0</v>
      </c>
      <c r="AI101" s="145">
        <f>IF(ISBLANK('Item List'!AM87),0,'Item List'!AM87)</f>
        <v>0</v>
      </c>
      <c r="AJ101" s="145">
        <f t="shared" si="68"/>
        <v>0</v>
      </c>
      <c r="AK101" s="169"/>
      <c r="AL101" s="102">
        <f t="shared" si="69"/>
        <v>0</v>
      </c>
      <c r="AM101" s="169"/>
      <c r="AN101" s="102">
        <f t="shared" si="70"/>
        <v>0</v>
      </c>
      <c r="AO101" s="169"/>
      <c r="AP101" s="102">
        <f t="shared" si="71"/>
        <v>0</v>
      </c>
      <c r="AQ101" s="169"/>
      <c r="AR101" s="102">
        <f t="shared" si="72"/>
        <v>0</v>
      </c>
      <c r="AS101" s="169"/>
      <c r="AT101" s="102">
        <f t="shared" si="73"/>
        <v>0</v>
      </c>
      <c r="AU101" s="169"/>
      <c r="AV101" s="102">
        <f t="shared" si="74"/>
        <v>0</v>
      </c>
    </row>
    <row r="102" spans="1:48" ht="24" customHeight="1" x14ac:dyDescent="0.2">
      <c r="A102" s="144" t="str">
        <f t="shared" si="80"/>
        <v/>
      </c>
      <c r="B102" s="286" t="str">
        <f>IF(ISBLANK('Item List'!B88),"",'Item List'!B88)</f>
        <v/>
      </c>
      <c r="C102" s="286" t="str">
        <f>IF(ISBLANK('Item List'!C88),"",'Item List'!C88)</f>
        <v/>
      </c>
      <c r="D102" s="287" t="e">
        <f>IF(ISBLANK('Item List'!#REF!),0,'Item List'!#REF!)</f>
        <v>#REF!</v>
      </c>
      <c r="E102" s="145">
        <f>IF(ISBLANK('Item List'!I88),0,'Item List'!I88)</f>
        <v>0</v>
      </c>
      <c r="F102" s="145">
        <f t="shared" si="63"/>
        <v>0</v>
      </c>
      <c r="G102" s="167"/>
      <c r="H102" s="102">
        <f t="shared" si="64"/>
        <v>0</v>
      </c>
      <c r="I102" s="169"/>
      <c r="J102" s="102">
        <f t="shared" si="75"/>
        <v>0</v>
      </c>
      <c r="K102" s="169"/>
      <c r="L102" s="102">
        <f t="shared" si="76"/>
        <v>0</v>
      </c>
      <c r="M102" s="169"/>
      <c r="N102" s="102">
        <f t="shared" si="77"/>
        <v>0</v>
      </c>
      <c r="O102" s="169"/>
      <c r="P102" s="102">
        <f t="shared" si="78"/>
        <v>0</v>
      </c>
      <c r="Q102" s="144" t="str">
        <f t="shared" si="81"/>
        <v/>
      </c>
      <c r="R102" s="286" t="str">
        <f>IF(ISBLANK('Item List'!V88),"",'Item List'!V88)</f>
        <v/>
      </c>
      <c r="S102" s="286" t="str">
        <f>IF(ISBLANK('Item List'!W88),"",'Item List'!W88)</f>
        <v/>
      </c>
      <c r="T102" s="287">
        <f>IF(ISBLANK('Item List'!X88),0,'Item List'!X88)</f>
        <v>0</v>
      </c>
      <c r="U102" s="145">
        <f>IF(ISBLANK('Item List'!Y88),0,'Item List'!Y88)</f>
        <v>0</v>
      </c>
      <c r="V102" s="145">
        <f t="shared" si="65"/>
        <v>0</v>
      </c>
      <c r="W102" s="169"/>
      <c r="X102" s="102">
        <f t="shared" si="79"/>
        <v>0</v>
      </c>
      <c r="Y102" s="169"/>
      <c r="Z102" s="102">
        <f t="shared" si="79"/>
        <v>0</v>
      </c>
      <c r="AA102" s="169"/>
      <c r="AB102" s="102">
        <f t="shared" si="66"/>
        <v>0</v>
      </c>
      <c r="AC102" s="169"/>
      <c r="AD102" s="102">
        <f t="shared" si="67"/>
        <v>0</v>
      </c>
      <c r="AE102" s="144" t="str">
        <f t="shared" si="82"/>
        <v/>
      </c>
      <c r="AF102" s="286" t="str">
        <f>IF(ISBLANK('Item List'!AJ88),"",'Item List'!AJ88)</f>
        <v/>
      </c>
      <c r="AG102" s="286" t="str">
        <f>IF(ISBLANK('Item List'!AK88),"",'Item List'!AK88)</f>
        <v/>
      </c>
      <c r="AH102" s="287">
        <f>IF(ISBLANK('Item List'!AL88),0,'Item List'!AL88)</f>
        <v>0</v>
      </c>
      <c r="AI102" s="145">
        <f>IF(ISBLANK('Item List'!AM88),0,'Item List'!AM88)</f>
        <v>0</v>
      </c>
      <c r="AJ102" s="145">
        <f t="shared" si="68"/>
        <v>0</v>
      </c>
      <c r="AK102" s="169"/>
      <c r="AL102" s="102">
        <f t="shared" si="69"/>
        <v>0</v>
      </c>
      <c r="AM102" s="169"/>
      <c r="AN102" s="102">
        <f t="shared" si="70"/>
        <v>0</v>
      </c>
      <c r="AO102" s="169"/>
      <c r="AP102" s="102">
        <f t="shared" si="71"/>
        <v>0</v>
      </c>
      <c r="AQ102" s="169"/>
      <c r="AR102" s="102">
        <f t="shared" si="72"/>
        <v>0</v>
      </c>
      <c r="AS102" s="169"/>
      <c r="AT102" s="102">
        <f t="shared" si="73"/>
        <v>0</v>
      </c>
      <c r="AU102" s="169"/>
      <c r="AV102" s="102">
        <f t="shared" si="74"/>
        <v>0</v>
      </c>
    </row>
    <row r="103" spans="1:48" ht="24" customHeight="1" x14ac:dyDescent="0.2">
      <c r="A103" s="144" t="str">
        <f t="shared" si="80"/>
        <v/>
      </c>
      <c r="B103" s="286" t="str">
        <f>IF(ISBLANK('Item List'!B89),"",'Item List'!B89)</f>
        <v/>
      </c>
      <c r="C103" s="286" t="str">
        <f>IF(ISBLANK('Item List'!C89),"",'Item List'!C89)</f>
        <v/>
      </c>
      <c r="D103" s="287" t="e">
        <f>IF(ISBLANK('Item List'!#REF!),0,'Item List'!#REF!)</f>
        <v>#REF!</v>
      </c>
      <c r="E103" s="145">
        <f>IF(ISBLANK('Item List'!I89),0,'Item List'!I89)</f>
        <v>0</v>
      </c>
      <c r="F103" s="145">
        <f t="shared" si="63"/>
        <v>0</v>
      </c>
      <c r="G103" s="167"/>
      <c r="H103" s="102">
        <f t="shared" si="64"/>
        <v>0</v>
      </c>
      <c r="I103" s="169"/>
      <c r="J103" s="102">
        <f t="shared" si="75"/>
        <v>0</v>
      </c>
      <c r="K103" s="169"/>
      <c r="L103" s="102">
        <f t="shared" si="76"/>
        <v>0</v>
      </c>
      <c r="M103" s="169"/>
      <c r="N103" s="102">
        <f t="shared" si="77"/>
        <v>0</v>
      </c>
      <c r="O103" s="169"/>
      <c r="P103" s="102">
        <f t="shared" si="78"/>
        <v>0</v>
      </c>
      <c r="Q103" s="144" t="str">
        <f t="shared" si="81"/>
        <v/>
      </c>
      <c r="R103" s="286" t="str">
        <f>IF(ISBLANK('Item List'!V89),"",'Item List'!V89)</f>
        <v/>
      </c>
      <c r="S103" s="286" t="str">
        <f>IF(ISBLANK('Item List'!W89),"",'Item List'!W89)</f>
        <v/>
      </c>
      <c r="T103" s="287">
        <f>IF(ISBLANK('Item List'!X89),0,'Item List'!X89)</f>
        <v>0</v>
      </c>
      <c r="U103" s="145">
        <f>IF(ISBLANK('Item List'!Y89),0,'Item List'!Y89)</f>
        <v>0</v>
      </c>
      <c r="V103" s="145">
        <f t="shared" si="65"/>
        <v>0</v>
      </c>
      <c r="W103" s="169"/>
      <c r="X103" s="102">
        <f t="shared" si="79"/>
        <v>0</v>
      </c>
      <c r="Y103" s="169"/>
      <c r="Z103" s="102">
        <f t="shared" si="79"/>
        <v>0</v>
      </c>
      <c r="AA103" s="169"/>
      <c r="AB103" s="102">
        <f t="shared" si="66"/>
        <v>0</v>
      </c>
      <c r="AC103" s="169"/>
      <c r="AD103" s="102">
        <f t="shared" si="67"/>
        <v>0</v>
      </c>
      <c r="AE103" s="144" t="str">
        <f t="shared" si="82"/>
        <v/>
      </c>
      <c r="AF103" s="286" t="str">
        <f>IF(ISBLANK('Item List'!AJ89),"",'Item List'!AJ89)</f>
        <v/>
      </c>
      <c r="AG103" s="286" t="str">
        <f>IF(ISBLANK('Item List'!AK89),"",'Item List'!AK89)</f>
        <v/>
      </c>
      <c r="AH103" s="287">
        <f>IF(ISBLANK('Item List'!AL89),0,'Item List'!AL89)</f>
        <v>0</v>
      </c>
      <c r="AI103" s="145">
        <f>IF(ISBLANK('Item List'!AM89),0,'Item List'!AM89)</f>
        <v>0</v>
      </c>
      <c r="AJ103" s="145">
        <f t="shared" si="68"/>
        <v>0</v>
      </c>
      <c r="AK103" s="169"/>
      <c r="AL103" s="102">
        <f t="shared" si="69"/>
        <v>0</v>
      </c>
      <c r="AM103" s="169"/>
      <c r="AN103" s="102">
        <f t="shared" si="70"/>
        <v>0</v>
      </c>
      <c r="AO103" s="169"/>
      <c r="AP103" s="102">
        <f t="shared" si="71"/>
        <v>0</v>
      </c>
      <c r="AQ103" s="169"/>
      <c r="AR103" s="102">
        <f t="shared" si="72"/>
        <v>0</v>
      </c>
      <c r="AS103" s="169"/>
      <c r="AT103" s="102">
        <f t="shared" si="73"/>
        <v>0</v>
      </c>
      <c r="AU103" s="169"/>
      <c r="AV103" s="102">
        <f t="shared" si="74"/>
        <v>0</v>
      </c>
    </row>
    <row r="104" spans="1:48" ht="24" customHeight="1" x14ac:dyDescent="0.2">
      <c r="A104" s="144" t="str">
        <f t="shared" si="80"/>
        <v/>
      </c>
      <c r="B104" s="286" t="str">
        <f>IF(ISBLANK('Item List'!B90),"",'Item List'!B90)</f>
        <v/>
      </c>
      <c r="C104" s="286" t="str">
        <f>IF(ISBLANK('Item List'!C90),"",'Item List'!C90)</f>
        <v/>
      </c>
      <c r="D104" s="287" t="e">
        <f>IF(ISBLANK('Item List'!#REF!),0,'Item List'!#REF!)</f>
        <v>#REF!</v>
      </c>
      <c r="E104" s="145">
        <f>IF(ISBLANK('Item List'!I90),0,'Item List'!I90)</f>
        <v>0</v>
      </c>
      <c r="F104" s="145">
        <f t="shared" si="63"/>
        <v>0</v>
      </c>
      <c r="G104" s="167"/>
      <c r="H104" s="102">
        <f t="shared" si="64"/>
        <v>0</v>
      </c>
      <c r="I104" s="169"/>
      <c r="J104" s="102">
        <f t="shared" si="75"/>
        <v>0</v>
      </c>
      <c r="K104" s="169"/>
      <c r="L104" s="102">
        <f t="shared" si="76"/>
        <v>0</v>
      </c>
      <c r="M104" s="169"/>
      <c r="N104" s="102">
        <f t="shared" si="77"/>
        <v>0</v>
      </c>
      <c r="O104" s="169"/>
      <c r="P104" s="102">
        <f t="shared" si="78"/>
        <v>0</v>
      </c>
      <c r="Q104" s="144" t="str">
        <f t="shared" si="81"/>
        <v/>
      </c>
      <c r="R104" s="286" t="str">
        <f>IF(ISBLANK('Item List'!V90),"",'Item List'!V90)</f>
        <v/>
      </c>
      <c r="S104" s="286" t="str">
        <f>IF(ISBLANK('Item List'!W90),"",'Item List'!W90)</f>
        <v/>
      </c>
      <c r="T104" s="287">
        <f>IF(ISBLANK('Item List'!X90),0,'Item List'!X90)</f>
        <v>0</v>
      </c>
      <c r="U104" s="145">
        <f>IF(ISBLANK('Item List'!Y90),0,'Item List'!Y90)</f>
        <v>0</v>
      </c>
      <c r="V104" s="145">
        <f t="shared" si="65"/>
        <v>0</v>
      </c>
      <c r="W104" s="169"/>
      <c r="X104" s="102">
        <f t="shared" si="79"/>
        <v>0</v>
      </c>
      <c r="Y104" s="169"/>
      <c r="Z104" s="102">
        <f t="shared" si="79"/>
        <v>0</v>
      </c>
      <c r="AA104" s="169"/>
      <c r="AB104" s="102">
        <f t="shared" si="66"/>
        <v>0</v>
      </c>
      <c r="AC104" s="169"/>
      <c r="AD104" s="102">
        <f t="shared" si="67"/>
        <v>0</v>
      </c>
      <c r="AE104" s="144" t="str">
        <f t="shared" si="82"/>
        <v/>
      </c>
      <c r="AF104" s="286" t="str">
        <f>IF(ISBLANK('Item List'!AJ90),"",'Item List'!AJ90)</f>
        <v/>
      </c>
      <c r="AG104" s="286" t="str">
        <f>IF(ISBLANK('Item List'!AK90),"",'Item List'!AK90)</f>
        <v/>
      </c>
      <c r="AH104" s="287">
        <f>IF(ISBLANK('Item List'!AL90),0,'Item List'!AL90)</f>
        <v>0</v>
      </c>
      <c r="AI104" s="145">
        <f>IF(ISBLANK('Item List'!AM90),0,'Item List'!AM90)</f>
        <v>0</v>
      </c>
      <c r="AJ104" s="145">
        <f t="shared" si="68"/>
        <v>0</v>
      </c>
      <c r="AK104" s="169"/>
      <c r="AL104" s="102">
        <f t="shared" si="69"/>
        <v>0</v>
      </c>
      <c r="AM104" s="169"/>
      <c r="AN104" s="102">
        <f t="shared" si="70"/>
        <v>0</v>
      </c>
      <c r="AO104" s="169"/>
      <c r="AP104" s="102">
        <f t="shared" si="71"/>
        <v>0</v>
      </c>
      <c r="AQ104" s="169"/>
      <c r="AR104" s="102">
        <f t="shared" si="72"/>
        <v>0</v>
      </c>
      <c r="AS104" s="169"/>
      <c r="AT104" s="102">
        <f t="shared" si="73"/>
        <v>0</v>
      </c>
      <c r="AU104" s="169"/>
      <c r="AV104" s="102">
        <f t="shared" si="74"/>
        <v>0</v>
      </c>
    </row>
    <row r="105" spans="1:48" ht="24" customHeight="1" x14ac:dyDescent="0.2">
      <c r="A105" s="144" t="str">
        <f t="shared" si="80"/>
        <v/>
      </c>
      <c r="B105" s="286" t="str">
        <f>IF(ISBLANK('Item List'!B91),"",'Item List'!B91)</f>
        <v/>
      </c>
      <c r="C105" s="286" t="str">
        <f>IF(ISBLANK('Item List'!C91),"",'Item List'!C91)</f>
        <v/>
      </c>
      <c r="D105" s="287" t="e">
        <f>IF(ISBLANK('Item List'!#REF!),0,'Item List'!#REF!)</f>
        <v>#REF!</v>
      </c>
      <c r="E105" s="145">
        <f>IF(ISBLANK('Item List'!I91),0,'Item List'!I91)</f>
        <v>0</v>
      </c>
      <c r="F105" s="145">
        <f t="shared" si="63"/>
        <v>0</v>
      </c>
      <c r="G105" s="167"/>
      <c r="H105" s="102">
        <f t="shared" si="64"/>
        <v>0</v>
      </c>
      <c r="I105" s="169"/>
      <c r="J105" s="102">
        <f t="shared" si="75"/>
        <v>0</v>
      </c>
      <c r="K105" s="169"/>
      <c r="L105" s="102">
        <f t="shared" si="76"/>
        <v>0</v>
      </c>
      <c r="M105" s="169"/>
      <c r="N105" s="102">
        <f t="shared" si="77"/>
        <v>0</v>
      </c>
      <c r="O105" s="169"/>
      <c r="P105" s="102">
        <f t="shared" si="78"/>
        <v>0</v>
      </c>
      <c r="Q105" s="144" t="str">
        <f t="shared" si="81"/>
        <v/>
      </c>
      <c r="R105" s="286" t="str">
        <f>IF(ISBLANK('Item List'!V91),"",'Item List'!V91)</f>
        <v/>
      </c>
      <c r="S105" s="286" t="str">
        <f>IF(ISBLANK('Item List'!W91),"",'Item List'!W91)</f>
        <v/>
      </c>
      <c r="T105" s="287">
        <f>IF(ISBLANK('Item List'!X91),0,'Item List'!X91)</f>
        <v>0</v>
      </c>
      <c r="U105" s="145">
        <f>IF(ISBLANK('Item List'!Y91),0,'Item List'!Y91)</f>
        <v>0</v>
      </c>
      <c r="V105" s="145">
        <f t="shared" si="65"/>
        <v>0</v>
      </c>
      <c r="W105" s="169"/>
      <c r="X105" s="102">
        <f t="shared" si="79"/>
        <v>0</v>
      </c>
      <c r="Y105" s="169"/>
      <c r="Z105" s="102">
        <f t="shared" si="79"/>
        <v>0</v>
      </c>
      <c r="AA105" s="169"/>
      <c r="AB105" s="102">
        <f t="shared" si="66"/>
        <v>0</v>
      </c>
      <c r="AC105" s="169"/>
      <c r="AD105" s="102">
        <f t="shared" si="67"/>
        <v>0</v>
      </c>
      <c r="AE105" s="144" t="str">
        <f t="shared" si="82"/>
        <v/>
      </c>
      <c r="AF105" s="286" t="str">
        <f>IF(ISBLANK('Item List'!AJ91),"",'Item List'!AJ91)</f>
        <v/>
      </c>
      <c r="AG105" s="286" t="str">
        <f>IF(ISBLANK('Item List'!AK91),"",'Item List'!AK91)</f>
        <v/>
      </c>
      <c r="AH105" s="287">
        <f>IF(ISBLANK('Item List'!AL91),0,'Item List'!AL91)</f>
        <v>0</v>
      </c>
      <c r="AI105" s="145">
        <f>IF(ISBLANK('Item List'!AM91),0,'Item List'!AM91)</f>
        <v>0</v>
      </c>
      <c r="AJ105" s="145">
        <f t="shared" si="68"/>
        <v>0</v>
      </c>
      <c r="AK105" s="169"/>
      <c r="AL105" s="102">
        <f t="shared" si="69"/>
        <v>0</v>
      </c>
      <c r="AM105" s="169"/>
      <c r="AN105" s="102">
        <f t="shared" si="70"/>
        <v>0</v>
      </c>
      <c r="AO105" s="169"/>
      <c r="AP105" s="102">
        <f t="shared" si="71"/>
        <v>0</v>
      </c>
      <c r="AQ105" s="169"/>
      <c r="AR105" s="102">
        <f t="shared" si="72"/>
        <v>0</v>
      </c>
      <c r="AS105" s="169"/>
      <c r="AT105" s="102">
        <f t="shared" si="73"/>
        <v>0</v>
      </c>
      <c r="AU105" s="169"/>
      <c r="AV105" s="102">
        <f t="shared" si="74"/>
        <v>0</v>
      </c>
    </row>
    <row r="106" spans="1:48" ht="24" customHeight="1" x14ac:dyDescent="0.2">
      <c r="A106" s="144" t="str">
        <f t="shared" si="80"/>
        <v/>
      </c>
      <c r="B106" s="286" t="str">
        <f>IF(ISBLANK('Item List'!B92),"",'Item List'!B92)</f>
        <v/>
      </c>
      <c r="C106" s="286" t="str">
        <f>IF(ISBLANK('Item List'!C92),"",'Item List'!C92)</f>
        <v/>
      </c>
      <c r="D106" s="287" t="e">
        <f>IF(ISBLANK('Item List'!#REF!),0,'Item List'!#REF!)</f>
        <v>#REF!</v>
      </c>
      <c r="E106" s="145">
        <f>IF(ISBLANK('Item List'!I92),0,'Item List'!I92)</f>
        <v>0</v>
      </c>
      <c r="F106" s="145">
        <f t="shared" si="63"/>
        <v>0</v>
      </c>
      <c r="G106" s="167"/>
      <c r="H106" s="102">
        <f t="shared" si="64"/>
        <v>0</v>
      </c>
      <c r="I106" s="169"/>
      <c r="J106" s="102">
        <f t="shared" si="75"/>
        <v>0</v>
      </c>
      <c r="K106" s="169"/>
      <c r="L106" s="102">
        <f t="shared" si="76"/>
        <v>0</v>
      </c>
      <c r="M106" s="169"/>
      <c r="N106" s="102">
        <f t="shared" si="77"/>
        <v>0</v>
      </c>
      <c r="O106" s="169"/>
      <c r="P106" s="102">
        <f t="shared" si="78"/>
        <v>0</v>
      </c>
      <c r="Q106" s="144" t="str">
        <f t="shared" si="81"/>
        <v/>
      </c>
      <c r="R106" s="286" t="str">
        <f>IF(ISBLANK('Item List'!V92),"",'Item List'!V92)</f>
        <v/>
      </c>
      <c r="S106" s="286" t="str">
        <f>IF(ISBLANK('Item List'!W92),"",'Item List'!W92)</f>
        <v/>
      </c>
      <c r="T106" s="287">
        <f>IF(ISBLANK('Item List'!X92),0,'Item List'!X92)</f>
        <v>0</v>
      </c>
      <c r="U106" s="145">
        <f>IF(ISBLANK('Item List'!Y92),0,'Item List'!Y92)</f>
        <v>0</v>
      </c>
      <c r="V106" s="145">
        <f t="shared" si="65"/>
        <v>0</v>
      </c>
      <c r="W106" s="169"/>
      <c r="X106" s="102">
        <f t="shared" si="79"/>
        <v>0</v>
      </c>
      <c r="Y106" s="169"/>
      <c r="Z106" s="102">
        <f t="shared" si="79"/>
        <v>0</v>
      </c>
      <c r="AA106" s="169"/>
      <c r="AB106" s="102">
        <f t="shared" si="66"/>
        <v>0</v>
      </c>
      <c r="AC106" s="169"/>
      <c r="AD106" s="102">
        <f t="shared" si="67"/>
        <v>0</v>
      </c>
      <c r="AE106" s="144" t="str">
        <f t="shared" si="82"/>
        <v/>
      </c>
      <c r="AF106" s="286" t="str">
        <f>IF(ISBLANK('Item List'!AJ92),"",'Item List'!AJ92)</f>
        <v/>
      </c>
      <c r="AG106" s="286" t="str">
        <f>IF(ISBLANK('Item List'!AK92),"",'Item List'!AK92)</f>
        <v/>
      </c>
      <c r="AH106" s="287">
        <f>IF(ISBLANK('Item List'!AL92),0,'Item List'!AL92)</f>
        <v>0</v>
      </c>
      <c r="AI106" s="145">
        <f>IF(ISBLANK('Item List'!AM92),0,'Item List'!AM92)</f>
        <v>0</v>
      </c>
      <c r="AJ106" s="145">
        <f t="shared" si="68"/>
        <v>0</v>
      </c>
      <c r="AK106" s="169"/>
      <c r="AL106" s="102">
        <f t="shared" si="69"/>
        <v>0</v>
      </c>
      <c r="AM106" s="169"/>
      <c r="AN106" s="102">
        <f t="shared" si="70"/>
        <v>0</v>
      </c>
      <c r="AO106" s="169"/>
      <c r="AP106" s="102">
        <f t="shared" si="71"/>
        <v>0</v>
      </c>
      <c r="AQ106" s="169"/>
      <c r="AR106" s="102">
        <f t="shared" si="72"/>
        <v>0</v>
      </c>
      <c r="AS106" s="169"/>
      <c r="AT106" s="102">
        <f t="shared" si="73"/>
        <v>0</v>
      </c>
      <c r="AU106" s="169"/>
      <c r="AV106" s="102">
        <f t="shared" si="74"/>
        <v>0</v>
      </c>
    </row>
    <row r="107" spans="1:48" ht="24" customHeight="1" thickBot="1" x14ac:dyDescent="0.25">
      <c r="A107" s="144" t="str">
        <f t="shared" si="80"/>
        <v/>
      </c>
      <c r="B107" s="286" t="str">
        <f>IF(ISBLANK('Item List'!B93),"",'Item List'!B93)</f>
        <v/>
      </c>
      <c r="C107" s="286" t="str">
        <f>IF(ISBLANK('Item List'!C93),"",'Item List'!C93)</f>
        <v/>
      </c>
      <c r="D107" s="287" t="e">
        <f>IF(ISBLANK('Item List'!#REF!),0,'Item List'!#REF!)</f>
        <v>#REF!</v>
      </c>
      <c r="E107" s="145">
        <f>IF(ISBLANK('Item List'!I93),0,'Item List'!I93)</f>
        <v>0</v>
      </c>
      <c r="F107" s="145">
        <f t="shared" si="63"/>
        <v>0</v>
      </c>
      <c r="G107" s="167"/>
      <c r="H107" s="102">
        <f t="shared" si="64"/>
        <v>0</v>
      </c>
      <c r="I107" s="169"/>
      <c r="J107" s="102">
        <f t="shared" si="75"/>
        <v>0</v>
      </c>
      <c r="K107" s="169"/>
      <c r="L107" s="102">
        <f t="shared" si="76"/>
        <v>0</v>
      </c>
      <c r="M107" s="169"/>
      <c r="N107" s="102">
        <f t="shared" si="77"/>
        <v>0</v>
      </c>
      <c r="O107" s="169"/>
      <c r="P107" s="102">
        <f t="shared" si="78"/>
        <v>0</v>
      </c>
      <c r="Q107" s="144" t="str">
        <f t="shared" si="81"/>
        <v/>
      </c>
      <c r="R107" s="286" t="str">
        <f>IF(ISBLANK('Item List'!V93),"",'Item List'!V93)</f>
        <v/>
      </c>
      <c r="S107" s="286" t="str">
        <f>IF(ISBLANK('Item List'!W93),"",'Item List'!W93)</f>
        <v/>
      </c>
      <c r="T107" s="287">
        <f>IF(ISBLANK('Item List'!X93),0,'Item List'!X93)</f>
        <v>0</v>
      </c>
      <c r="U107" s="145">
        <f>IF(ISBLANK('Item List'!Y93),0,'Item List'!Y93)</f>
        <v>0</v>
      </c>
      <c r="V107" s="145">
        <f t="shared" si="65"/>
        <v>0</v>
      </c>
      <c r="W107" s="169"/>
      <c r="X107" s="102">
        <f t="shared" si="79"/>
        <v>0</v>
      </c>
      <c r="Y107" s="169"/>
      <c r="Z107" s="102">
        <f t="shared" si="79"/>
        <v>0</v>
      </c>
      <c r="AA107" s="169"/>
      <c r="AB107" s="102">
        <f t="shared" si="66"/>
        <v>0</v>
      </c>
      <c r="AC107" s="169"/>
      <c r="AD107" s="102">
        <f t="shared" si="67"/>
        <v>0</v>
      </c>
      <c r="AE107" s="144" t="str">
        <f t="shared" si="82"/>
        <v/>
      </c>
      <c r="AF107" s="286" t="str">
        <f>IF(ISBLANK('Item List'!AJ93),"",'Item List'!AJ93)</f>
        <v/>
      </c>
      <c r="AG107" s="286" t="str">
        <f>IF(ISBLANK('Item List'!AK93),"",'Item List'!AK93)</f>
        <v/>
      </c>
      <c r="AH107" s="287">
        <f>IF(ISBLANK('Item List'!AL93),0,'Item List'!AL93)</f>
        <v>0</v>
      </c>
      <c r="AI107" s="145">
        <f>IF(ISBLANK('Item List'!AM93),0,'Item List'!AM93)</f>
        <v>0</v>
      </c>
      <c r="AJ107" s="145">
        <f t="shared" si="68"/>
        <v>0</v>
      </c>
      <c r="AK107" s="169"/>
      <c r="AL107" s="102">
        <f t="shared" si="69"/>
        <v>0</v>
      </c>
      <c r="AM107" s="169"/>
      <c r="AN107" s="102">
        <f t="shared" si="70"/>
        <v>0</v>
      </c>
      <c r="AO107" s="169"/>
      <c r="AP107" s="102">
        <f t="shared" si="71"/>
        <v>0</v>
      </c>
      <c r="AQ107" s="169"/>
      <c r="AR107" s="102">
        <f t="shared" si="72"/>
        <v>0</v>
      </c>
      <c r="AS107" s="169"/>
      <c r="AT107" s="102">
        <f t="shared" si="73"/>
        <v>0</v>
      </c>
      <c r="AU107" s="169"/>
      <c r="AV107" s="102">
        <f t="shared" si="74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8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8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8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Norwest Construction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Norwest Construction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Norwest Construction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9">
    <mergeCell ref="M3:N3"/>
    <mergeCell ref="M4:N4"/>
    <mergeCell ref="U1:V3"/>
    <mergeCell ref="AI1:AJ3"/>
    <mergeCell ref="I4:J4"/>
    <mergeCell ref="K3:L3"/>
    <mergeCell ref="K1:L1"/>
    <mergeCell ref="K2:L2"/>
    <mergeCell ref="K4:L4"/>
    <mergeCell ref="M1:N1"/>
    <mergeCell ref="M2:N2"/>
    <mergeCell ref="G4:H4"/>
    <mergeCell ref="E1:F3"/>
    <mergeCell ref="I1:J1"/>
    <mergeCell ref="I2:J2"/>
    <mergeCell ref="G1:H1"/>
    <mergeCell ref="G2:H2"/>
    <mergeCell ref="G3:H3"/>
    <mergeCell ref="I3:J3"/>
  </mergeCells>
  <phoneticPr fontId="7" type="noConversion"/>
  <printOptions horizontalCentered="1" verticalCentered="1"/>
  <pageMargins left="0.25" right="0.25" top="0.25" bottom="0.25" header="0" footer="0"/>
  <pageSetup scale="71" orientation="landscape" blackAndWhite="1" r:id="rId1"/>
  <headerFooter alignWithMargins="0"/>
  <rowBreaks count="2" manualBreakCount="2">
    <brk id="31" max="15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8"/>
  <sheetViews>
    <sheetView showGridLines="0" showZeros="0" view="pageBreakPreview" zoomScaleNormal="100" zoomScaleSheetLayoutView="100" workbookViewId="0">
      <selection activeCell="D35" sqref="D35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6 - 2025 (Parking Lots)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Earth Excavation</v>
      </c>
      <c r="C5" s="144" t="str">
        <f>'Tabulation of Bids'!C6</f>
        <v>C.Y.</v>
      </c>
      <c r="D5" s="328">
        <f>'Tabulation of Bids'!D6</f>
        <v>460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Inlet and Pipe Protection</v>
      </c>
      <c r="C6" s="144" t="str">
        <f>'Tabulation of Bids'!C7</f>
        <v>Each</v>
      </c>
      <c r="D6" s="328">
        <f>'Tabulation of Bids'!D7</f>
        <v>9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Aggregate Subbase Improvement, CS-01, 9"</v>
      </c>
      <c r="C7" s="144" t="str">
        <f>'Tabulation of Bids'!C8</f>
        <v>Tons</v>
      </c>
      <c r="D7" s="328">
        <f>'Tabulation of Bids'!D8</f>
        <v>500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Base Course, Type B, CA-6, 3"</v>
      </c>
      <c r="C8" s="144" t="str">
        <f>'Tabulation of Bids'!C9</f>
        <v>Tons</v>
      </c>
      <c r="D8" s="328">
        <f>'Tabulation of Bids'!D9</f>
        <v>170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Aggregate Base Course, Type B, CA-6, 12"</v>
      </c>
      <c r="C9" s="144" t="str">
        <f>'Tabulation of Bids'!C10</f>
        <v>Tons</v>
      </c>
      <c r="D9" s="328">
        <f>'Tabulation of Bids'!D10</f>
        <v>150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Aggregate Base Repair, 10"</v>
      </c>
      <c r="C10" s="144" t="str">
        <f>'Tabulation of Bids'!C11</f>
        <v>S.Y.</v>
      </c>
      <c r="D10" s="328">
        <f>'Tabulation of Bids'!D11</f>
        <v>1265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Bituminous Materials (Prime Coat)</v>
      </c>
      <c r="C11" s="144" t="str">
        <f>'Tabulation of Bids'!C12</f>
        <v>Gal</v>
      </c>
      <c r="D11" s="328">
        <f>'Tabulation of Bids'!D12</f>
        <v>1265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Aggregate (Prime Coat)</v>
      </c>
      <c r="C12" s="144" t="str">
        <f>'Tabulation of Bids'!C13</f>
        <v>Tons</v>
      </c>
      <c r="D12" s="328">
        <f>'Tabulation of Bids'!D13</f>
        <v>126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Hot-Mix Asphalt Binder Course, IL-19.0, N50, 2.5"</v>
      </c>
      <c r="C13" s="144" t="str">
        <f>'Tabulation of Bids'!C14</f>
        <v>Tons</v>
      </c>
      <c r="D13" s="328">
        <f>'Tabulation of Bids'!D14</f>
        <v>150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Hot-Mix Asphalt Surface Course, Mix "D", N50, 2"</v>
      </c>
      <c r="C14" s="144" t="str">
        <f>'Tabulation of Bids'!C15</f>
        <v>Tons</v>
      </c>
      <c r="D14" s="328">
        <f>'Tabulation of Bids'!D15</f>
        <v>1500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Hot-Mix Asphalt, Hand Method</v>
      </c>
      <c r="C15" s="144" t="str">
        <f>'Tabulation of Bids'!C16</f>
        <v>Tons</v>
      </c>
      <c r="D15" s="328">
        <f>'Tabulation of Bids'!D16</f>
        <v>16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P.C.C. Approach Pavement, 8"</v>
      </c>
      <c r="C16" s="144" t="str">
        <f>'Tabulation of Bids'!C17</f>
        <v>S.Y.</v>
      </c>
      <c r="D16" s="328">
        <f>'Tabulation of Bids'!D17</f>
        <v>200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P.C.C. Sidewalk, 4"</v>
      </c>
      <c r="C17" s="144" t="str">
        <f>'Tabulation of Bids'!C18</f>
        <v>S.F.</v>
      </c>
      <c r="D17" s="328">
        <f>'Tabulation of Bids'!D18</f>
        <v>1050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Combination Curb and Gutter Removal</v>
      </c>
      <c r="C18" s="144" t="str">
        <f>'Tabulation of Bids'!C19</f>
        <v>L.F.</v>
      </c>
      <c r="D18" s="328">
        <f>'Tabulation of Bids'!D19</f>
        <v>225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Sidewalk Removal</v>
      </c>
      <c r="C19" s="144" t="str">
        <f>'Tabulation of Bids'!C20</f>
        <v>S.F.</v>
      </c>
      <c r="D19" s="328">
        <f>'Tabulation of Bids'!D20</f>
        <v>1050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Approach Pavement Removal</v>
      </c>
      <c r="C20" s="144" t="str">
        <f>'Tabulation of Bids'!C21</f>
        <v>S.Y.</v>
      </c>
      <c r="D20" s="328">
        <f>'Tabulation of Bids'!D21</f>
        <v>200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Surface Removal, 2"</v>
      </c>
      <c r="C21" s="144" t="str">
        <f>'Tabulation of Bids'!C22</f>
        <v>S.Y.</v>
      </c>
      <c r="D21" s="328">
        <f>'Tabulation of Bids'!D22</f>
        <v>11650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SDR-35 Perforated Pipe, 4"</v>
      </c>
      <c r="C22" s="144" t="str">
        <f>'Tabulation of Bids'!C23</f>
        <v>L.F.</v>
      </c>
      <c r="D22" s="328">
        <f>'Tabulation of Bids'!D23</f>
        <v>70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Storm Manhole, 4' Diameter</v>
      </c>
      <c r="C23" s="144" t="str">
        <f>'Tabulation of Bids'!C24</f>
        <v>Each</v>
      </c>
      <c r="D23" s="328">
        <f>'Tabulation of Bids'!D24</f>
        <v>3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Connect to Existing Storm Sewer</v>
      </c>
      <c r="C24" s="144" t="str">
        <f>'Tabulation of Bids'!C25</f>
        <v>Each</v>
      </c>
      <c r="D24" s="328">
        <f>'Tabulation of Bids'!D25</f>
        <v>2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Inlets to be Adjusted</v>
      </c>
      <c r="C25" s="144" t="str">
        <f>'Tabulation of Bids'!C26</f>
        <v>Each</v>
      </c>
      <c r="D25" s="328">
        <f>'Tabulation of Bids'!D26</f>
        <v>6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Inlets to be Reconstructed</v>
      </c>
      <c r="C26" s="144" t="str">
        <f>'Tabulation of Bids'!C27</f>
        <v>Each</v>
      </c>
      <c r="D26" s="328">
        <f>'Tabulation of Bids'!D27</f>
        <v>2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Combination Concrete Curb and Gutter, Type M-6.18 (Modified)</v>
      </c>
      <c r="C27" s="144" t="str">
        <f>'Tabulation of Bids'!C28</f>
        <v>L.F.</v>
      </c>
      <c r="D27" s="328">
        <f>'Tabulation of Bids'!D28</f>
        <v>225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Traffic Control and Protection</v>
      </c>
      <c r="C28" s="144" t="str">
        <f>'Tabulation of Bids'!C29</f>
        <v>Lsum</v>
      </c>
      <c r="D28" s="328">
        <f>'Tabulation of Bids'!D29</f>
        <v>1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Thermoplastic Pavement Markings, 4"</v>
      </c>
      <c r="C31" s="144" t="str">
        <f>'Tabulation of Bids'!C32</f>
        <v>L.F.</v>
      </c>
      <c r="D31" s="144">
        <f>'Tabulation of Bids'!D32</f>
        <v>5426</v>
      </c>
      <c r="E31" s="145"/>
      <c r="F31" s="145">
        <f t="shared" ref="F31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Accessible Parking Symbol Striping</v>
      </c>
      <c r="C32" s="144" t="str">
        <f>'Tabulation of Bids'!C33</f>
        <v>Each</v>
      </c>
      <c r="D32" s="144">
        <f>'Tabulation of Bids'!D33</f>
        <v>2</v>
      </c>
      <c r="E32" s="145"/>
      <c r="F32" s="145"/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Subgrade Undercutting</v>
      </c>
      <c r="C33" s="144" t="str">
        <f>'Tabulation of Bids'!C34</f>
        <v>C.Y.</v>
      </c>
      <c r="D33" s="144">
        <f>'Tabulation of Bids'!D34</f>
        <v>100</v>
      </c>
      <c r="E33" s="145"/>
      <c r="F33" s="145"/>
    </row>
    <row r="34" spans="1:6" s="195" customFormat="1" ht="20.45" customHeight="1" x14ac:dyDescent="0.2">
      <c r="A34" s="144" t="str">
        <f>'Tabulation of Bids'!A35</f>
        <v/>
      </c>
      <c r="B34" s="159" t="str">
        <f>'Tabulation of Bids'!B35</f>
        <v/>
      </c>
      <c r="C34" s="144" t="str">
        <f>'Tabulation of Bids'!C35</f>
        <v/>
      </c>
      <c r="D34" s="144" t="str">
        <f>'Tabulation of Bids'!D35</f>
        <v/>
      </c>
      <c r="E34" s="145"/>
      <c r="F34" s="145"/>
    </row>
    <row r="35" spans="1:6" s="195" customFormat="1" ht="20.45" customHeight="1" x14ac:dyDescent="0.2">
      <c r="A35" s="144" t="str">
        <f>'Tabulation of Bids'!A36</f>
        <v/>
      </c>
      <c r="B35" s="159" t="str">
        <f>'Tabulation of Bids'!B36</f>
        <v/>
      </c>
      <c r="C35" s="144" t="str">
        <f>'Tabulation of Bids'!C36</f>
        <v/>
      </c>
      <c r="D35" s="144" t="str">
        <f>'Tabulation of Bids'!D36</f>
        <v/>
      </c>
      <c r="E35" s="145"/>
      <c r="F35" s="145"/>
    </row>
    <row r="36" spans="1:6" s="195" customFormat="1" ht="20.45" customHeight="1" x14ac:dyDescent="0.2">
      <c r="A36" s="144">
        <f>'Tabulation of Bids'!A37</f>
        <v>0</v>
      </c>
      <c r="B36" s="159">
        <f>'Tabulation of Bids'!B37</f>
        <v>0</v>
      </c>
      <c r="C36" s="144" t="str">
        <f>'Tabulation of Bids'!C37</f>
        <v/>
      </c>
      <c r="D36" s="144" t="str">
        <f>'Tabulation of Bids'!D37</f>
        <v/>
      </c>
      <c r="E36" s="145"/>
      <c r="F36" s="145"/>
    </row>
    <row r="37" spans="1:6" s="195" customFormat="1" ht="20.45" customHeight="1" x14ac:dyDescent="0.2">
      <c r="A37" s="144">
        <f>'Tabulation of Bids'!A38</f>
        <v>0</v>
      </c>
      <c r="B37" s="159">
        <f>'Tabulation of Bids'!B38</f>
        <v>0</v>
      </c>
      <c r="C37" s="144" t="str">
        <f>'Tabulation of Bids'!C38</f>
        <v/>
      </c>
      <c r="D37" s="144" t="str">
        <f>'Tabulation of Bids'!D38</f>
        <v/>
      </c>
      <c r="E37" s="145"/>
      <c r="F37" s="145"/>
    </row>
    <row r="38" spans="1:6" s="195" customFormat="1" ht="20.45" customHeight="1" x14ac:dyDescent="0.2">
      <c r="A38" s="144" t="str">
        <f>'Tabulation of Bids'!A39</f>
        <v/>
      </c>
      <c r="B38" s="159" t="str">
        <f>'Tabulation of Bids'!B39</f>
        <v/>
      </c>
      <c r="C38" s="144" t="str">
        <f>'Tabulation of Bids'!C39</f>
        <v/>
      </c>
      <c r="D38" s="144" t="str">
        <f>'Tabulation of Bids'!D39</f>
        <v/>
      </c>
      <c r="E38" s="145"/>
      <c r="F38" s="145"/>
    </row>
    <row r="39" spans="1:6" s="195" customFormat="1" ht="20.45" customHeight="1" x14ac:dyDescent="0.2">
      <c r="A39" s="144" t="str">
        <f>'Tabulation of Bids'!A40</f>
        <v/>
      </c>
      <c r="B39" s="159" t="str">
        <f>'Tabulation of Bids'!B40</f>
        <v/>
      </c>
      <c r="C39" s="144" t="str">
        <f>'Tabulation of Bids'!C40</f>
        <v/>
      </c>
      <c r="D39" s="144" t="str">
        <f>'Tabulation of Bids'!D40</f>
        <v/>
      </c>
      <c r="E39" s="145"/>
      <c r="F39" s="145"/>
    </row>
    <row r="40" spans="1:6" s="195" customFormat="1" ht="20.45" customHeight="1" x14ac:dyDescent="0.2">
      <c r="A40" s="144" t="str">
        <f>'Tabulation of Bids'!A41</f>
        <v/>
      </c>
      <c r="B40" s="159" t="str">
        <f>'Tabulation of Bids'!B41</f>
        <v/>
      </c>
      <c r="C40" s="144" t="str">
        <f>'Tabulation of Bids'!C41</f>
        <v/>
      </c>
      <c r="D40" s="144" t="str">
        <f>'Tabulation of Bids'!D41</f>
        <v/>
      </c>
      <c r="E40" s="145"/>
      <c r="F40" s="145"/>
    </row>
    <row r="41" spans="1:6" ht="20.45" customHeight="1" x14ac:dyDescent="0.2">
      <c r="A41" s="144" t="str">
        <f>'Tabulation of Bids'!A42</f>
        <v/>
      </c>
      <c r="B41" s="159" t="str">
        <f>'Tabulation of Bids'!B42</f>
        <v/>
      </c>
      <c r="C41" s="144" t="str">
        <f>'Tabulation of Bids'!C42</f>
        <v/>
      </c>
      <c r="D41" s="144" t="str">
        <f>'Tabulation of Bids'!D42</f>
        <v/>
      </c>
      <c r="E41" s="145"/>
      <c r="F41" s="145"/>
    </row>
    <row r="42" spans="1:6" ht="20.45" customHeight="1" x14ac:dyDescent="0.2">
      <c r="A42" s="144" t="str">
        <f>'Tabulation of Bids'!A43</f>
        <v/>
      </c>
      <c r="B42" s="159" t="str">
        <f>'Tabulation of Bids'!B43</f>
        <v/>
      </c>
      <c r="C42" s="144" t="str">
        <f>'Tabulation of Bids'!C43</f>
        <v/>
      </c>
      <c r="D42" s="144" t="str">
        <f>'Tabulation of Bids'!D43</f>
        <v/>
      </c>
      <c r="E42" s="145"/>
      <c r="F42" s="145"/>
    </row>
    <row r="43" spans="1:6" ht="20.45" customHeight="1" x14ac:dyDescent="0.2">
      <c r="A43" s="144" t="str">
        <f>'Tabulation of Bids'!A44</f>
        <v/>
      </c>
      <c r="B43" s="159" t="str">
        <f>'Tabulation of Bids'!B44</f>
        <v/>
      </c>
      <c r="C43" s="144" t="str">
        <f>'Tabulation of Bids'!C44</f>
        <v/>
      </c>
      <c r="D43" s="144" t="str">
        <f>'Tabulation of Bids'!D44</f>
        <v/>
      </c>
      <c r="E43" s="145"/>
      <c r="F43" s="145"/>
    </row>
    <row r="44" spans="1:6" ht="20.45" customHeight="1" x14ac:dyDescent="0.2">
      <c r="A44" s="144" t="str">
        <f>'Tabulation of Bids'!A45</f>
        <v/>
      </c>
      <c r="B44" s="159" t="str">
        <f>'Tabulation of Bids'!B45</f>
        <v/>
      </c>
      <c r="C44" s="144" t="str">
        <f>'Tabulation of Bids'!C45</f>
        <v/>
      </c>
      <c r="D44" s="144" t="str">
        <f>'Tabulation of Bids'!D45</f>
        <v/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7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2"/>
    </row>
    <row r="2" spans="1:6" s="97" customFormat="1" ht="15.75" customHeight="1" x14ac:dyDescent="0.2">
      <c r="A2" s="122"/>
      <c r="B2" s="123"/>
      <c r="C2" s="124" t="s">
        <v>13</v>
      </c>
      <c r="D2" s="115"/>
      <c r="E2" s="533"/>
      <c r="F2" s="534"/>
    </row>
    <row r="3" spans="1:6" s="97" customFormat="1" ht="15.75" customHeight="1" x14ac:dyDescent="0.2">
      <c r="A3" s="122"/>
      <c r="B3" s="125"/>
      <c r="C3" s="124" t="s">
        <v>14</v>
      </c>
      <c r="D3" s="535" t="s">
        <v>15</v>
      </c>
      <c r="E3" s="535"/>
      <c r="F3" s="536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31" t="str">
        <f>'Tabulation of Bids'!$A$3</f>
        <v>Bid On: City-Wide Street Repairs Group No. 6 - 2025 (Parking Lots)</v>
      </c>
      <c r="E4" s="531"/>
      <c r="F4" s="532"/>
    </row>
    <row r="5" spans="1:6" s="100" customFormat="1" ht="12" customHeight="1" x14ac:dyDescent="0.2">
      <c r="A5" s="313" t="s">
        <v>18</v>
      </c>
      <c r="B5" s="313"/>
      <c r="C5" s="313"/>
      <c r="D5" s="313"/>
      <c r="E5" s="313"/>
      <c r="F5" s="314"/>
    </row>
    <row r="6" spans="1:6" s="100" customFormat="1" ht="12" customHeight="1" x14ac:dyDescent="0.2">
      <c r="A6" s="170"/>
      <c r="B6" s="107"/>
      <c r="C6" s="107"/>
      <c r="D6" s="107"/>
      <c r="E6" s="107"/>
      <c r="F6" s="315"/>
    </row>
    <row r="7" spans="1:6" s="100" customFormat="1" ht="12" customHeight="1" x14ac:dyDescent="0.2">
      <c r="A7" s="170"/>
      <c r="B7" s="107"/>
      <c r="C7" s="107"/>
      <c r="D7" s="107"/>
      <c r="E7" s="107"/>
      <c r="F7" s="315"/>
    </row>
    <row r="8" spans="1:6" s="100" customFormat="1" ht="12" customHeight="1" x14ac:dyDescent="0.2">
      <c r="A8" s="170"/>
      <c r="B8" s="107"/>
      <c r="C8" s="107"/>
      <c r="D8" s="107"/>
      <c r="E8" s="107"/>
      <c r="F8" s="315"/>
    </row>
    <row r="9" spans="1:6" s="100" customFormat="1" ht="12" customHeight="1" x14ac:dyDescent="0.2">
      <c r="A9" s="170"/>
      <c r="B9" s="107"/>
      <c r="C9" s="107"/>
      <c r="D9" s="107"/>
      <c r="E9" s="107"/>
      <c r="F9" s="315"/>
    </row>
    <row r="10" spans="1:6" s="100" customFormat="1" ht="12" customHeight="1" x14ac:dyDescent="0.2">
      <c r="A10" s="316" t="s">
        <v>19</v>
      </c>
      <c r="B10" s="313"/>
      <c r="C10" s="313"/>
      <c r="D10" s="313"/>
      <c r="E10" s="313"/>
      <c r="F10" s="314"/>
    </row>
    <row r="11" spans="1:6" s="100" customFormat="1" ht="12" customHeight="1" x14ac:dyDescent="0.2">
      <c r="A11" s="316" t="s">
        <v>20</v>
      </c>
      <c r="B11" s="313"/>
      <c r="C11" s="313"/>
      <c r="D11" s="313"/>
      <c r="E11" s="313"/>
      <c r="F11" s="314"/>
    </row>
    <row r="12" spans="1:6" s="100" customFormat="1" ht="12" customHeight="1" x14ac:dyDescent="0.2">
      <c r="A12" s="316" t="s">
        <v>21</v>
      </c>
      <c r="B12" s="313"/>
      <c r="C12" s="313"/>
      <c r="D12" s="313"/>
      <c r="E12" s="313"/>
      <c r="F12" s="314"/>
    </row>
    <row r="13" spans="1:6" s="100" customFormat="1" ht="12" customHeight="1" x14ac:dyDescent="0.2">
      <c r="A13" s="316" t="s">
        <v>22</v>
      </c>
      <c r="B13" s="313"/>
      <c r="C13" s="313"/>
      <c r="D13" s="313"/>
      <c r="E13" s="313"/>
      <c r="F13" s="314"/>
    </row>
    <row r="14" spans="1:6" s="100" customFormat="1" ht="12" customHeight="1" thickBot="1" x14ac:dyDescent="0.25">
      <c r="A14" s="316" t="s">
        <v>23</v>
      </c>
      <c r="B14" s="313"/>
      <c r="C14" s="313"/>
      <c r="D14" s="313"/>
      <c r="E14" s="313"/>
      <c r="F14" s="314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Earth Excavation</v>
      </c>
      <c r="C16" s="95" t="str">
        <f>'Tabulation of Bids'!$C6</f>
        <v>C.Y.</v>
      </c>
      <c r="D16" s="209">
        <f>'Tabulation of Bids'!$D6</f>
        <v>460</v>
      </c>
      <c r="E16" s="240">
        <f>'Tabulation of Bids'!$E6</f>
        <v>40</v>
      </c>
      <c r="F16" s="317">
        <f>D16*E16</f>
        <v>18400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Inlet and Pipe Protection</v>
      </c>
      <c r="C17" s="95" t="str">
        <f>'Tabulation of Bids'!$C7</f>
        <v>Each</v>
      </c>
      <c r="D17" s="96">
        <f>'Tabulation of Bids'!$D7</f>
        <v>9</v>
      </c>
      <c r="E17" s="235">
        <f>'Tabulation of Bids'!$E7</f>
        <v>100</v>
      </c>
      <c r="F17" s="318">
        <f t="shared" ref="F17:F32" si="0">D17*E17</f>
        <v>900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Aggregate Subbase Improvement, CS-01, 9"</v>
      </c>
      <c r="C18" s="95" t="str">
        <f>'Tabulation of Bids'!$C8</f>
        <v>Tons</v>
      </c>
      <c r="D18" s="96">
        <f>'Tabulation of Bids'!$D8</f>
        <v>500</v>
      </c>
      <c r="E18" s="235">
        <f>'Tabulation of Bids'!$E8</f>
        <v>25</v>
      </c>
      <c r="F18" s="318">
        <f t="shared" si="0"/>
        <v>12500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Base Course, Type B, CA-6, 3"</v>
      </c>
      <c r="C19" s="95" t="str">
        <f>'Tabulation of Bids'!$C9</f>
        <v>Tons</v>
      </c>
      <c r="D19" s="96">
        <f>'Tabulation of Bids'!$D9</f>
        <v>170</v>
      </c>
      <c r="E19" s="235">
        <f>'Tabulation of Bids'!$E9</f>
        <v>25</v>
      </c>
      <c r="F19" s="318">
        <f t="shared" si="0"/>
        <v>4250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Aggregate Base Course, Type B, CA-6, 12"</v>
      </c>
      <c r="C20" s="95" t="str">
        <f>'Tabulation of Bids'!$C10</f>
        <v>Tons</v>
      </c>
      <c r="D20" s="96">
        <f>'Tabulation of Bids'!$D10</f>
        <v>150</v>
      </c>
      <c r="E20" s="235">
        <f>'Tabulation of Bids'!$E10</f>
        <v>25</v>
      </c>
      <c r="F20" s="318">
        <f t="shared" si="0"/>
        <v>3750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Aggregate Base Repair, 10"</v>
      </c>
      <c r="C21" s="95" t="str">
        <f>'Tabulation of Bids'!$C11</f>
        <v>S.Y.</v>
      </c>
      <c r="D21" s="96">
        <f>'Tabulation of Bids'!$D11</f>
        <v>1265</v>
      </c>
      <c r="E21" s="235">
        <f>'Tabulation of Bids'!$E11</f>
        <v>25</v>
      </c>
      <c r="F21" s="318">
        <f t="shared" si="0"/>
        <v>31625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Bituminous Materials (Prime Coat)</v>
      </c>
      <c r="C22" s="95" t="str">
        <f>'Tabulation of Bids'!$C12</f>
        <v>Gal</v>
      </c>
      <c r="D22" s="96">
        <f>'Tabulation of Bids'!$D12</f>
        <v>1265</v>
      </c>
      <c r="E22" s="235">
        <f>'Tabulation of Bids'!$E12</f>
        <v>3</v>
      </c>
      <c r="F22" s="318">
        <f t="shared" si="0"/>
        <v>3795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Aggregate (Prime Coat)</v>
      </c>
      <c r="C23" s="95" t="str">
        <f>'Tabulation of Bids'!$C13</f>
        <v>Tons</v>
      </c>
      <c r="D23" s="96">
        <f>'Tabulation of Bids'!$D13</f>
        <v>126</v>
      </c>
      <c r="E23" s="235">
        <f>'Tabulation of Bids'!$E13</f>
        <v>10</v>
      </c>
      <c r="F23" s="318">
        <f t="shared" si="0"/>
        <v>1260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Hot-Mix Asphalt Binder Course, IL-19.0, N50, 2.5"</v>
      </c>
      <c r="C24" s="95" t="str">
        <f>'Tabulation of Bids'!$C14</f>
        <v>Tons</v>
      </c>
      <c r="D24" s="96">
        <f>'Tabulation of Bids'!$D14</f>
        <v>150</v>
      </c>
      <c r="E24" s="235">
        <f>'Tabulation of Bids'!$E14</f>
        <v>120</v>
      </c>
      <c r="F24" s="318">
        <f t="shared" si="0"/>
        <v>18000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Hot-Mix Asphalt Surface Course, Mix "D", N50, 2"</v>
      </c>
      <c r="C25" s="95" t="str">
        <f>'Tabulation of Bids'!$C15</f>
        <v>Tons</v>
      </c>
      <c r="D25" s="96">
        <f>'Tabulation of Bids'!$D15</f>
        <v>1500</v>
      </c>
      <c r="E25" s="235">
        <f>'Tabulation of Bids'!$E15</f>
        <v>120</v>
      </c>
      <c r="F25" s="318">
        <f t="shared" si="0"/>
        <v>180000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Hot-Mix Asphalt, Hand Method</v>
      </c>
      <c r="C26" s="95" t="str">
        <f>'Tabulation of Bids'!$C16</f>
        <v>Tons</v>
      </c>
      <c r="D26" s="96">
        <f>'Tabulation of Bids'!$D16</f>
        <v>16</v>
      </c>
      <c r="E26" s="235">
        <f>'Tabulation of Bids'!$E16</f>
        <v>300</v>
      </c>
      <c r="F26" s="318">
        <f t="shared" si="0"/>
        <v>4800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P.C.C. Approach Pavement, 8"</v>
      </c>
      <c r="C27" s="95" t="str">
        <f>'Tabulation of Bids'!$C17</f>
        <v>S.Y.</v>
      </c>
      <c r="D27" s="96">
        <f>'Tabulation of Bids'!$D17</f>
        <v>200</v>
      </c>
      <c r="E27" s="235">
        <f>'Tabulation of Bids'!$E17</f>
        <v>95</v>
      </c>
      <c r="F27" s="318">
        <f t="shared" si="0"/>
        <v>19000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P.C.C. Sidewalk, 4"</v>
      </c>
      <c r="C28" s="95" t="str">
        <f>'Tabulation of Bids'!$C18</f>
        <v>S.F.</v>
      </c>
      <c r="D28" s="96">
        <f>'Tabulation of Bids'!$D18</f>
        <v>1050</v>
      </c>
      <c r="E28" s="235">
        <f>'Tabulation of Bids'!$E18</f>
        <v>9</v>
      </c>
      <c r="F28" s="318">
        <f t="shared" si="0"/>
        <v>9450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Combination Curb and Gutter Removal</v>
      </c>
      <c r="C29" s="95" t="str">
        <f>'Tabulation of Bids'!$C19</f>
        <v>L.F.</v>
      </c>
      <c r="D29" s="96">
        <f>'Tabulation of Bids'!$D19</f>
        <v>225</v>
      </c>
      <c r="E29" s="235">
        <f>'Tabulation of Bids'!$E19</f>
        <v>20</v>
      </c>
      <c r="F29" s="318">
        <f t="shared" si="0"/>
        <v>4500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Sidewalk Removal</v>
      </c>
      <c r="C30" s="95" t="str">
        <f>'Tabulation of Bids'!$C20</f>
        <v>S.F.</v>
      </c>
      <c r="D30" s="96">
        <f>'Tabulation of Bids'!$D20</f>
        <v>1050</v>
      </c>
      <c r="E30" s="235">
        <f>'Tabulation of Bids'!$E20</f>
        <v>3</v>
      </c>
      <c r="F30" s="318">
        <f t="shared" si="0"/>
        <v>3150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Approach Pavement Removal</v>
      </c>
      <c r="C31" s="95" t="str">
        <f>'Tabulation of Bids'!$C21</f>
        <v>S.Y.</v>
      </c>
      <c r="D31" s="96">
        <f>'Tabulation of Bids'!$D21</f>
        <v>200</v>
      </c>
      <c r="E31" s="235">
        <f>'Tabulation of Bids'!$E21</f>
        <v>30</v>
      </c>
      <c r="F31" s="318">
        <f t="shared" si="0"/>
        <v>6000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Surface Removal, 2"</v>
      </c>
      <c r="C32" s="95" t="str">
        <f>'Tabulation of Bids'!$C22</f>
        <v>S.Y.</v>
      </c>
      <c r="D32" s="96">
        <f>'Tabulation of Bids'!$D22</f>
        <v>11650</v>
      </c>
      <c r="E32" s="235">
        <f>'Tabulation of Bids'!$E22</f>
        <v>6</v>
      </c>
      <c r="F32" s="318">
        <f t="shared" si="0"/>
        <v>69900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SDR-35 Perforated Pipe, 4"</v>
      </c>
      <c r="C33" s="98" t="str">
        <f>'Tabulation of Bids'!$C23</f>
        <v>L.F.</v>
      </c>
      <c r="D33" s="96">
        <f>'Tabulation of Bids'!$D23</f>
        <v>70</v>
      </c>
      <c r="E33" s="235">
        <f>'Tabulation of Bids'!$E23</f>
        <v>100</v>
      </c>
      <c r="F33" s="318">
        <f t="shared" ref="F33:F39" si="1">D33*E33</f>
        <v>7000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Storm Manhole, 4' Diameter</v>
      </c>
      <c r="C34" s="95" t="str">
        <f>'Tabulation of Bids'!$C24</f>
        <v>Each</v>
      </c>
      <c r="D34" s="96">
        <f>'Tabulation of Bids'!$D24</f>
        <v>3</v>
      </c>
      <c r="E34" s="235">
        <f>'Tabulation of Bids'!$E24</f>
        <v>4000</v>
      </c>
      <c r="F34" s="318">
        <f t="shared" si="1"/>
        <v>12000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Connect to Existing Storm Sewer</v>
      </c>
      <c r="C35" s="95" t="str">
        <f>'Tabulation of Bids'!$C25</f>
        <v>Each</v>
      </c>
      <c r="D35" s="96">
        <f>'Tabulation of Bids'!$D25</f>
        <v>2</v>
      </c>
      <c r="E35" s="235">
        <f>'Tabulation of Bids'!$E25</f>
        <v>500</v>
      </c>
      <c r="F35" s="318">
        <f t="shared" si="1"/>
        <v>1000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Inlets to be Adjusted</v>
      </c>
      <c r="C36" s="95" t="str">
        <f>'Tabulation of Bids'!$C26</f>
        <v>Each</v>
      </c>
      <c r="D36" s="96">
        <f>'Tabulation of Bids'!$D26</f>
        <v>6</v>
      </c>
      <c r="E36" s="235">
        <f>'Tabulation of Bids'!$E26</f>
        <v>1500</v>
      </c>
      <c r="F36" s="318">
        <f t="shared" si="1"/>
        <v>9000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Inlets to be Reconstructed</v>
      </c>
      <c r="C37" s="95" t="str">
        <f>'Tabulation of Bids'!$C27</f>
        <v>Each</v>
      </c>
      <c r="D37" s="96">
        <f>'Tabulation of Bids'!$D27</f>
        <v>2</v>
      </c>
      <c r="E37" s="235">
        <f>'Tabulation of Bids'!$E27</f>
        <v>3000</v>
      </c>
      <c r="F37" s="318">
        <f t="shared" si="1"/>
        <v>6000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Combination Concrete Curb and Gutter, Type M-6.18 (Modified)</v>
      </c>
      <c r="C38" s="95" t="str">
        <f>'Tabulation of Bids'!$C28</f>
        <v>L.F.</v>
      </c>
      <c r="D38" s="96">
        <f>'Tabulation of Bids'!$D28</f>
        <v>225</v>
      </c>
      <c r="E38" s="235">
        <f>'Tabulation of Bids'!$E28</f>
        <v>50</v>
      </c>
      <c r="F38" s="318">
        <f t="shared" si="1"/>
        <v>11250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Traffic Control and Protection</v>
      </c>
      <c r="C39" s="241" t="str">
        <f>'Tabulation of Bids'!$C29</f>
        <v>Lsum</v>
      </c>
      <c r="D39" s="238">
        <f>'Tabulation of Bids'!$D29</f>
        <v>1</v>
      </c>
      <c r="E39" s="239">
        <f>'Tabulation of Bids'!$E29</f>
        <v>5000</v>
      </c>
      <c r="F39" s="319">
        <f t="shared" si="1"/>
        <v>5000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0">
        <f>SUM(F16:F39)</f>
        <v>442530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1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2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2"/>
    </row>
    <row r="45" spans="1:19" s="97" customFormat="1" ht="15" customHeight="1" x14ac:dyDescent="0.2">
      <c r="A45" s="323" t="s">
        <v>97</v>
      </c>
      <c r="B45" s="116"/>
      <c r="C45" s="116"/>
      <c r="D45" s="116"/>
      <c r="E45" s="116"/>
      <c r="F45" s="324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2"/>
    </row>
    <row r="47" spans="1:19" ht="15.75" customHeight="1" x14ac:dyDescent="0.2">
      <c r="A47" s="122"/>
      <c r="B47" s="123"/>
      <c r="C47" s="124" t="s">
        <v>13</v>
      </c>
      <c r="D47" s="115"/>
      <c r="E47" s="529">
        <f>E2</f>
        <v>0</v>
      </c>
      <c r="F47" s="530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5"/>
    </row>
    <row r="49" spans="1:6" ht="15.75" customHeight="1" x14ac:dyDescent="0.2">
      <c r="A49" s="126"/>
      <c r="B49" s="127" t="s">
        <v>16</v>
      </c>
      <c r="C49" s="124" t="s">
        <v>17</v>
      </c>
      <c r="D49" s="531" t="str">
        <f>D4</f>
        <v>Bid On: City-Wide Street Repairs Group No. 6 - 2025 (Parking Lots)</v>
      </c>
      <c r="E49" s="531"/>
      <c r="F49" s="532"/>
    </row>
    <row r="50" spans="1:6" ht="12" customHeight="1" x14ac:dyDescent="0.2">
      <c r="A50" s="313" t="str">
        <f>A5</f>
        <v>Location (Sta. and land description of beginning; Sta. only for end for county and road district; street limits for municipality.)</v>
      </c>
      <c r="B50" s="313"/>
      <c r="C50" s="313"/>
      <c r="D50" s="313"/>
      <c r="E50" s="313"/>
      <c r="F50" s="314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5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5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5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5"/>
    </row>
    <row r="55" spans="1:6" ht="12" customHeight="1" x14ac:dyDescent="0.2">
      <c r="A55" s="326" t="str">
        <f t="shared" si="2"/>
        <v>a total distance of _________feet, of which ___________ feet (____________ miles) are to be improved</v>
      </c>
      <c r="B55" s="313"/>
      <c r="C55" s="313"/>
      <c r="D55" s="313"/>
      <c r="E55" s="313"/>
      <c r="F55" s="314"/>
    </row>
    <row r="56" spans="1:6" ht="12" customHeight="1" x14ac:dyDescent="0.2">
      <c r="A56" s="326" t="str">
        <f t="shared" si="2"/>
        <v xml:space="preserve">   Station ______________ is approximately ________________ miles by road from the ______________</v>
      </c>
      <c r="B56" s="313"/>
      <c r="C56" s="313"/>
      <c r="D56" s="313"/>
      <c r="E56" s="313"/>
      <c r="F56" s="314"/>
    </row>
    <row r="57" spans="1:6" ht="12" customHeight="1" x14ac:dyDescent="0.2">
      <c r="A57" s="326" t="str">
        <f t="shared" si="2"/>
        <v>railroad siding at ______________________________________</v>
      </c>
      <c r="B57" s="313"/>
      <c r="C57" s="313"/>
      <c r="D57" s="313"/>
      <c r="E57" s="313"/>
      <c r="F57" s="314"/>
    </row>
    <row r="58" spans="1:6" ht="12" customHeight="1" x14ac:dyDescent="0.2">
      <c r="A58" s="326" t="str">
        <f t="shared" si="2"/>
        <v>Type ______________________ Width ____________ Thickness ___________ Shoulders ___________</v>
      </c>
      <c r="B58" s="313"/>
      <c r="C58" s="313"/>
      <c r="D58" s="313"/>
      <c r="E58" s="313"/>
      <c r="F58" s="314"/>
    </row>
    <row r="59" spans="1:6" ht="12" customHeight="1" thickBot="1" x14ac:dyDescent="0.25">
      <c r="A59" s="326" t="str">
        <f t="shared" si="2"/>
        <v>Average Length of Haul _________________________________</v>
      </c>
      <c r="B59" s="313"/>
      <c r="C59" s="313"/>
      <c r="D59" s="313"/>
      <c r="E59" s="313"/>
      <c r="F59" s="314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Thermoplastic Pavement Markings, 4"</v>
      </c>
      <c r="C61" s="95" t="str">
        <f>'Tabulation of Bids'!$C32</f>
        <v>L.F.</v>
      </c>
      <c r="D61" s="209">
        <f>'Tabulation of Bids'!$D32</f>
        <v>5426</v>
      </c>
      <c r="E61" s="240">
        <f>'Tabulation of Bids'!$E32</f>
        <v>2</v>
      </c>
      <c r="F61" s="317">
        <f>D61*E61</f>
        <v>10852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Accessible Parking Symbol Striping</v>
      </c>
      <c r="C62" s="95" t="str">
        <f>'Tabulation of Bids'!$C33</f>
        <v>Each</v>
      </c>
      <c r="D62" s="96">
        <f>'Tabulation of Bids'!$D33</f>
        <v>2</v>
      </c>
      <c r="E62" s="235">
        <f>'Tabulation of Bids'!$E33</f>
        <v>750</v>
      </c>
      <c r="F62" s="318">
        <f t="shared" ref="F62:F84" si="3">D62*E62</f>
        <v>1500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Subgrade Undercutting</v>
      </c>
      <c r="C63" s="95" t="str">
        <f>'Tabulation of Bids'!$C34</f>
        <v>C.Y.</v>
      </c>
      <c r="D63" s="96">
        <f>'Tabulation of Bids'!$D34</f>
        <v>100</v>
      </c>
      <c r="E63" s="235">
        <f>'Tabulation of Bids'!$E34</f>
        <v>200</v>
      </c>
      <c r="F63" s="318">
        <f t="shared" si="3"/>
        <v>20000</v>
      </c>
    </row>
    <row r="64" spans="1:6" ht="20.25" customHeight="1" x14ac:dyDescent="0.2">
      <c r="A64" s="94" t="str">
        <f>'Tabulation of Bids'!$A35</f>
        <v/>
      </c>
      <c r="B64" s="105" t="str">
        <f>'Tabulation of Bids'!$B35</f>
        <v/>
      </c>
      <c r="C64" s="95" t="str">
        <f>'Tabulation of Bids'!$C35</f>
        <v/>
      </c>
      <c r="D64" s="96" t="str">
        <f>'Tabulation of Bids'!$D35</f>
        <v/>
      </c>
      <c r="E64" s="235">
        <f>'Tabulation of Bids'!$E35</f>
        <v>0</v>
      </c>
      <c r="F64" s="318" t="e">
        <f t="shared" si="3"/>
        <v>#VALUE!</v>
      </c>
    </row>
    <row r="65" spans="1:6" ht="20.25" customHeight="1" x14ac:dyDescent="0.2">
      <c r="A65" s="94" t="str">
        <f>'Tabulation of Bids'!$A36</f>
        <v/>
      </c>
      <c r="B65" s="105" t="str">
        <f>'Tabulation of Bids'!$B36</f>
        <v/>
      </c>
      <c r="C65" s="95" t="str">
        <f>'Tabulation of Bids'!$C36</f>
        <v/>
      </c>
      <c r="D65" s="96" t="str">
        <f>'Tabulation of Bids'!$D36</f>
        <v/>
      </c>
      <c r="E65" s="235">
        <f>'Tabulation of Bids'!$E36</f>
        <v>0</v>
      </c>
      <c r="F65" s="318" t="e">
        <f t="shared" si="3"/>
        <v>#VALUE!</v>
      </c>
    </row>
    <row r="66" spans="1:6" ht="20.25" customHeight="1" x14ac:dyDescent="0.2">
      <c r="A66" s="94">
        <f>'Tabulation of Bids'!$A37</f>
        <v>0</v>
      </c>
      <c r="B66" s="105">
        <f>'Tabulation of Bids'!$B37</f>
        <v>0</v>
      </c>
      <c r="C66" s="95" t="str">
        <f>'Tabulation of Bids'!$C37</f>
        <v/>
      </c>
      <c r="D66" s="96" t="str">
        <f>'Tabulation of Bids'!$D37</f>
        <v/>
      </c>
      <c r="E66" s="235">
        <f>'Tabulation of Bids'!$E37</f>
        <v>0</v>
      </c>
      <c r="F66" s="318" t="e">
        <f t="shared" si="3"/>
        <v>#VALUE!</v>
      </c>
    </row>
    <row r="67" spans="1:6" ht="20.25" customHeight="1" x14ac:dyDescent="0.2">
      <c r="A67" s="94">
        <f>'Tabulation of Bids'!$A38</f>
        <v>0</v>
      </c>
      <c r="B67" s="105">
        <f>'Tabulation of Bids'!$B38</f>
        <v>0</v>
      </c>
      <c r="C67" s="95" t="str">
        <f>'Tabulation of Bids'!$C38</f>
        <v/>
      </c>
      <c r="D67" s="96" t="str">
        <f>'Tabulation of Bids'!$D38</f>
        <v/>
      </c>
      <c r="E67" s="235">
        <f>'Tabulation of Bids'!$E38</f>
        <v>0</v>
      </c>
      <c r="F67" s="318" t="e">
        <f t="shared" si="3"/>
        <v>#VALUE!</v>
      </c>
    </row>
    <row r="68" spans="1:6" ht="20.25" customHeight="1" x14ac:dyDescent="0.2">
      <c r="A68" s="94" t="str">
        <f>'Tabulation of Bids'!$A39</f>
        <v/>
      </c>
      <c r="B68" s="105" t="str">
        <f>'Tabulation of Bids'!$B39</f>
        <v/>
      </c>
      <c r="C68" s="95" t="str">
        <f>'Tabulation of Bids'!$C39</f>
        <v/>
      </c>
      <c r="D68" s="96" t="str">
        <f>'Tabulation of Bids'!$D39</f>
        <v/>
      </c>
      <c r="E68" s="235">
        <f>'Tabulation of Bids'!$E39</f>
        <v>0</v>
      </c>
      <c r="F68" s="318" t="e">
        <f t="shared" si="3"/>
        <v>#VALUE!</v>
      </c>
    </row>
    <row r="69" spans="1:6" ht="20.25" customHeight="1" x14ac:dyDescent="0.2">
      <c r="A69" s="94" t="str">
        <f>'Tabulation of Bids'!$A40</f>
        <v/>
      </c>
      <c r="B69" s="105" t="str">
        <f>'Tabulation of Bids'!$B40</f>
        <v/>
      </c>
      <c r="C69" s="95" t="str">
        <f>'Tabulation of Bids'!$C40</f>
        <v/>
      </c>
      <c r="D69" s="96" t="str">
        <f>'Tabulation of Bids'!$D40</f>
        <v/>
      </c>
      <c r="E69" s="235">
        <f>'Tabulation of Bids'!$E40</f>
        <v>0</v>
      </c>
      <c r="F69" s="318" t="e">
        <f t="shared" si="3"/>
        <v>#VALUE!</v>
      </c>
    </row>
    <row r="70" spans="1:6" ht="20.25" customHeight="1" x14ac:dyDescent="0.2">
      <c r="A70" s="94" t="str">
        <f>'Tabulation of Bids'!$A41</f>
        <v/>
      </c>
      <c r="B70" s="105" t="str">
        <f>'Tabulation of Bids'!$B41</f>
        <v/>
      </c>
      <c r="C70" s="95" t="str">
        <f>'Tabulation of Bids'!$C41</f>
        <v/>
      </c>
      <c r="D70" s="96" t="str">
        <f>'Tabulation of Bids'!$D41</f>
        <v/>
      </c>
      <c r="E70" s="235">
        <f>'Tabulation of Bids'!$E41</f>
        <v>0</v>
      </c>
      <c r="F70" s="318" t="e">
        <f t="shared" si="3"/>
        <v>#VALUE!</v>
      </c>
    </row>
    <row r="71" spans="1:6" ht="20.25" customHeight="1" x14ac:dyDescent="0.2">
      <c r="A71" s="94" t="str">
        <f>'Tabulation of Bids'!$A42</f>
        <v/>
      </c>
      <c r="B71" s="105" t="str">
        <f>'Tabulation of Bids'!$B42</f>
        <v/>
      </c>
      <c r="C71" s="95" t="str">
        <f>'Tabulation of Bids'!$C42</f>
        <v/>
      </c>
      <c r="D71" s="96" t="str">
        <f>'Tabulation of Bids'!$D42</f>
        <v/>
      </c>
      <c r="E71" s="235">
        <f>'Tabulation of Bids'!$E42</f>
        <v>0</v>
      </c>
      <c r="F71" s="318" t="e">
        <f t="shared" si="3"/>
        <v>#VALUE!</v>
      </c>
    </row>
    <row r="72" spans="1:6" ht="20.25" customHeight="1" x14ac:dyDescent="0.2">
      <c r="A72" s="94" t="str">
        <f>'Tabulation of Bids'!$A43</f>
        <v/>
      </c>
      <c r="B72" s="105" t="str">
        <f>'Tabulation of Bids'!$B43</f>
        <v/>
      </c>
      <c r="C72" s="95" t="str">
        <f>'Tabulation of Bids'!$C43</f>
        <v/>
      </c>
      <c r="D72" s="96" t="str">
        <f>'Tabulation of Bids'!$D43</f>
        <v/>
      </c>
      <c r="E72" s="235">
        <f>'Tabulation of Bids'!$E43</f>
        <v>0</v>
      </c>
      <c r="F72" s="318" t="e">
        <f t="shared" si="3"/>
        <v>#VALUE!</v>
      </c>
    </row>
    <row r="73" spans="1:6" ht="20.25" customHeight="1" x14ac:dyDescent="0.2">
      <c r="A73" s="94" t="str">
        <f>'Tabulation of Bids'!$A44</f>
        <v/>
      </c>
      <c r="B73" s="105" t="str">
        <f>'Tabulation of Bids'!$B44</f>
        <v/>
      </c>
      <c r="C73" s="95" t="str">
        <f>'Tabulation of Bids'!$C44</f>
        <v/>
      </c>
      <c r="D73" s="96" t="str">
        <f>'Tabulation of Bids'!$D44</f>
        <v/>
      </c>
      <c r="E73" s="235">
        <f>'Tabulation of Bids'!$E44</f>
        <v>0</v>
      </c>
      <c r="F73" s="318" t="e">
        <f t="shared" si="3"/>
        <v>#VALUE!</v>
      </c>
    </row>
    <row r="74" spans="1:6" ht="20.25" customHeight="1" x14ac:dyDescent="0.2">
      <c r="A74" s="94" t="str">
        <f>'Tabulation of Bids'!$A45</f>
        <v/>
      </c>
      <c r="B74" s="105" t="str">
        <f>'Tabulation of Bids'!$B45</f>
        <v/>
      </c>
      <c r="C74" s="95" t="str">
        <f>'Tabulation of Bids'!$C45</f>
        <v/>
      </c>
      <c r="D74" s="96" t="str">
        <f>'Tabulation of Bids'!$D45</f>
        <v/>
      </c>
      <c r="E74" s="235">
        <f>'Tabulation of Bids'!$E45</f>
        <v>0</v>
      </c>
      <c r="F74" s="318" t="e">
        <f t="shared" si="3"/>
        <v>#VALUE!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5">
        <f>'Tabulation of Bids'!$E46</f>
        <v>0</v>
      </c>
      <c r="F75" s="318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5">
        <f>'Tabulation of Bids'!$E47</f>
        <v>0</v>
      </c>
      <c r="F76" s="318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5">
        <f>'Tabulation of Bids'!$E48</f>
        <v>0</v>
      </c>
      <c r="F77" s="318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8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8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8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8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8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8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19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0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1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2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2"/>
    </row>
    <row r="90" spans="1:6" ht="15" customHeight="1" x14ac:dyDescent="0.2">
      <c r="A90" s="323" t="s">
        <v>10</v>
      </c>
      <c r="B90" s="116"/>
      <c r="C90" s="116"/>
      <c r="D90" s="116"/>
      <c r="E90" s="116"/>
      <c r="F90" s="324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2"/>
    </row>
    <row r="92" spans="1:6" ht="15.75" customHeight="1" x14ac:dyDescent="0.2">
      <c r="A92" s="122"/>
      <c r="B92" s="123"/>
      <c r="C92" s="124" t="s">
        <v>13</v>
      </c>
      <c r="D92" s="115"/>
      <c r="E92" s="529">
        <f>E47</f>
        <v>0</v>
      </c>
      <c r="F92" s="530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5"/>
    </row>
    <row r="94" spans="1:6" ht="15.75" customHeight="1" x14ac:dyDescent="0.2">
      <c r="A94" s="126"/>
      <c r="B94" s="127" t="s">
        <v>16</v>
      </c>
      <c r="C94" s="124" t="s">
        <v>17</v>
      </c>
      <c r="D94" s="531" t="str">
        <f>D49</f>
        <v>Bid On: City-Wide Street Repairs Group No. 6 - 2025 (Parking Lots)</v>
      </c>
      <c r="E94" s="531"/>
      <c r="F94" s="532"/>
    </row>
    <row r="95" spans="1:6" x14ac:dyDescent="0.2">
      <c r="A95" s="313" t="str">
        <f>A50</f>
        <v>Location (Sta. and land description of beginning; Sta. only for end for county and road district; street limits for municipality.)</v>
      </c>
      <c r="B95" s="313"/>
      <c r="C95" s="313"/>
      <c r="D95" s="313"/>
      <c r="E95" s="313"/>
      <c r="F95" s="314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5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5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5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5"/>
    </row>
    <row r="100" spans="1:6" ht="12" customHeight="1" x14ac:dyDescent="0.2">
      <c r="A100" s="326" t="str">
        <f t="shared" si="4"/>
        <v>a total distance of _________feet, of which ___________ feet (____________ miles) are to be improved</v>
      </c>
      <c r="B100" s="313"/>
      <c r="C100" s="313"/>
      <c r="D100" s="313"/>
      <c r="E100" s="313"/>
      <c r="F100" s="314"/>
    </row>
    <row r="101" spans="1:6" ht="12" customHeight="1" x14ac:dyDescent="0.2">
      <c r="A101" s="326" t="str">
        <f t="shared" si="4"/>
        <v xml:space="preserve">   Station ______________ is approximately ________________ miles by road from the ______________</v>
      </c>
      <c r="B101" s="313"/>
      <c r="C101" s="313"/>
      <c r="D101" s="313"/>
      <c r="E101" s="313"/>
      <c r="F101" s="314"/>
    </row>
    <row r="102" spans="1:6" ht="12" customHeight="1" x14ac:dyDescent="0.2">
      <c r="A102" s="326" t="str">
        <f t="shared" si="4"/>
        <v>railroad siding at ______________________________________</v>
      </c>
      <c r="B102" s="313"/>
      <c r="C102" s="313"/>
      <c r="D102" s="313"/>
      <c r="E102" s="313"/>
      <c r="F102" s="314"/>
    </row>
    <row r="103" spans="1:6" ht="12" customHeight="1" x14ac:dyDescent="0.2">
      <c r="A103" s="326" t="str">
        <f t="shared" si="4"/>
        <v>Type ______________________ Width ____________ Thickness ___________ Shoulders ___________</v>
      </c>
      <c r="B103" s="313"/>
      <c r="C103" s="313"/>
      <c r="D103" s="313"/>
      <c r="E103" s="313"/>
      <c r="F103" s="314"/>
    </row>
    <row r="104" spans="1:6" ht="12" customHeight="1" thickBot="1" x14ac:dyDescent="0.25">
      <c r="A104" s="326" t="str">
        <f t="shared" si="4"/>
        <v>Average Length of Haul _________________________________</v>
      </c>
      <c r="B104" s="313"/>
      <c r="C104" s="313"/>
      <c r="D104" s="313"/>
      <c r="E104" s="313"/>
      <c r="F104" s="314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7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8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8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8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8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8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8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8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8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8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8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8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8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8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8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8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8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8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8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8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8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8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8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19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0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1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2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2"/>
    </row>
    <row r="135" spans="1:6" ht="15" customHeight="1" x14ac:dyDescent="0.2">
      <c r="A135" s="323" t="s">
        <v>89</v>
      </c>
      <c r="B135" s="116"/>
      <c r="C135" s="116"/>
      <c r="D135" s="116"/>
      <c r="E135" s="116"/>
      <c r="F135" s="324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2"/>
    </row>
    <row r="137" spans="1:6" ht="15.75" customHeight="1" x14ac:dyDescent="0.2">
      <c r="A137" s="122"/>
      <c r="B137" s="123"/>
      <c r="C137" s="124" t="s">
        <v>13</v>
      </c>
      <c r="D137" s="115"/>
      <c r="E137" s="529">
        <f>E92</f>
        <v>0</v>
      </c>
      <c r="F137" s="530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5"/>
    </row>
    <row r="139" spans="1:6" ht="15.75" customHeight="1" x14ac:dyDescent="0.2">
      <c r="A139" s="126"/>
      <c r="B139" s="127" t="s">
        <v>16</v>
      </c>
      <c r="C139" s="124" t="s">
        <v>17</v>
      </c>
      <c r="D139" s="531" t="str">
        <f>D94</f>
        <v>Bid On: City-Wide Street Repairs Group No. 6 - 2025 (Parking Lots)</v>
      </c>
      <c r="E139" s="531"/>
      <c r="F139" s="532"/>
    </row>
    <row r="140" spans="1:6" x14ac:dyDescent="0.2">
      <c r="A140" s="313" t="str">
        <f>A95</f>
        <v>Location (Sta. and land description of beginning; Sta. only for end for county and road district; street limits for municipality.)</v>
      </c>
      <c r="B140" s="313"/>
      <c r="C140" s="313"/>
      <c r="D140" s="313"/>
      <c r="E140" s="313"/>
      <c r="F140" s="314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5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5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5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5"/>
    </row>
    <row r="145" spans="1:6" ht="12" customHeight="1" x14ac:dyDescent="0.2">
      <c r="A145" s="326" t="str">
        <f t="shared" si="6"/>
        <v>a total distance of _________feet, of which ___________ feet (____________ miles) are to be improved</v>
      </c>
      <c r="B145" s="313"/>
      <c r="C145" s="313"/>
      <c r="D145" s="313"/>
      <c r="E145" s="313"/>
      <c r="F145" s="314"/>
    </row>
    <row r="146" spans="1:6" ht="12" customHeight="1" x14ac:dyDescent="0.2">
      <c r="A146" s="326" t="str">
        <f t="shared" si="6"/>
        <v xml:space="preserve">   Station ______________ is approximately ________________ miles by road from the ______________</v>
      </c>
      <c r="B146" s="313"/>
      <c r="C146" s="313"/>
      <c r="D146" s="313"/>
      <c r="E146" s="313"/>
      <c r="F146" s="314"/>
    </row>
    <row r="147" spans="1:6" ht="12" customHeight="1" x14ac:dyDescent="0.2">
      <c r="A147" s="326" t="str">
        <f t="shared" si="6"/>
        <v>railroad siding at ______________________________________</v>
      </c>
      <c r="B147" s="313"/>
      <c r="C147" s="313"/>
      <c r="D147" s="313"/>
      <c r="E147" s="313"/>
      <c r="F147" s="314"/>
    </row>
    <row r="148" spans="1:6" ht="12" customHeight="1" x14ac:dyDescent="0.2">
      <c r="A148" s="326" t="str">
        <f t="shared" si="6"/>
        <v>Type ______________________ Width ____________ Thickness ___________ Shoulders ___________</v>
      </c>
      <c r="B148" s="313"/>
      <c r="C148" s="313"/>
      <c r="D148" s="313"/>
      <c r="E148" s="313"/>
      <c r="F148" s="314"/>
    </row>
    <row r="149" spans="1:6" ht="12" customHeight="1" thickBot="1" x14ac:dyDescent="0.25">
      <c r="A149" s="326" t="str">
        <f t="shared" si="6"/>
        <v>Average Length of Haul _________________________________</v>
      </c>
      <c r="B149" s="313"/>
      <c r="C149" s="313"/>
      <c r="D149" s="313"/>
      <c r="E149" s="313"/>
      <c r="F149" s="314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7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7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7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7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7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7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7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7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7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7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7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7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7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7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7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7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7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7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7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7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7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7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7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7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0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1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2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2"/>
    </row>
    <row r="180" spans="1:6" s="97" customFormat="1" ht="15" customHeight="1" x14ac:dyDescent="0.2">
      <c r="A180" s="323" t="s">
        <v>90</v>
      </c>
      <c r="B180" s="116"/>
      <c r="C180" s="116"/>
      <c r="D180" s="116"/>
      <c r="E180" s="116"/>
      <c r="F180" s="324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213"/>
  <sheetViews>
    <sheetView showGridLines="0" view="pageBreakPreview" topLeftCell="A19" zoomScaleNormal="100" zoomScaleSheetLayoutView="100" workbookViewId="0">
      <selection activeCell="H28" sqref="H28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37" t="s">
        <v>15</v>
      </c>
      <c r="J1" s="537"/>
      <c r="K1" s="53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09"/>
      <c r="I2" s="15"/>
      <c r="J2" s="353"/>
      <c r="K2" s="35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0" t="s">
        <v>134</v>
      </c>
      <c r="C3" s="12"/>
      <c r="D3" s="12"/>
      <c r="E3" s="12"/>
      <c r="F3" s="12"/>
      <c r="G3" s="12"/>
      <c r="H3" s="12"/>
      <c r="I3" s="302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Bids'!I1)</f>
        <v>Payable to: N-Trak Group</v>
      </c>
      <c r="C4" s="9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Bids'!I2," ",'Tabulation of Bids'!I3)</f>
        <v>Address: Loves Park, IL Bid Bond</v>
      </c>
      <c r="C5" s="12"/>
      <c r="D5" s="12"/>
      <c r="E5" s="12"/>
      <c r="F5" s="12"/>
      <c r="G5" s="12"/>
      <c r="H5" s="14" t="s">
        <v>32</v>
      </c>
      <c r="I5" s="538" t="str">
        <f>'Tabulation of Bids'!$A$3</f>
        <v>Bid On: City-Wide Street Repairs Group No. 6 - 2025 (Parking Lots)</v>
      </c>
      <c r="J5" s="538"/>
      <c r="K5" s="53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2">
        <f>IF(ISBLANK('Tabulation of Bids'!A6),"",'Tabulation of Bids'!A6)</f>
        <v>1</v>
      </c>
      <c r="B8" s="293" t="str">
        <f>IF(ISBLANK('Tabulation of Bids'!B6),"",'Tabulation of Bids'!B6)</f>
        <v>Earth Excavation</v>
      </c>
      <c r="C8" s="294">
        <f>IF('Tabulation of Bids'!D6=0,"",'Tabulation of Bids'!D6)</f>
        <v>460</v>
      </c>
      <c r="D8" s="295" t="str">
        <f>IF(ISBLANK('Tabulation of Bids'!C6),"",'Tabulation of Bids'!C6)</f>
        <v>C.Y.</v>
      </c>
      <c r="E8" s="257">
        <f>IF(J8 = "","",J8*C8)</f>
        <v>16100</v>
      </c>
      <c r="F8" s="258" t="str">
        <f t="shared" ref="F8:F31" si="0">IF((H8&gt;C8),H8-C8,"")</f>
        <v/>
      </c>
      <c r="G8" s="287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Bids'!I6),"",'Tabulation of Bids'!I6)</f>
        <v>35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6">
        <f>IF(ISBLANK('Tabulation of Bids'!A7),"",'Tabulation of Bids'!A7)</f>
        <v>2</v>
      </c>
      <c r="B9" s="297" t="str">
        <f>IF(ISBLANK('Tabulation of Bids'!B7),"",'Tabulation of Bids'!B7)</f>
        <v>Inlet and Pipe Protection</v>
      </c>
      <c r="C9" s="294">
        <f>IF('Tabulation of Bids'!D7=0,"",'Tabulation of Bids'!D7)</f>
        <v>9</v>
      </c>
      <c r="D9" s="298" t="str">
        <f>IF(ISBLANK('Tabulation of Bids'!C7),"",'Tabulation of Bids'!C7)</f>
        <v>Each</v>
      </c>
      <c r="E9" s="261">
        <f t="shared" ref="E9:E31" si="1">IF(J9 = "","",J9*C9)</f>
        <v>900</v>
      </c>
      <c r="F9" s="262" t="str">
        <f t="shared" si="0"/>
        <v/>
      </c>
      <c r="G9" s="287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Bids'!I7),"",'Tabulation of Bids'!I7)</f>
        <v>100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6">
        <f>IF(ISBLANK('Tabulation of Bids'!A8),"",'Tabulation of Bids'!A8)</f>
        <v>3</v>
      </c>
      <c r="B10" s="297" t="str">
        <f>IF(ISBLANK('Tabulation of Bids'!B8),"",'Tabulation of Bids'!B8)</f>
        <v>Aggregate Subbase Improvement, CS-01, 9"</v>
      </c>
      <c r="C10" s="294">
        <f>IF('Tabulation of Bids'!D8=0,"",'Tabulation of Bids'!D8)</f>
        <v>500</v>
      </c>
      <c r="D10" s="298" t="str">
        <f>IF(ISBLANK('Tabulation of Bids'!C8),"",'Tabulation of Bids'!C8)</f>
        <v>Tons</v>
      </c>
      <c r="E10" s="261">
        <f t="shared" si="1"/>
        <v>12500</v>
      </c>
      <c r="F10" s="262" t="str">
        <f t="shared" si="0"/>
        <v/>
      </c>
      <c r="G10" s="287" t="str">
        <f t="shared" si="2"/>
        <v/>
      </c>
      <c r="H10" s="166"/>
      <c r="I10" s="135" t="str">
        <f t="shared" si="3"/>
        <v/>
      </c>
      <c r="J10" s="133">
        <f>IF(ISBLANK('Tabulation of Bids'!I8),"",'Tabulation of Bids'!I8)</f>
        <v>25</v>
      </c>
      <c r="K10" s="133" t="str">
        <f t="shared" si="4"/>
        <v/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6">
        <f>IF(ISBLANK('Tabulation of Bids'!A9),"",'Tabulation of Bids'!A9)</f>
        <v>4</v>
      </c>
      <c r="B11" s="297" t="str">
        <f>IF(ISBLANK('Tabulation of Bids'!B9),"",'Tabulation of Bids'!B9)</f>
        <v>Aggregate Base Course, Type B, CA-6, 3"</v>
      </c>
      <c r="C11" s="294">
        <f>IF('Tabulation of Bids'!D9=0,"",'Tabulation of Bids'!D9)</f>
        <v>170</v>
      </c>
      <c r="D11" s="298" t="str">
        <f>IF(ISBLANK('Tabulation of Bids'!C9),"",'Tabulation of Bids'!C9)</f>
        <v>Tons</v>
      </c>
      <c r="E11" s="261">
        <f t="shared" si="1"/>
        <v>4250</v>
      </c>
      <c r="F11" s="262" t="str">
        <f t="shared" si="0"/>
        <v/>
      </c>
      <c r="G11" s="287" t="str">
        <f t="shared" si="2"/>
        <v/>
      </c>
      <c r="H11" s="166"/>
      <c r="I11" s="135" t="str">
        <f t="shared" si="3"/>
        <v/>
      </c>
      <c r="J11" s="133">
        <f>IF(ISBLANK('Tabulation of Bids'!I9),"",'Tabulation of Bids'!I9)</f>
        <v>25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6">
        <f>IF(ISBLANK('Tabulation of Bids'!A10),"",'Tabulation of Bids'!A10)</f>
        <v>5</v>
      </c>
      <c r="B12" s="297" t="str">
        <f>IF(ISBLANK('Tabulation of Bids'!B10),"",'Tabulation of Bids'!B10)</f>
        <v>Aggregate Base Course, Type B, CA-6, 12"</v>
      </c>
      <c r="C12" s="294">
        <f>IF('Tabulation of Bids'!D10=0,"",'Tabulation of Bids'!D10)</f>
        <v>150</v>
      </c>
      <c r="D12" s="298" t="str">
        <f>IF(ISBLANK('Tabulation of Bids'!C10),"",'Tabulation of Bids'!C10)</f>
        <v>Tons</v>
      </c>
      <c r="E12" s="261">
        <f t="shared" si="1"/>
        <v>3750</v>
      </c>
      <c r="F12" s="262" t="str">
        <f t="shared" si="0"/>
        <v/>
      </c>
      <c r="G12" s="287" t="str">
        <f t="shared" si="2"/>
        <v/>
      </c>
      <c r="H12" s="166"/>
      <c r="I12" s="135" t="str">
        <f t="shared" si="3"/>
        <v/>
      </c>
      <c r="J12" s="133">
        <f>IF(ISBLANK('Tabulation of Bids'!I10),"",'Tabulation of Bids'!I10)</f>
        <v>25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6">
        <f>IF(ISBLANK('Tabulation of Bids'!A11),"",'Tabulation of Bids'!A11)</f>
        <v>6</v>
      </c>
      <c r="B13" s="297" t="str">
        <f>IF(ISBLANK('Tabulation of Bids'!B11),"",'Tabulation of Bids'!B11)</f>
        <v>Aggregate Base Repair, 10"</v>
      </c>
      <c r="C13" s="294">
        <f>IF('Tabulation of Bids'!D11=0,"",'Tabulation of Bids'!D11)</f>
        <v>1265</v>
      </c>
      <c r="D13" s="298" t="str">
        <f>IF(ISBLANK('Tabulation of Bids'!C11),"",'Tabulation of Bids'!C11)</f>
        <v>S.Y.</v>
      </c>
      <c r="E13" s="261">
        <f t="shared" si="1"/>
        <v>12.65</v>
      </c>
      <c r="F13" s="262" t="str">
        <f t="shared" si="0"/>
        <v/>
      </c>
      <c r="G13" s="287" t="str">
        <f t="shared" si="2"/>
        <v/>
      </c>
      <c r="H13" s="166"/>
      <c r="I13" s="135" t="str">
        <f t="shared" si="3"/>
        <v/>
      </c>
      <c r="J13" s="133">
        <f>IF(ISBLANK('Tabulation of Bids'!I11),"",'Tabulation of Bids'!I11)</f>
        <v>0.01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6">
        <f>IF(ISBLANK('Tabulation of Bids'!A12),"",'Tabulation of Bids'!A12)</f>
        <v>7</v>
      </c>
      <c r="B14" s="297" t="str">
        <f>IF(ISBLANK('Tabulation of Bids'!B12),"",'Tabulation of Bids'!B12)</f>
        <v>Bituminous Materials (Prime Coat)</v>
      </c>
      <c r="C14" s="294">
        <f>IF('Tabulation of Bids'!D12=0,"",'Tabulation of Bids'!D12)</f>
        <v>1265</v>
      </c>
      <c r="D14" s="298" t="str">
        <f>IF(ISBLANK('Tabulation of Bids'!C12),"",'Tabulation of Bids'!C12)</f>
        <v>Gal</v>
      </c>
      <c r="E14" s="261">
        <f t="shared" si="1"/>
        <v>12.65</v>
      </c>
      <c r="F14" s="262" t="str">
        <f t="shared" si="0"/>
        <v/>
      </c>
      <c r="G14" s="287" t="str">
        <f t="shared" si="2"/>
        <v/>
      </c>
      <c r="H14" s="166"/>
      <c r="I14" s="135" t="str">
        <f t="shared" si="3"/>
        <v/>
      </c>
      <c r="J14" s="133">
        <f>IF(ISBLANK('Tabulation of Bids'!I12),"",'Tabulation of Bids'!I12)</f>
        <v>0.01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6">
        <f>IF(ISBLANK('Tabulation of Bids'!A13),"",'Tabulation of Bids'!A13)</f>
        <v>8</v>
      </c>
      <c r="B15" s="297" t="str">
        <f>IF(ISBLANK('Tabulation of Bids'!B13),"",'Tabulation of Bids'!B13)</f>
        <v>Aggregate (Prime Coat)</v>
      </c>
      <c r="C15" s="294">
        <f>IF('Tabulation of Bids'!D13=0,"",'Tabulation of Bids'!D13)</f>
        <v>126</v>
      </c>
      <c r="D15" s="298" t="str">
        <f>IF(ISBLANK('Tabulation of Bids'!C13),"",'Tabulation of Bids'!C13)</f>
        <v>Tons</v>
      </c>
      <c r="E15" s="261">
        <f t="shared" si="1"/>
        <v>1.26</v>
      </c>
      <c r="F15" s="262" t="str">
        <f t="shared" si="0"/>
        <v/>
      </c>
      <c r="G15" s="287" t="str">
        <f t="shared" si="2"/>
        <v/>
      </c>
      <c r="H15" s="166"/>
      <c r="I15" s="135" t="str">
        <f t="shared" si="3"/>
        <v/>
      </c>
      <c r="J15" s="133">
        <f>IF(ISBLANK('Tabulation of Bids'!I13),"",'Tabulation of Bids'!I13)</f>
        <v>0.01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6">
        <f>IF(ISBLANK('Tabulation of Bids'!A14),"",'Tabulation of Bids'!A14)</f>
        <v>9</v>
      </c>
      <c r="B16" s="297" t="str">
        <f>IF(ISBLANK('Tabulation of Bids'!B14),"",'Tabulation of Bids'!B14)</f>
        <v>Hot-Mix Asphalt Binder Course, IL-19.0, N50, 2.5"</v>
      </c>
      <c r="C16" s="294">
        <f>IF('Tabulation of Bids'!D14=0,"",'Tabulation of Bids'!D14)</f>
        <v>150</v>
      </c>
      <c r="D16" s="298" t="str">
        <f>IF(ISBLANK('Tabulation of Bids'!C14),"",'Tabulation of Bids'!C14)</f>
        <v>Tons</v>
      </c>
      <c r="E16" s="261">
        <f t="shared" si="1"/>
        <v>18300</v>
      </c>
      <c r="F16" s="262" t="str">
        <f t="shared" si="0"/>
        <v/>
      </c>
      <c r="G16" s="287" t="str">
        <f t="shared" si="2"/>
        <v/>
      </c>
      <c r="H16" s="166"/>
      <c r="I16" s="135" t="str">
        <f t="shared" si="3"/>
        <v/>
      </c>
      <c r="J16" s="133">
        <f>IF(ISBLANK('Tabulation of Bids'!I14),"",'Tabulation of Bids'!I14)</f>
        <v>122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6">
        <f>IF(ISBLANK('Tabulation of Bids'!A15),"",'Tabulation of Bids'!A15)</f>
        <v>10</v>
      </c>
      <c r="B17" s="297" t="str">
        <f>IF(ISBLANK('Tabulation of Bids'!B15),"",'Tabulation of Bids'!B15)</f>
        <v>Hot-Mix Asphalt Surface Course, Mix "D", N50, 2"</v>
      </c>
      <c r="C17" s="294">
        <f>IF('Tabulation of Bids'!D15=0,"",'Tabulation of Bids'!D15)</f>
        <v>1500</v>
      </c>
      <c r="D17" s="298" t="str">
        <f>IF(ISBLANK('Tabulation of Bids'!C15),"",'Tabulation of Bids'!C15)</f>
        <v>Tons</v>
      </c>
      <c r="E17" s="261">
        <f t="shared" si="1"/>
        <v>183000</v>
      </c>
      <c r="F17" s="262" t="str">
        <f t="shared" si="0"/>
        <v/>
      </c>
      <c r="G17" s="287" t="str">
        <f t="shared" si="2"/>
        <v/>
      </c>
      <c r="H17" s="166"/>
      <c r="I17" s="135" t="str">
        <f t="shared" si="3"/>
        <v/>
      </c>
      <c r="J17" s="133">
        <f>IF(ISBLANK('Tabulation of Bids'!I15),"",'Tabulation of Bids'!I15)</f>
        <v>122</v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6">
        <f>IF(ISBLANK('Tabulation of Bids'!A16),"",'Tabulation of Bids'!A16)</f>
        <v>11</v>
      </c>
      <c r="B18" s="297" t="str">
        <f>IF(ISBLANK('Tabulation of Bids'!B16),"",'Tabulation of Bids'!B16)</f>
        <v>Hot-Mix Asphalt, Hand Method</v>
      </c>
      <c r="C18" s="294">
        <f>IF('Tabulation of Bids'!D16=0,"",'Tabulation of Bids'!D16)</f>
        <v>16</v>
      </c>
      <c r="D18" s="298" t="str">
        <f>IF(ISBLANK('Tabulation of Bids'!C16),"",'Tabulation of Bids'!C16)</f>
        <v>Tons</v>
      </c>
      <c r="E18" s="261">
        <f t="shared" si="1"/>
        <v>4880</v>
      </c>
      <c r="F18" s="262" t="str">
        <f t="shared" si="0"/>
        <v/>
      </c>
      <c r="G18" s="287" t="str">
        <f t="shared" si="2"/>
        <v/>
      </c>
      <c r="H18" s="166"/>
      <c r="I18" s="135" t="str">
        <f t="shared" si="3"/>
        <v/>
      </c>
      <c r="J18" s="133">
        <f>IF(ISBLANK('Tabulation of Bids'!I16),"",'Tabulation of Bids'!I16)</f>
        <v>305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6">
        <f>IF(ISBLANK('Tabulation of Bids'!A17),"",'Tabulation of Bids'!A17)</f>
        <v>12</v>
      </c>
      <c r="B19" s="297" t="str">
        <f>IF(ISBLANK('Tabulation of Bids'!B17),"",'Tabulation of Bids'!B17)</f>
        <v>P.C.C. Approach Pavement, 8"</v>
      </c>
      <c r="C19" s="294">
        <f>IF('Tabulation of Bids'!D17=0,"",'Tabulation of Bids'!D17)</f>
        <v>200</v>
      </c>
      <c r="D19" s="298" t="str">
        <f>IF(ISBLANK('Tabulation of Bids'!C17),"",'Tabulation of Bids'!C17)</f>
        <v>S.Y.</v>
      </c>
      <c r="E19" s="261">
        <f t="shared" si="1"/>
        <v>21000</v>
      </c>
      <c r="F19" s="262" t="str">
        <f t="shared" si="0"/>
        <v/>
      </c>
      <c r="G19" s="287" t="str">
        <f t="shared" si="2"/>
        <v/>
      </c>
      <c r="H19" s="166"/>
      <c r="I19" s="135" t="str">
        <f t="shared" si="3"/>
        <v/>
      </c>
      <c r="J19" s="133">
        <f>IF(ISBLANK('Tabulation of Bids'!I17),"",'Tabulation of Bids'!I17)</f>
        <v>105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6">
        <f>IF(ISBLANK('Tabulation of Bids'!A18),"",'Tabulation of Bids'!A18)</f>
        <v>13</v>
      </c>
      <c r="B20" s="297" t="str">
        <f>IF(ISBLANK('Tabulation of Bids'!B18),"",'Tabulation of Bids'!B18)</f>
        <v>P.C.C. Sidewalk, 4"</v>
      </c>
      <c r="C20" s="294">
        <f>IF('Tabulation of Bids'!D18=0,"",'Tabulation of Bids'!D18)</f>
        <v>1050</v>
      </c>
      <c r="D20" s="298" t="str">
        <f>IF(ISBLANK('Tabulation of Bids'!C18),"",'Tabulation of Bids'!C18)</f>
        <v>S.F.</v>
      </c>
      <c r="E20" s="261">
        <f t="shared" si="1"/>
        <v>8925</v>
      </c>
      <c r="F20" s="262" t="str">
        <f t="shared" si="0"/>
        <v/>
      </c>
      <c r="G20" s="287" t="str">
        <f t="shared" si="2"/>
        <v/>
      </c>
      <c r="H20" s="166"/>
      <c r="I20" s="135" t="str">
        <f t="shared" si="3"/>
        <v/>
      </c>
      <c r="J20" s="133">
        <f>IF(ISBLANK('Tabulation of Bids'!I18),"",'Tabulation of Bids'!I18)</f>
        <v>8.5</v>
      </c>
      <c r="K20" s="133" t="str">
        <f t="shared" si="4"/>
        <v/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6">
        <f>IF(ISBLANK('Tabulation of Bids'!A19),"",'Tabulation of Bids'!A19)</f>
        <v>14</v>
      </c>
      <c r="B21" s="297" t="str">
        <f>IF(ISBLANK('Tabulation of Bids'!B19),"",'Tabulation of Bids'!B19)</f>
        <v>Combination Curb and Gutter Removal</v>
      </c>
      <c r="C21" s="294">
        <f>IF('Tabulation of Bids'!D19=0,"",'Tabulation of Bids'!D19)</f>
        <v>225</v>
      </c>
      <c r="D21" s="298" t="str">
        <f>IF(ISBLANK('Tabulation of Bids'!C19),"",'Tabulation of Bids'!C19)</f>
        <v>L.F.</v>
      </c>
      <c r="E21" s="261">
        <f t="shared" si="1"/>
        <v>3375</v>
      </c>
      <c r="F21" s="262" t="str">
        <f t="shared" si="0"/>
        <v/>
      </c>
      <c r="G21" s="287" t="str">
        <f t="shared" si="2"/>
        <v/>
      </c>
      <c r="H21" s="166"/>
      <c r="I21" s="135" t="str">
        <f t="shared" si="3"/>
        <v/>
      </c>
      <c r="J21" s="133">
        <f>IF(ISBLANK('Tabulation of Bids'!I19),"",'Tabulation of Bids'!I19)</f>
        <v>15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6">
        <f>IF(ISBLANK('Tabulation of Bids'!A20),"",'Tabulation of Bids'!A20)</f>
        <v>15</v>
      </c>
      <c r="B22" s="297" t="str">
        <f>IF(ISBLANK('Tabulation of Bids'!B20),"",'Tabulation of Bids'!B20)</f>
        <v>Sidewalk Removal</v>
      </c>
      <c r="C22" s="294">
        <f>IF('Tabulation of Bids'!D20=0,"",'Tabulation of Bids'!D20)</f>
        <v>1050</v>
      </c>
      <c r="D22" s="298" t="str">
        <f>IF(ISBLANK('Tabulation of Bids'!C20),"",'Tabulation of Bids'!C20)</f>
        <v>S.F.</v>
      </c>
      <c r="E22" s="261">
        <f t="shared" si="1"/>
        <v>3150</v>
      </c>
      <c r="F22" s="262" t="str">
        <f t="shared" si="0"/>
        <v/>
      </c>
      <c r="G22" s="287" t="str">
        <f t="shared" si="2"/>
        <v/>
      </c>
      <c r="H22" s="166"/>
      <c r="I22" s="135" t="str">
        <f t="shared" si="3"/>
        <v/>
      </c>
      <c r="J22" s="133">
        <f>IF(ISBLANK('Tabulation of Bids'!I20),"",'Tabulation of Bids'!I20)</f>
        <v>3</v>
      </c>
      <c r="K22" s="133" t="str">
        <f t="shared" si="4"/>
        <v/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6">
        <f>IF(ISBLANK('Tabulation of Bids'!A21),"",'Tabulation of Bids'!A21)</f>
        <v>16</v>
      </c>
      <c r="B23" s="297" t="str">
        <f>IF(ISBLANK('Tabulation of Bids'!B21),"",'Tabulation of Bids'!B21)</f>
        <v>Approach Pavement Removal</v>
      </c>
      <c r="C23" s="294">
        <f>IF('Tabulation of Bids'!D21=0,"",'Tabulation of Bids'!D21)</f>
        <v>200</v>
      </c>
      <c r="D23" s="298" t="str">
        <f>IF(ISBLANK('Tabulation of Bids'!C21),"",'Tabulation of Bids'!C21)</f>
        <v>S.Y.</v>
      </c>
      <c r="E23" s="261">
        <f t="shared" si="1"/>
        <v>6200</v>
      </c>
      <c r="F23" s="262" t="str">
        <f t="shared" si="0"/>
        <v/>
      </c>
      <c r="G23" s="287" t="str">
        <f t="shared" si="2"/>
        <v/>
      </c>
      <c r="H23" s="166"/>
      <c r="I23" s="135" t="str">
        <f t="shared" si="3"/>
        <v/>
      </c>
      <c r="J23" s="133">
        <f>IF(ISBLANK('Tabulation of Bids'!I21),"",'Tabulation of Bids'!I21)</f>
        <v>31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6">
        <f>IF(ISBLANK('Tabulation of Bids'!A22),"",'Tabulation of Bids'!A22)</f>
        <v>17</v>
      </c>
      <c r="B24" s="297" t="str">
        <f>IF(ISBLANK('Tabulation of Bids'!B22),"",'Tabulation of Bids'!B22)</f>
        <v>Surface Removal, 2"</v>
      </c>
      <c r="C24" s="294">
        <f>IF('Tabulation of Bids'!D22=0,"",'Tabulation of Bids'!D22)</f>
        <v>11650</v>
      </c>
      <c r="D24" s="298" t="str">
        <f>IF(ISBLANK('Tabulation of Bids'!C22),"",'Tabulation of Bids'!C22)</f>
        <v>S.Y.</v>
      </c>
      <c r="E24" s="261">
        <f t="shared" si="1"/>
        <v>40775</v>
      </c>
      <c r="F24" s="262" t="str">
        <f t="shared" si="0"/>
        <v/>
      </c>
      <c r="G24" s="287" t="str">
        <f t="shared" si="2"/>
        <v/>
      </c>
      <c r="H24" s="166"/>
      <c r="I24" s="135" t="str">
        <f t="shared" si="3"/>
        <v/>
      </c>
      <c r="J24" s="133">
        <f>IF(ISBLANK('Tabulation of Bids'!I22),"",'Tabulation of Bids'!I22)</f>
        <v>3.5</v>
      </c>
      <c r="K24" s="133" t="str">
        <f t="shared" si="4"/>
        <v/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6">
        <f>IF(ISBLANK('Tabulation of Bids'!A23),"",'Tabulation of Bids'!A23)</f>
        <v>18</v>
      </c>
      <c r="B25" s="297" t="str">
        <f>IF(ISBLANK('Tabulation of Bids'!B23),"",'Tabulation of Bids'!B23)</f>
        <v>SDR-35 Perforated Pipe, 4"</v>
      </c>
      <c r="C25" s="294">
        <f>IF('Tabulation of Bids'!D23=0,"",'Tabulation of Bids'!D23)</f>
        <v>70</v>
      </c>
      <c r="D25" s="298" t="str">
        <f>IF(ISBLANK('Tabulation of Bids'!C23),"",'Tabulation of Bids'!C23)</f>
        <v>L.F.</v>
      </c>
      <c r="E25" s="261">
        <f t="shared" si="1"/>
        <v>4410</v>
      </c>
      <c r="F25" s="262" t="str">
        <f t="shared" si="0"/>
        <v/>
      </c>
      <c r="G25" s="287" t="str">
        <f t="shared" si="2"/>
        <v/>
      </c>
      <c r="H25" s="166"/>
      <c r="I25" s="135" t="str">
        <f t="shared" si="3"/>
        <v/>
      </c>
      <c r="J25" s="133">
        <f>IF(ISBLANK('Tabulation of Bids'!I23),"",'Tabulation of Bids'!I23)</f>
        <v>63</v>
      </c>
      <c r="K25" s="133" t="str">
        <f t="shared" si="4"/>
        <v/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6">
        <f>IF(ISBLANK('Tabulation of Bids'!A24),"",'Tabulation of Bids'!A24)</f>
        <v>19</v>
      </c>
      <c r="B26" s="297" t="str">
        <f>IF(ISBLANK('Tabulation of Bids'!B24),"",'Tabulation of Bids'!B24)</f>
        <v>Storm Manhole, 4' Diameter</v>
      </c>
      <c r="C26" s="294">
        <f>IF('Tabulation of Bids'!D24=0,"",'Tabulation of Bids'!D24)</f>
        <v>3</v>
      </c>
      <c r="D26" s="298" t="str">
        <f>IF(ISBLANK('Tabulation of Bids'!C24),"",'Tabulation of Bids'!C24)</f>
        <v>Each</v>
      </c>
      <c r="E26" s="261">
        <f t="shared" si="1"/>
        <v>10200</v>
      </c>
      <c r="F26" s="262" t="str">
        <f t="shared" si="0"/>
        <v/>
      </c>
      <c r="G26" s="287" t="str">
        <f t="shared" si="2"/>
        <v/>
      </c>
      <c r="H26" s="166"/>
      <c r="I26" s="135" t="str">
        <f t="shared" si="3"/>
        <v/>
      </c>
      <c r="J26" s="133">
        <f>IF(ISBLANK('Tabulation of Bids'!I24),"",'Tabulation of Bids'!I24)</f>
        <v>3400</v>
      </c>
      <c r="K26" s="133" t="str">
        <f t="shared" si="4"/>
        <v/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6">
        <f>IF(ISBLANK('Tabulation of Bids'!A25),"",'Tabulation of Bids'!A25)</f>
        <v>20</v>
      </c>
      <c r="B27" s="297" t="str">
        <f>IF(ISBLANK('Tabulation of Bids'!B25),"",'Tabulation of Bids'!B25)</f>
        <v>Connect to Existing Storm Sewer</v>
      </c>
      <c r="C27" s="294">
        <f>IF('Tabulation of Bids'!D25=0,"",'Tabulation of Bids'!D25)</f>
        <v>2</v>
      </c>
      <c r="D27" s="298" t="str">
        <f>IF(ISBLANK('Tabulation of Bids'!C25),"",'Tabulation of Bids'!C25)</f>
        <v>Each</v>
      </c>
      <c r="E27" s="261">
        <f t="shared" si="1"/>
        <v>3000</v>
      </c>
      <c r="F27" s="262" t="str">
        <f t="shared" si="0"/>
        <v/>
      </c>
      <c r="G27" s="287" t="str">
        <f t="shared" si="2"/>
        <v/>
      </c>
      <c r="H27" s="166"/>
      <c r="I27" s="135" t="str">
        <f t="shared" si="3"/>
        <v/>
      </c>
      <c r="J27" s="133">
        <f>IF(ISBLANK('Tabulation of Bids'!I25),"",'Tabulation of Bids'!I25)</f>
        <v>1500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6">
        <f>IF(ISBLANK('Tabulation of Bids'!A26),"",'Tabulation of Bids'!A26)</f>
        <v>21</v>
      </c>
      <c r="B28" s="297" t="str">
        <f>IF(ISBLANK('Tabulation of Bids'!B26),"",'Tabulation of Bids'!B26)</f>
        <v>Inlets to be Adjusted</v>
      </c>
      <c r="C28" s="294">
        <f>IF('Tabulation of Bids'!D26=0,"",'Tabulation of Bids'!D26)</f>
        <v>6</v>
      </c>
      <c r="D28" s="298" t="str">
        <f>IF(ISBLANK('Tabulation of Bids'!C26),"",'Tabulation of Bids'!C26)</f>
        <v>Each</v>
      </c>
      <c r="E28" s="261">
        <f t="shared" si="1"/>
        <v>9600</v>
      </c>
      <c r="F28" s="262" t="str">
        <f t="shared" si="0"/>
        <v/>
      </c>
      <c r="G28" s="287" t="str">
        <f t="shared" si="2"/>
        <v/>
      </c>
      <c r="H28" s="166"/>
      <c r="I28" s="135" t="str">
        <f t="shared" si="3"/>
        <v/>
      </c>
      <c r="J28" s="133">
        <f>IF(ISBLANK('Tabulation of Bids'!I26),"",'Tabulation of Bids'!I26)</f>
        <v>1600</v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6">
        <f>IF(ISBLANK('Tabulation of Bids'!A27),"",'Tabulation of Bids'!A27)</f>
        <v>22</v>
      </c>
      <c r="B29" s="297" t="str">
        <f>IF(ISBLANK('Tabulation of Bids'!B27),"",'Tabulation of Bids'!B27)</f>
        <v>Inlets to be Reconstructed</v>
      </c>
      <c r="C29" s="294">
        <f>IF('Tabulation of Bids'!D27=0,"",'Tabulation of Bids'!D27)</f>
        <v>2</v>
      </c>
      <c r="D29" s="298" t="str">
        <f>IF(ISBLANK('Tabulation of Bids'!C27),"",'Tabulation of Bids'!C27)</f>
        <v>Each</v>
      </c>
      <c r="E29" s="261">
        <f t="shared" si="1"/>
        <v>4000</v>
      </c>
      <c r="F29" s="262" t="str">
        <f t="shared" si="0"/>
        <v/>
      </c>
      <c r="G29" s="287" t="str">
        <f t="shared" si="2"/>
        <v/>
      </c>
      <c r="H29" s="166"/>
      <c r="I29" s="135" t="str">
        <f t="shared" si="3"/>
        <v/>
      </c>
      <c r="J29" s="133">
        <f>IF(ISBLANK('Tabulation of Bids'!I27),"",'Tabulation of Bids'!I27)</f>
        <v>2000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6">
        <f>IF(ISBLANK('Tabulation of Bids'!A28),"",'Tabulation of Bids'!A28)</f>
        <v>23</v>
      </c>
      <c r="B30" s="297" t="str">
        <f>IF(ISBLANK('Tabulation of Bids'!B28),"",'Tabulation of Bids'!B28)</f>
        <v>Combination Concrete Curb and Gutter, Type M-6.18 (Modified)</v>
      </c>
      <c r="C30" s="294">
        <f>IF('Tabulation of Bids'!D28=0,"",'Tabulation of Bids'!D28)</f>
        <v>225</v>
      </c>
      <c r="D30" s="298" t="str">
        <f>IF(ISBLANK('Tabulation of Bids'!C28),"",'Tabulation of Bids'!C28)</f>
        <v>L.F.</v>
      </c>
      <c r="E30" s="261">
        <f t="shared" si="1"/>
        <v>11700</v>
      </c>
      <c r="F30" s="262" t="str">
        <f t="shared" si="0"/>
        <v/>
      </c>
      <c r="G30" s="287" t="str">
        <f t="shared" si="2"/>
        <v/>
      </c>
      <c r="H30" s="166"/>
      <c r="I30" s="135" t="str">
        <f t="shared" si="3"/>
        <v/>
      </c>
      <c r="J30" s="133">
        <f>IF(ISBLANK('Tabulation of Bids'!I28),"",'Tabulation of Bids'!I28)</f>
        <v>52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299">
        <f>IF(ISBLANK('Tabulation of Bids'!A29),"",'Tabulation of Bids'!A29)</f>
        <v>24</v>
      </c>
      <c r="B31" s="300" t="str">
        <f>IF(ISBLANK('Tabulation of Bids'!B29),"",'Tabulation of Bids'!B29)</f>
        <v>Traffic Control and Protection</v>
      </c>
      <c r="C31" s="294">
        <f>IF('Tabulation of Bids'!D29=0,"",'Tabulation of Bids'!D29)</f>
        <v>1</v>
      </c>
      <c r="D31" s="301" t="str">
        <f>IF(ISBLANK('Tabulation of Bids'!C29),"",'Tabulation of Bids'!C29)</f>
        <v>Lsum</v>
      </c>
      <c r="E31" s="263">
        <f t="shared" si="1"/>
        <v>25000</v>
      </c>
      <c r="F31" s="264" t="str">
        <f t="shared" si="0"/>
        <v/>
      </c>
      <c r="G31" s="287" t="str">
        <f t="shared" si="2"/>
        <v/>
      </c>
      <c r="H31" s="166"/>
      <c r="I31" s="135" t="str">
        <f t="shared" si="3"/>
        <v/>
      </c>
      <c r="J31" s="133">
        <f>IF(ISBLANK('Tabulation of Bids'!I29),"",'Tabulation of Bids'!I29)</f>
        <v>25000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395041.56</v>
      </c>
      <c r="F32" s="26"/>
      <c r="G32" s="35"/>
      <c r="H32" s="45"/>
      <c r="I32" s="35"/>
      <c r="J32" s="25"/>
      <c r="K32" s="25">
        <f>IF(ISNUMBER(E32),SUM(K8:K31),"")</f>
        <v>0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135</v>
      </c>
      <c r="D48" s="353"/>
      <c r="E48" s="353"/>
      <c r="F48" s="353"/>
      <c r="G48" s="353"/>
      <c r="H48" s="353"/>
      <c r="I48" s="353"/>
      <c r="J48" s="353"/>
      <c r="K48" s="353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135</v>
      </c>
      <c r="D50" s="56"/>
      <c r="E50" s="353"/>
      <c r="F50" s="353"/>
      <c r="G50" s="353"/>
      <c r="H50" s="353"/>
      <c r="I50" s="353"/>
      <c r="J50" s="353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3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3"/>
      <c r="K55" s="353"/>
      <c r="N55" s="128"/>
    </row>
    <row r="56" spans="1:31" x14ac:dyDescent="0.2">
      <c r="A56" s="12"/>
      <c r="B56" s="92" t="str">
        <f>B3</f>
        <v>Estimate No. 1 from September 9, 2024 to October 11, 2024</v>
      </c>
      <c r="C56" s="12"/>
      <c r="D56" s="12"/>
      <c r="E56" s="12"/>
      <c r="F56" s="12"/>
      <c r="G56" s="12"/>
      <c r="H56" s="12"/>
      <c r="I56" s="302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N-Trak Group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>Address: Loves Park, IL Bid Bond</v>
      </c>
      <c r="C58" s="12"/>
      <c r="D58" s="12"/>
      <c r="E58" s="12"/>
      <c r="F58" s="12"/>
      <c r="G58" s="12"/>
      <c r="H58" s="14" t="s">
        <v>32</v>
      </c>
      <c r="I58" s="538" t="str">
        <f>I5</f>
        <v>Bid On: City-Wide Street Repairs Group No. 6 - 2025 (Parking Lots)</v>
      </c>
      <c r="J58" s="538"/>
      <c r="K58" s="538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2">
        <f>IF(ISBLANK('Tabulation of Bids'!A32),"",'Tabulation of Bids'!A32)</f>
        <v>25</v>
      </c>
      <c r="B61" s="304" t="str">
        <f>IF(ISBLANK('Tabulation of Bids'!B32),"",'Tabulation of Bids'!B32)</f>
        <v>Thermoplastic Pavement Markings, 4"</v>
      </c>
      <c r="C61" s="294">
        <f>IF('Tabulation of Bids'!D32=0,"",'Tabulation of Bids'!D32)</f>
        <v>5426</v>
      </c>
      <c r="D61" s="295" t="str">
        <f>IF(ISBLANK('Tabulation of Bids'!C32),"",'Tabulation of Bids'!C32)</f>
        <v>L.F.</v>
      </c>
      <c r="E61" s="257">
        <f>IF(J61 = "","",J61*C61)</f>
        <v>8139</v>
      </c>
      <c r="F61" s="258" t="str">
        <f>IF((H61&gt;C61),H61-C61,"")</f>
        <v/>
      </c>
      <c r="G61" s="287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Bids'!I32),"",'Tabulation of Bids'!I32)</f>
        <v>1.5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5">
        <f>IF(ISBLANK('Tabulation of Bids'!A33),"",'Tabulation of Bids'!A33)</f>
        <v>26</v>
      </c>
      <c r="B62" s="306" t="str">
        <f>IF(ISBLANK('Tabulation of Bids'!B33),"",'Tabulation of Bids'!B33)</f>
        <v>Accessible Parking Symbol Striping</v>
      </c>
      <c r="C62" s="294">
        <f>IF('Tabulation of Bids'!D33=0,"",'Tabulation of Bids'!D33)</f>
        <v>2</v>
      </c>
      <c r="D62" s="298" t="str">
        <f>IF(ISBLANK('Tabulation of Bids'!C33),"",'Tabulation of Bids'!C33)</f>
        <v>Each</v>
      </c>
      <c r="E62" s="133">
        <f t="shared" ref="E62:E84" si="7">IF(J62 = "","",J62*C62)</f>
        <v>950</v>
      </c>
      <c r="F62" s="134" t="str">
        <f t="shared" ref="F62:F84" si="8">IF((H62&gt;C62),H62-C62,"")</f>
        <v/>
      </c>
      <c r="G62" s="287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Bids'!I33),"",'Tabulation of Bids'!I33)</f>
        <v>475</v>
      </c>
      <c r="K62" s="133" t="str">
        <f t="shared" si="6"/>
        <v/>
      </c>
      <c r="M62" s="3"/>
      <c r="N62" s="128"/>
    </row>
    <row r="63" spans="1:31" ht="20.25" customHeight="1" x14ac:dyDescent="0.2">
      <c r="A63" s="305">
        <f>IF(ISBLANK('Tabulation of Bids'!A34),"",'Tabulation of Bids'!A34)</f>
        <v>27</v>
      </c>
      <c r="B63" s="306" t="str">
        <f>IF(ISBLANK('Tabulation of Bids'!B34),"",'Tabulation of Bids'!B34)</f>
        <v>Subgrade Undercutting</v>
      </c>
      <c r="C63" s="294">
        <f>IF('Tabulation of Bids'!D34=0,"",'Tabulation of Bids'!D34)</f>
        <v>100</v>
      </c>
      <c r="D63" s="298" t="str">
        <f>IF(ISBLANK('Tabulation of Bids'!C34),"",'Tabulation of Bids'!C34)</f>
        <v>C.Y.</v>
      </c>
      <c r="E63" s="133">
        <f t="shared" si="7"/>
        <v>7000</v>
      </c>
      <c r="F63" s="134" t="str">
        <f t="shared" si="8"/>
        <v/>
      </c>
      <c r="G63" s="287" t="str">
        <f t="shared" si="9"/>
        <v/>
      </c>
      <c r="H63" s="166"/>
      <c r="I63" s="135" t="str">
        <f t="shared" si="5"/>
        <v/>
      </c>
      <c r="J63" s="133">
        <f>IF(ISBLANK('Tabulation of Bids'!I34),"",'Tabulation of Bids'!I34)</f>
        <v>70</v>
      </c>
      <c r="K63" s="133" t="str">
        <f t="shared" si="6"/>
        <v/>
      </c>
      <c r="M63" s="1"/>
      <c r="N63" s="128"/>
    </row>
    <row r="64" spans="1:31" ht="20.25" customHeight="1" x14ac:dyDescent="0.2">
      <c r="A64" s="305" t="str">
        <f>IF(ISBLANK('Tabulation of Bids'!A35),"",'Tabulation of Bids'!A35)</f>
        <v/>
      </c>
      <c r="B64" s="306" t="str">
        <f>IF(ISBLANK('Tabulation of Bids'!B35),"",'Tabulation of Bids'!B35)</f>
        <v/>
      </c>
      <c r="C64" s="294" t="str">
        <f>IF('Tabulation of Bids'!D35=0,"",'Tabulation of Bids'!D35)</f>
        <v/>
      </c>
      <c r="D64" s="298" t="str">
        <f>IF(ISBLANK('Tabulation of Bids'!C35),"",'Tabulation of Bids'!C35)</f>
        <v/>
      </c>
      <c r="E64" s="133" t="str">
        <f t="shared" si="7"/>
        <v/>
      </c>
      <c r="F64" s="134" t="str">
        <f t="shared" si="8"/>
        <v/>
      </c>
      <c r="G64" s="287" t="str">
        <f t="shared" si="9"/>
        <v/>
      </c>
      <c r="H64" s="166"/>
      <c r="I64" s="135" t="str">
        <f t="shared" si="5"/>
        <v/>
      </c>
      <c r="J64" s="133" t="str">
        <f>IF(ISBLANK('Tabulation of Bids'!I35),"",'Tabulation of Bids'!I35)</f>
        <v/>
      </c>
      <c r="K64" s="133" t="str">
        <f t="shared" si="6"/>
        <v/>
      </c>
      <c r="M64" s="1"/>
      <c r="N64" s="128"/>
    </row>
    <row r="65" spans="1:14" ht="20.25" customHeight="1" x14ac:dyDescent="0.2">
      <c r="A65" s="305" t="str">
        <f>IF(ISBLANK('Tabulation of Bids'!A36),"",'Tabulation of Bids'!A36)</f>
        <v/>
      </c>
      <c r="B65" s="306" t="str">
        <f>IF(ISBLANK('Tabulation of Bids'!B36),"",'Tabulation of Bids'!B36)</f>
        <v/>
      </c>
      <c r="C65" s="294" t="str">
        <f>IF('Tabulation of Bids'!D36=0,"",'Tabulation of Bids'!D36)</f>
        <v/>
      </c>
      <c r="D65" s="298" t="str">
        <f>IF(ISBLANK('Tabulation of Bids'!C36),"",'Tabulation of Bids'!C36)</f>
        <v/>
      </c>
      <c r="E65" s="133" t="str">
        <f t="shared" si="7"/>
        <v/>
      </c>
      <c r="F65" s="134" t="str">
        <f t="shared" si="8"/>
        <v/>
      </c>
      <c r="G65" s="287" t="str">
        <f t="shared" si="9"/>
        <v/>
      </c>
      <c r="H65" s="166"/>
      <c r="I65" s="135" t="str">
        <f t="shared" si="5"/>
        <v/>
      </c>
      <c r="J65" s="133" t="str">
        <f>IF(ISBLANK('Tabulation of Bids'!I36),"",'Tabulation of Bids'!I36)</f>
        <v/>
      </c>
      <c r="K65" s="133" t="str">
        <f t="shared" si="6"/>
        <v/>
      </c>
      <c r="M65" s="1"/>
      <c r="N65" s="128"/>
    </row>
    <row r="66" spans="1:14" ht="20.25" customHeight="1" x14ac:dyDescent="0.2">
      <c r="A66" s="305" t="str">
        <f>IF(ISBLANK('Tabulation of Bids'!A37),"",'Tabulation of Bids'!A37)</f>
        <v/>
      </c>
      <c r="B66" s="306" t="str">
        <f>IF(ISBLANK('Tabulation of Bids'!B37),"",'Tabulation of Bids'!B37)</f>
        <v/>
      </c>
      <c r="C66" s="294" t="str">
        <f>IF('Tabulation of Bids'!D37=0,"",'Tabulation of Bids'!D37)</f>
        <v/>
      </c>
      <c r="D66" s="298" t="str">
        <f>IF(ISBLANK('Tabulation of Bids'!C37),"",'Tabulation of Bids'!C37)</f>
        <v/>
      </c>
      <c r="E66" s="133" t="str">
        <f t="shared" si="7"/>
        <v/>
      </c>
      <c r="F66" s="134" t="str">
        <f t="shared" si="8"/>
        <v/>
      </c>
      <c r="G66" s="287" t="str">
        <f t="shared" si="9"/>
        <v/>
      </c>
      <c r="H66" s="166"/>
      <c r="I66" s="135" t="str">
        <f t="shared" si="5"/>
        <v/>
      </c>
      <c r="J66" s="133" t="str">
        <f>IF(ISBLANK('Tabulation of Bids'!I37),"",'Tabulation of Bids'!I37)</f>
        <v/>
      </c>
      <c r="K66" s="133" t="str">
        <f t="shared" si="6"/>
        <v/>
      </c>
      <c r="M66" s="1"/>
      <c r="N66" s="128"/>
    </row>
    <row r="67" spans="1:14" ht="20.25" customHeight="1" x14ac:dyDescent="0.2">
      <c r="A67" s="305" t="str">
        <f>IF(ISBLANK('Tabulation of Bids'!A38),"",'Tabulation of Bids'!A38)</f>
        <v/>
      </c>
      <c r="B67" s="306" t="str">
        <f>IF(ISBLANK('Tabulation of Bids'!B38),"",'Tabulation of Bids'!B38)</f>
        <v/>
      </c>
      <c r="C67" s="294" t="str">
        <f>IF('Tabulation of Bids'!D38=0,"",'Tabulation of Bids'!D38)</f>
        <v/>
      </c>
      <c r="D67" s="298" t="str">
        <f>IF(ISBLANK('Tabulation of Bids'!C38),"",'Tabulation of Bids'!C38)</f>
        <v/>
      </c>
      <c r="E67" s="133" t="str">
        <f t="shared" si="7"/>
        <v/>
      </c>
      <c r="F67" s="134" t="str">
        <f t="shared" si="8"/>
        <v/>
      </c>
      <c r="G67" s="287" t="str">
        <f t="shared" si="9"/>
        <v/>
      </c>
      <c r="H67" s="166"/>
      <c r="I67" s="135" t="str">
        <f t="shared" si="5"/>
        <v/>
      </c>
      <c r="J67" s="133" t="str">
        <f>IF(ISBLANK('Tabulation of Bids'!I38),"",'Tabulation of Bids'!I38)</f>
        <v/>
      </c>
      <c r="K67" s="133" t="str">
        <f t="shared" si="6"/>
        <v/>
      </c>
      <c r="M67" s="1"/>
      <c r="N67" s="128"/>
    </row>
    <row r="68" spans="1:14" ht="20.25" customHeight="1" x14ac:dyDescent="0.2">
      <c r="A68" s="305" t="str">
        <f>IF(ISBLANK('Tabulation of Bids'!A39),"",'Tabulation of Bids'!A39)</f>
        <v/>
      </c>
      <c r="B68" s="306" t="str">
        <f>IF(ISBLANK('Tabulation of Bids'!B39),"",'Tabulation of Bids'!B39)</f>
        <v/>
      </c>
      <c r="C68" s="294" t="str">
        <f>IF('Tabulation of Bids'!D39=0,"",'Tabulation of Bids'!D39)</f>
        <v/>
      </c>
      <c r="D68" s="298" t="str">
        <f>IF(ISBLANK('Tabulation of Bids'!C39),"",'Tabulation of Bids'!C39)</f>
        <v/>
      </c>
      <c r="E68" s="133" t="str">
        <f t="shared" si="7"/>
        <v/>
      </c>
      <c r="F68" s="134" t="str">
        <f t="shared" si="8"/>
        <v/>
      </c>
      <c r="G68" s="287" t="str">
        <f t="shared" si="9"/>
        <v/>
      </c>
      <c r="H68" s="166"/>
      <c r="I68" s="135" t="str">
        <f t="shared" si="5"/>
        <v/>
      </c>
      <c r="J68" s="133" t="str">
        <f>IF(ISBLANK('Tabulation of Bids'!I39),"",'Tabulation of Bids'!I39)</f>
        <v/>
      </c>
      <c r="K68" s="133" t="str">
        <f t="shared" si="6"/>
        <v/>
      </c>
      <c r="M68" s="1"/>
      <c r="N68" s="128"/>
    </row>
    <row r="69" spans="1:14" ht="20.25" customHeight="1" x14ac:dyDescent="0.2">
      <c r="A69" s="305" t="str">
        <f>IF(ISBLANK('Tabulation of Bids'!A40),"",'Tabulation of Bids'!A40)</f>
        <v/>
      </c>
      <c r="B69" s="306" t="str">
        <f>IF(ISBLANK('Tabulation of Bids'!B40),"",'Tabulation of Bids'!B40)</f>
        <v/>
      </c>
      <c r="C69" s="294" t="str">
        <f>IF('Tabulation of Bids'!D40=0,"",'Tabulation of Bids'!D40)</f>
        <v/>
      </c>
      <c r="D69" s="298" t="str">
        <f>IF(ISBLANK('Tabulation of Bids'!C40),"",'Tabulation of Bids'!C40)</f>
        <v/>
      </c>
      <c r="E69" s="133" t="str">
        <f t="shared" si="7"/>
        <v/>
      </c>
      <c r="F69" s="134" t="str">
        <f t="shared" si="8"/>
        <v/>
      </c>
      <c r="G69" s="287" t="str">
        <f t="shared" si="9"/>
        <v/>
      </c>
      <c r="H69" s="166"/>
      <c r="I69" s="135" t="str">
        <f t="shared" si="5"/>
        <v/>
      </c>
      <c r="J69" s="133" t="str">
        <f>IF(ISBLANK('Tabulation of Bids'!I40),"",'Tabulation of Bids'!I40)</f>
        <v/>
      </c>
      <c r="K69" s="133" t="str">
        <f t="shared" si="6"/>
        <v/>
      </c>
      <c r="M69" s="1"/>
      <c r="N69" s="128"/>
    </row>
    <row r="70" spans="1:14" ht="20.25" customHeight="1" x14ac:dyDescent="0.2">
      <c r="A70" s="305" t="str">
        <f>IF(ISBLANK('Tabulation of Bids'!A41),"",'Tabulation of Bids'!A41)</f>
        <v/>
      </c>
      <c r="B70" s="306" t="str">
        <f>IF(ISBLANK('Tabulation of Bids'!B41),"",'Tabulation of Bids'!B41)</f>
        <v/>
      </c>
      <c r="C70" s="294" t="str">
        <f>IF('Tabulation of Bids'!D41=0,"",'Tabulation of Bids'!D41)</f>
        <v/>
      </c>
      <c r="D70" s="298" t="str">
        <f>IF(ISBLANK('Tabulation of Bids'!C41),"",'Tabulation of Bids'!C41)</f>
        <v/>
      </c>
      <c r="E70" s="133" t="str">
        <f t="shared" si="7"/>
        <v/>
      </c>
      <c r="F70" s="134" t="str">
        <f t="shared" si="8"/>
        <v/>
      </c>
      <c r="G70" s="287" t="str">
        <f t="shared" si="9"/>
        <v/>
      </c>
      <c r="H70" s="166"/>
      <c r="I70" s="135" t="str">
        <f t="shared" si="5"/>
        <v/>
      </c>
      <c r="J70" s="133" t="str">
        <f>IF(ISBLANK('Tabulation of Bids'!I41),"",'Tabulation of Bids'!I41)</f>
        <v/>
      </c>
      <c r="K70" s="133" t="str">
        <f t="shared" si="6"/>
        <v/>
      </c>
      <c r="M70" s="1"/>
      <c r="N70" s="128"/>
    </row>
    <row r="71" spans="1:14" ht="20.25" customHeight="1" x14ac:dyDescent="0.2">
      <c r="A71" s="305" t="str">
        <f>IF(ISBLANK('Tabulation of Bids'!A42),"",'Tabulation of Bids'!A42)</f>
        <v/>
      </c>
      <c r="B71" s="306" t="str">
        <f>IF(ISBLANK('Tabulation of Bids'!B42),"",'Tabulation of Bids'!B42)</f>
        <v/>
      </c>
      <c r="C71" s="294" t="str">
        <f>IF('Tabulation of Bids'!D42=0,"",'Tabulation of Bids'!D42)</f>
        <v/>
      </c>
      <c r="D71" s="298" t="str">
        <f>IF(ISBLANK('Tabulation of Bids'!C42),"",'Tabulation of Bids'!C42)</f>
        <v/>
      </c>
      <c r="E71" s="133" t="str">
        <f t="shared" si="7"/>
        <v/>
      </c>
      <c r="F71" s="134" t="str">
        <f t="shared" si="8"/>
        <v/>
      </c>
      <c r="G71" s="287" t="str">
        <f t="shared" si="9"/>
        <v/>
      </c>
      <c r="H71" s="166"/>
      <c r="I71" s="135" t="str">
        <f t="shared" si="5"/>
        <v/>
      </c>
      <c r="J71" s="133" t="str">
        <f>IF(ISBLANK('Tabulation of Bids'!I42),"",'Tabulation of Bids'!I42)</f>
        <v/>
      </c>
      <c r="K71" s="133" t="str">
        <f t="shared" si="6"/>
        <v/>
      </c>
      <c r="M71" s="1"/>
      <c r="N71" s="128"/>
    </row>
    <row r="72" spans="1:14" ht="20.25" customHeight="1" x14ac:dyDescent="0.2">
      <c r="A72" s="305" t="str">
        <f>IF(ISBLANK('Tabulation of Bids'!A43),"",'Tabulation of Bids'!A43)</f>
        <v/>
      </c>
      <c r="B72" s="306" t="str">
        <f>IF(ISBLANK('Tabulation of Bids'!B43),"",'Tabulation of Bids'!B43)</f>
        <v/>
      </c>
      <c r="C72" s="294" t="str">
        <f>IF('Tabulation of Bids'!D43=0,"",'Tabulation of Bids'!D43)</f>
        <v/>
      </c>
      <c r="D72" s="298" t="str">
        <f>IF(ISBLANK('Tabulation of Bids'!C43),"",'Tabulation of Bids'!C43)</f>
        <v/>
      </c>
      <c r="E72" s="133" t="str">
        <f t="shared" si="7"/>
        <v/>
      </c>
      <c r="F72" s="134" t="str">
        <f t="shared" si="8"/>
        <v/>
      </c>
      <c r="G72" s="287" t="str">
        <f t="shared" si="9"/>
        <v/>
      </c>
      <c r="H72" s="166"/>
      <c r="I72" s="135" t="str">
        <f t="shared" si="5"/>
        <v/>
      </c>
      <c r="J72" s="133" t="str">
        <f>IF(ISBLANK('Tabulation of Bids'!I43),"",'Tabulation of Bids'!I43)</f>
        <v/>
      </c>
      <c r="K72" s="133" t="str">
        <f t="shared" si="6"/>
        <v/>
      </c>
      <c r="M72" s="1"/>
      <c r="N72" s="128"/>
    </row>
    <row r="73" spans="1:14" ht="20.25" customHeight="1" x14ac:dyDescent="0.2">
      <c r="A73" s="305" t="str">
        <f>IF(ISBLANK('Tabulation of Bids'!A44),"",'Tabulation of Bids'!A44)</f>
        <v/>
      </c>
      <c r="B73" s="306" t="str">
        <f>IF(ISBLANK('Tabulation of Bids'!B44),"",'Tabulation of Bids'!B44)</f>
        <v/>
      </c>
      <c r="C73" s="294" t="str">
        <f>IF('Tabulation of Bids'!D44=0,"",'Tabulation of Bids'!D44)</f>
        <v/>
      </c>
      <c r="D73" s="298" t="str">
        <f>IF(ISBLANK('Tabulation of Bids'!C44),"",'Tabulation of Bids'!C44)</f>
        <v/>
      </c>
      <c r="E73" s="133" t="str">
        <f t="shared" si="7"/>
        <v/>
      </c>
      <c r="F73" s="134" t="str">
        <f t="shared" si="8"/>
        <v/>
      </c>
      <c r="G73" s="287" t="str">
        <f t="shared" si="9"/>
        <v/>
      </c>
      <c r="H73" s="166"/>
      <c r="I73" s="135" t="str">
        <f t="shared" si="5"/>
        <v/>
      </c>
      <c r="J73" s="133" t="str">
        <f>IF(ISBLANK('Tabulation of Bids'!I44),"",'Tabulation of Bids'!I44)</f>
        <v/>
      </c>
      <c r="K73" s="133" t="str">
        <f t="shared" si="6"/>
        <v/>
      </c>
      <c r="M73" s="1"/>
      <c r="N73" s="128"/>
    </row>
    <row r="74" spans="1:14" ht="20.25" customHeight="1" x14ac:dyDescent="0.2">
      <c r="A74" s="305" t="str">
        <f>IF(ISBLANK('Tabulation of Bids'!A45),"",'Tabulation of Bids'!A45)</f>
        <v/>
      </c>
      <c r="B74" s="306" t="str">
        <f>IF(ISBLANK('Tabulation of Bids'!B45),"",'Tabulation of Bids'!B45)</f>
        <v/>
      </c>
      <c r="C74" s="294" t="str">
        <f>IF('Tabulation of Bids'!D45=0,"",'Tabulation of Bids'!D45)</f>
        <v/>
      </c>
      <c r="D74" s="298" t="str">
        <f>IF(ISBLANK('Tabulation of Bids'!C45),"",'Tabulation of Bids'!C45)</f>
        <v/>
      </c>
      <c r="E74" s="133" t="str">
        <f t="shared" si="7"/>
        <v/>
      </c>
      <c r="F74" s="134" t="str">
        <f t="shared" si="8"/>
        <v/>
      </c>
      <c r="G74" s="287" t="str">
        <f t="shared" si="9"/>
        <v/>
      </c>
      <c r="H74" s="166"/>
      <c r="I74" s="135" t="str">
        <f t="shared" si="5"/>
        <v/>
      </c>
      <c r="J74" s="133" t="str">
        <f>IF(ISBLANK('Tabulation of Bids'!I45),"",'Tabulation of Bids'!I45)</f>
        <v/>
      </c>
      <c r="K74" s="133" t="str">
        <f t="shared" si="6"/>
        <v/>
      </c>
      <c r="M74" s="1"/>
      <c r="N74" s="128"/>
    </row>
    <row r="75" spans="1:14" ht="20.25" customHeight="1" x14ac:dyDescent="0.2">
      <c r="A75" s="305" t="str">
        <f>IF(ISBLANK('Tabulation of Bids'!A46),"",'Tabulation of Bids'!A46)</f>
        <v/>
      </c>
      <c r="B75" s="306" t="str">
        <f>IF(ISBLANK('Tabulation of Bids'!B46),"",'Tabulation of Bids'!B46)</f>
        <v/>
      </c>
      <c r="C75" s="294" t="str">
        <f>IF('Tabulation of Bids'!D46=0,"",'Tabulation of Bids'!D46)</f>
        <v/>
      </c>
      <c r="D75" s="298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7" t="str">
        <f t="shared" si="9"/>
        <v/>
      </c>
      <c r="H75" s="166"/>
      <c r="I75" s="135" t="str">
        <f t="shared" si="5"/>
        <v/>
      </c>
      <c r="J75" s="133" t="str">
        <f>IF(ISBLANK('Tabulation of Bids'!I46),"",'Tabulation of Bids'!I46)</f>
        <v/>
      </c>
      <c r="K75" s="133" t="str">
        <f t="shared" si="6"/>
        <v/>
      </c>
      <c r="M75" s="1"/>
      <c r="N75" s="128"/>
    </row>
    <row r="76" spans="1:14" ht="20.25" customHeight="1" x14ac:dyDescent="0.2">
      <c r="A76" s="305" t="str">
        <f>IF(ISBLANK('Tabulation of Bids'!A47),"",'Tabulation of Bids'!A47)</f>
        <v/>
      </c>
      <c r="B76" s="306" t="str">
        <f>IF(ISBLANK('Tabulation of Bids'!B47),"",'Tabulation of Bids'!B47)</f>
        <v/>
      </c>
      <c r="C76" s="294" t="str">
        <f>IF('Tabulation of Bids'!D47=0,"",'Tabulation of Bids'!D47)</f>
        <v/>
      </c>
      <c r="D76" s="298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7" t="str">
        <f t="shared" si="9"/>
        <v/>
      </c>
      <c r="H76" s="166"/>
      <c r="I76" s="135" t="str">
        <f t="shared" si="5"/>
        <v/>
      </c>
      <c r="J76" s="133" t="str">
        <f>IF(ISBLANK('Tabulation of Bids'!I47),"",'Tabulation of Bids'!I47)</f>
        <v/>
      </c>
      <c r="K76" s="133" t="str">
        <f t="shared" si="6"/>
        <v/>
      </c>
    </row>
    <row r="77" spans="1:14" ht="20.25" customHeight="1" x14ac:dyDescent="0.2">
      <c r="A77" s="305" t="str">
        <f>IF(ISBLANK('Tabulation of Bids'!A48),"",'Tabulation of Bids'!A48)</f>
        <v/>
      </c>
      <c r="B77" s="306" t="str">
        <f>IF(ISBLANK('Tabulation of Bids'!B48),"",'Tabulation of Bids'!B48)</f>
        <v/>
      </c>
      <c r="C77" s="294" t="str">
        <f>IF('Tabulation of Bids'!D48=0,"",'Tabulation of Bids'!D48)</f>
        <v/>
      </c>
      <c r="D77" s="298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7" t="str">
        <f t="shared" si="9"/>
        <v/>
      </c>
      <c r="H77" s="166"/>
      <c r="I77" s="135" t="str">
        <f t="shared" si="5"/>
        <v/>
      </c>
      <c r="J77" s="133" t="str">
        <f>IF(ISBLANK('Tabulation of Bids'!I48),"",'Tabulation of Bids'!I48)</f>
        <v/>
      </c>
      <c r="K77" s="133" t="str">
        <f t="shared" si="6"/>
        <v/>
      </c>
    </row>
    <row r="78" spans="1:14" ht="20.25" customHeight="1" x14ac:dyDescent="0.2">
      <c r="A78" s="305" t="str">
        <f>IF(ISBLANK('Tabulation of Bids'!A49),"",'Tabulation of Bids'!A49)</f>
        <v/>
      </c>
      <c r="B78" s="306" t="str">
        <f>IF(ISBLANK('Tabulation of Bids'!B49),"",'Tabulation of Bids'!B49)</f>
        <v/>
      </c>
      <c r="C78" s="294" t="str">
        <f>IF('Tabulation of Bids'!D49=0,"",'Tabulation of Bids'!D49)</f>
        <v/>
      </c>
      <c r="D78" s="298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7" t="str">
        <f t="shared" si="9"/>
        <v/>
      </c>
      <c r="H78" s="166"/>
      <c r="I78" s="135" t="str">
        <f t="shared" si="5"/>
        <v/>
      </c>
      <c r="J78" s="133" t="str">
        <f>IF(ISBLANK('Tabulation of Bids'!I49),"",'Tabulation of Bids'!I49)</f>
        <v/>
      </c>
      <c r="K78" s="133" t="str">
        <f t="shared" si="6"/>
        <v/>
      </c>
    </row>
    <row r="79" spans="1:14" ht="20.25" customHeight="1" x14ac:dyDescent="0.2">
      <c r="A79" s="305" t="str">
        <f>IF(ISBLANK('Tabulation of Bids'!A50),"",'Tabulation of Bids'!A50)</f>
        <v/>
      </c>
      <c r="B79" s="306" t="str">
        <f>IF(ISBLANK('Tabulation of Bids'!B50),"",'Tabulation of Bids'!B50)</f>
        <v/>
      </c>
      <c r="C79" s="294" t="str">
        <f>IF('Tabulation of Bids'!D50=0,"",'Tabulation of Bids'!D50)</f>
        <v/>
      </c>
      <c r="D79" s="298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7" t="str">
        <f t="shared" si="9"/>
        <v/>
      </c>
      <c r="H79" s="166"/>
      <c r="I79" s="135" t="str">
        <f t="shared" si="5"/>
        <v/>
      </c>
      <c r="J79" s="133" t="str">
        <f>IF(ISBLANK('Tabulation of Bids'!I50),"",'Tabulation of Bids'!I50)</f>
        <v/>
      </c>
      <c r="K79" s="133" t="str">
        <f t="shared" si="6"/>
        <v/>
      </c>
    </row>
    <row r="80" spans="1:14" ht="20.25" customHeight="1" x14ac:dyDescent="0.2">
      <c r="A80" s="305" t="str">
        <f>IF(ISBLANK('Tabulation of Bids'!A51),"",'Tabulation of Bids'!A51)</f>
        <v/>
      </c>
      <c r="B80" s="306" t="str">
        <f>IF(ISBLANK('Tabulation of Bids'!B51),"",'Tabulation of Bids'!B51)</f>
        <v/>
      </c>
      <c r="C80" s="294" t="str">
        <f>IF('Tabulation of Bids'!D51=0,"",'Tabulation of Bids'!D51)</f>
        <v/>
      </c>
      <c r="D80" s="298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7" t="str">
        <f t="shared" si="9"/>
        <v/>
      </c>
      <c r="H80" s="166"/>
      <c r="I80" s="135" t="str">
        <f t="shared" si="5"/>
        <v/>
      </c>
      <c r="J80" s="133" t="str">
        <f>IF(ISBLANK('Tabulation of Bids'!I51),"",'Tabulation of Bids'!I51)</f>
        <v/>
      </c>
      <c r="K80" s="133" t="str">
        <f t="shared" si="6"/>
        <v/>
      </c>
    </row>
    <row r="81" spans="1:11" ht="20.25" customHeight="1" x14ac:dyDescent="0.2">
      <c r="A81" s="305" t="str">
        <f>IF(ISBLANK('Tabulation of Bids'!A52),"",'Tabulation of Bids'!A52)</f>
        <v/>
      </c>
      <c r="B81" s="306" t="str">
        <f>IF(ISBLANK('Tabulation of Bids'!B52),"",'Tabulation of Bids'!B52)</f>
        <v/>
      </c>
      <c r="C81" s="294" t="str">
        <f>IF('Tabulation of Bids'!D52=0,"",'Tabulation of Bids'!D52)</f>
        <v/>
      </c>
      <c r="D81" s="298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7" t="str">
        <f t="shared" si="9"/>
        <v/>
      </c>
      <c r="H81" s="166"/>
      <c r="I81" s="135" t="str">
        <f t="shared" si="5"/>
        <v/>
      </c>
      <c r="J81" s="133" t="str">
        <f>IF(ISBLANK('Tabulation of Bids'!I52),"",'Tabulation of Bids'!I52)</f>
        <v/>
      </c>
      <c r="K81" s="133" t="str">
        <f t="shared" si="6"/>
        <v/>
      </c>
    </row>
    <row r="82" spans="1:11" ht="20.25" customHeight="1" x14ac:dyDescent="0.2">
      <c r="A82" s="305" t="str">
        <f>IF(ISBLANK('Tabulation of Bids'!A53),"",'Tabulation of Bids'!A53)</f>
        <v/>
      </c>
      <c r="B82" s="306" t="str">
        <f>IF(ISBLANK('Tabulation of Bids'!B53),"",'Tabulation of Bids'!B53)</f>
        <v/>
      </c>
      <c r="C82" s="294" t="str">
        <f>IF('Tabulation of Bids'!D53=0,"",'Tabulation of Bids'!D53)</f>
        <v/>
      </c>
      <c r="D82" s="298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7" t="str">
        <f t="shared" si="9"/>
        <v/>
      </c>
      <c r="H82" s="166"/>
      <c r="I82" s="135" t="str">
        <f t="shared" si="5"/>
        <v/>
      </c>
      <c r="J82" s="133" t="str">
        <f>IF(ISBLANK('Tabulation of Bids'!I53),"",'Tabulation of Bids'!I53)</f>
        <v/>
      </c>
      <c r="K82" s="133" t="str">
        <f t="shared" si="6"/>
        <v/>
      </c>
    </row>
    <row r="83" spans="1:11" ht="20.25" customHeight="1" x14ac:dyDescent="0.2">
      <c r="A83" s="305" t="str">
        <f>IF(ISBLANK('Tabulation of Bids'!A54),"",'Tabulation of Bids'!A54)</f>
        <v/>
      </c>
      <c r="B83" s="306" t="str">
        <f>IF(ISBLANK('Tabulation of Bids'!B54),"",'Tabulation of Bids'!B54)</f>
        <v/>
      </c>
      <c r="C83" s="294" t="str">
        <f>IF('Tabulation of Bids'!D54=0,"",'Tabulation of Bids'!D54)</f>
        <v/>
      </c>
      <c r="D83" s="298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7" t="str">
        <f t="shared" si="9"/>
        <v/>
      </c>
      <c r="H83" s="166"/>
      <c r="I83" s="135" t="str">
        <f t="shared" si="5"/>
        <v/>
      </c>
      <c r="J83" s="133" t="str">
        <f>IF(ISBLANK('Tabulation of Bids'!I54),"",'Tabulation of Bids'!I54)</f>
        <v/>
      </c>
      <c r="K83" s="133" t="str">
        <f t="shared" si="6"/>
        <v/>
      </c>
    </row>
    <row r="84" spans="1:11" ht="20.25" customHeight="1" thickBot="1" x14ac:dyDescent="0.25">
      <c r="A84" s="307" t="str">
        <f>IF(ISBLANK('Tabulation of Bids'!A55),"",'Tabulation of Bids'!A55)</f>
        <v/>
      </c>
      <c r="B84" s="308" t="str">
        <f>IF(ISBLANK('Tabulation of Bids'!B55),"",'Tabulation of Bids'!B55)</f>
        <v/>
      </c>
      <c r="C84" s="294" t="str">
        <f>IF('Tabulation of Bids'!D55=0,"",'Tabulation of Bids'!D55)</f>
        <v/>
      </c>
      <c r="D84" s="301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7" t="str">
        <f t="shared" si="9"/>
        <v/>
      </c>
      <c r="H84" s="166"/>
      <c r="I84" s="135" t="str">
        <f t="shared" si="5"/>
        <v/>
      </c>
      <c r="J84" s="133" t="str">
        <f>IF(ISBLANK('Tabulation of Bids'!I55),"",'Tabulation of Bids'!I55)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411130.56</v>
      </c>
      <c r="F85" s="26"/>
      <c r="G85" s="35"/>
      <c r="H85" s="45"/>
      <c r="I85" s="35"/>
      <c r="J85" s="25"/>
      <c r="K85" s="25">
        <f>IF(ISNUMBER(E85),SUM(K8:K31)+SUM(K61:K84),"")</f>
        <v>0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1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0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4">
        <v>0.05</v>
      </c>
      <c r="K94" s="275">
        <f>IF(ISNUMBER(K85),IF(ISNUMBER(J94),J94*K93,""),"")</f>
        <v>0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469" t="s">
        <v>137</v>
      </c>
      <c r="K95" s="273">
        <f>IF(ISNUMBER(K94),K93-K94,K93)</f>
        <v>0</v>
      </c>
    </row>
    <row r="96" spans="1:11" x14ac:dyDescent="0.2">
      <c r="A96" s="357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58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58"/>
      <c r="B98" s="50"/>
      <c r="C98" s="32"/>
      <c r="D98" s="32"/>
      <c r="E98" s="32"/>
      <c r="F98" s="32"/>
      <c r="G98" s="32"/>
      <c r="H98" s="32"/>
      <c r="I98" s="356"/>
      <c r="J98" s="355"/>
      <c r="K98" s="271"/>
    </row>
    <row r="99" spans="1:31" ht="12" thickBot="1" x14ac:dyDescent="0.25">
      <c r="A99" s="359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0</v>
      </c>
    </row>
    <row r="102" spans="1:31" s="2" customFormat="1" ht="18" customHeight="1" x14ac:dyDescent="0.2">
      <c r="A102" s="52"/>
      <c r="B102" s="52" t="s">
        <v>46</v>
      </c>
      <c r="C102" s="46" t="s">
        <v>135</v>
      </c>
      <c r="D102" s="353"/>
      <c r="E102" s="353"/>
      <c r="F102" s="353"/>
      <c r="G102" s="353"/>
      <c r="H102" s="353"/>
      <c r="I102" s="353"/>
      <c r="J102" s="353"/>
      <c r="K102" s="35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136</v>
      </c>
      <c r="D104" s="56"/>
      <c r="E104" s="353"/>
      <c r="F104" s="353"/>
      <c r="G104" s="353"/>
      <c r="H104" s="353"/>
      <c r="I104" s="353"/>
      <c r="J104" s="353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3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3"/>
      <c r="K109" s="353"/>
    </row>
    <row r="110" spans="1:31" x14ac:dyDescent="0.2">
      <c r="A110" s="12"/>
      <c r="B110" s="92" t="str">
        <f>B56</f>
        <v>Estimate No. 1 from September 9, 2024 to October 11, 2024</v>
      </c>
      <c r="C110" s="12"/>
      <c r="D110" s="12"/>
      <c r="E110" s="12"/>
      <c r="F110" s="12"/>
      <c r="G110" s="12"/>
      <c r="H110" s="12"/>
      <c r="I110" s="302"/>
      <c r="J110" s="11" t="s">
        <v>30</v>
      </c>
      <c r="K110" s="11"/>
    </row>
    <row r="111" spans="1:31" x14ac:dyDescent="0.2">
      <c r="A111" s="12"/>
      <c r="B111" s="92" t="str">
        <f>B57</f>
        <v>Payable to: N-Trak Group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>Address: Loves Park, IL Bid Bond</v>
      </c>
      <c r="C112" s="12"/>
      <c r="D112" s="12"/>
      <c r="E112" s="12"/>
      <c r="F112" s="12"/>
      <c r="G112" s="12"/>
      <c r="H112" s="14" t="s">
        <v>32</v>
      </c>
      <c r="I112" s="538" t="str">
        <f>I58</f>
        <v>Bid On: City-Wide Street Repairs Group No. 6 - 2025 (Parking Lots)</v>
      </c>
      <c r="J112" s="538"/>
      <c r="K112" s="538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2" t="str">
        <f>IF(ISBLANK('Tabulation of Bids'!A58),"",'Tabulation of Bids'!A58)</f>
        <v/>
      </c>
      <c r="B115" s="293" t="str">
        <f>IF(ISBLANK('Tabulation of Bids'!B58),"",'Tabulation of Bids'!B58)</f>
        <v/>
      </c>
      <c r="C115" s="294" t="str">
        <f>IF('Tabulation of Bids'!D58=0,"",'Tabulation of Bids'!D58)</f>
        <v/>
      </c>
      <c r="D115" s="295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7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6" t="str">
        <f>IF(ISBLANK('Tabulation of Bids'!A59),"",'Tabulation of Bids'!A59)</f>
        <v/>
      </c>
      <c r="B116" s="297" t="str">
        <f>IF(ISBLANK('Tabulation of Bids'!B59),"",'Tabulation of Bids'!B59)</f>
        <v/>
      </c>
      <c r="C116" s="294" t="str">
        <f>IF('Tabulation of Bids'!D59=0,"",'Tabulation of Bids'!D59)</f>
        <v/>
      </c>
      <c r="D116" s="298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7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6" t="str">
        <f>IF(ISBLANK('Tabulation of Bids'!A60),"",'Tabulation of Bids'!A60)</f>
        <v/>
      </c>
      <c r="B117" s="297" t="str">
        <f>IF(ISBLANK('Tabulation of Bids'!B60),"",'Tabulation of Bids'!B60)</f>
        <v/>
      </c>
      <c r="C117" s="294" t="str">
        <f>IF('Tabulation of Bids'!D60=0,"",'Tabulation of Bids'!D60)</f>
        <v/>
      </c>
      <c r="D117" s="298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7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6" t="str">
        <f>IF(ISBLANK('Tabulation of Bids'!A61),"",'Tabulation of Bids'!A61)</f>
        <v/>
      </c>
      <c r="B118" s="297" t="str">
        <f>IF(ISBLANK('Tabulation of Bids'!B61),"",'Tabulation of Bids'!B61)</f>
        <v/>
      </c>
      <c r="C118" s="294" t="str">
        <f>IF('Tabulation of Bids'!D61=0,"",'Tabulation of Bids'!D61)</f>
        <v/>
      </c>
      <c r="D118" s="298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7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6" t="str">
        <f>IF(ISBLANK('Tabulation of Bids'!A62),"",'Tabulation of Bids'!A62)</f>
        <v/>
      </c>
      <c r="B119" s="297" t="str">
        <f>IF(ISBLANK('Tabulation of Bids'!B62),"",'Tabulation of Bids'!B62)</f>
        <v/>
      </c>
      <c r="C119" s="294" t="str">
        <f>IF('Tabulation of Bids'!D62=0,"",'Tabulation of Bids'!D62)</f>
        <v/>
      </c>
      <c r="D119" s="298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7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6" t="str">
        <f>IF(ISBLANK('Tabulation of Bids'!A63),"",'Tabulation of Bids'!A63)</f>
        <v/>
      </c>
      <c r="B120" s="297" t="str">
        <f>IF(ISBLANK('Tabulation of Bids'!B63),"",'Tabulation of Bids'!B63)</f>
        <v/>
      </c>
      <c r="C120" s="294" t="str">
        <f>IF('Tabulation of Bids'!D63=0,"",'Tabulation of Bids'!D63)</f>
        <v/>
      </c>
      <c r="D120" s="298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7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6" t="str">
        <f>IF(ISBLANK('Tabulation of Bids'!A64),"",'Tabulation of Bids'!A64)</f>
        <v/>
      </c>
      <c r="B121" s="297" t="str">
        <f>IF(ISBLANK('Tabulation of Bids'!B64),"",'Tabulation of Bids'!B64)</f>
        <v/>
      </c>
      <c r="C121" s="294" t="str">
        <f>IF('Tabulation of Bids'!D64=0,"",'Tabulation of Bids'!D64)</f>
        <v/>
      </c>
      <c r="D121" s="298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7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6" t="str">
        <f>IF(ISBLANK('Tabulation of Bids'!A65),"",'Tabulation of Bids'!A65)</f>
        <v/>
      </c>
      <c r="B122" s="297" t="str">
        <f>IF(ISBLANK('Tabulation of Bids'!B65),"",'Tabulation of Bids'!B65)</f>
        <v/>
      </c>
      <c r="C122" s="294" t="str">
        <f>IF('Tabulation of Bids'!D65=0,"",'Tabulation of Bids'!D65)</f>
        <v/>
      </c>
      <c r="D122" s="298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7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6" t="str">
        <f>IF(ISBLANK('Tabulation of Bids'!A66),"",'Tabulation of Bids'!A66)</f>
        <v/>
      </c>
      <c r="B123" s="297" t="str">
        <f>IF(ISBLANK('Tabulation of Bids'!B66),"",'Tabulation of Bids'!B66)</f>
        <v/>
      </c>
      <c r="C123" s="294" t="str">
        <f>IF('Tabulation of Bids'!D66=0,"",'Tabulation of Bids'!D66)</f>
        <v/>
      </c>
      <c r="D123" s="298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7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6" t="str">
        <f>IF(ISBLANK('Tabulation of Bids'!A67),"",'Tabulation of Bids'!A67)</f>
        <v/>
      </c>
      <c r="B124" s="297" t="str">
        <f>IF(ISBLANK('Tabulation of Bids'!B67),"",'Tabulation of Bids'!B67)</f>
        <v/>
      </c>
      <c r="C124" s="294" t="str">
        <f>IF('Tabulation of Bids'!D67=0,"",'Tabulation of Bids'!D67)</f>
        <v/>
      </c>
      <c r="D124" s="298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7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6" t="str">
        <f>IF(ISBLANK('Tabulation of Bids'!A68),"",'Tabulation of Bids'!A68)</f>
        <v/>
      </c>
      <c r="B125" s="297" t="str">
        <f>IF(ISBLANK('Tabulation of Bids'!B68),"",'Tabulation of Bids'!B68)</f>
        <v/>
      </c>
      <c r="C125" s="294" t="str">
        <f>IF('Tabulation of Bids'!D68=0,"",'Tabulation of Bids'!D68)</f>
        <v/>
      </c>
      <c r="D125" s="298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7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6" t="str">
        <f>IF(ISBLANK('Tabulation of Bids'!A69),"",'Tabulation of Bids'!A69)</f>
        <v/>
      </c>
      <c r="B126" s="297" t="str">
        <f>IF(ISBLANK('Tabulation of Bids'!B69),"",'Tabulation of Bids'!B69)</f>
        <v/>
      </c>
      <c r="C126" s="294" t="str">
        <f>IF('Tabulation of Bids'!D69=0,"",'Tabulation of Bids'!D69)</f>
        <v/>
      </c>
      <c r="D126" s="298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7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6" t="str">
        <f>IF(ISBLANK('Tabulation of Bids'!A70),"",'Tabulation of Bids'!A70)</f>
        <v/>
      </c>
      <c r="B127" s="297" t="str">
        <f>IF(ISBLANK('Tabulation of Bids'!B70),"",'Tabulation of Bids'!B70)</f>
        <v/>
      </c>
      <c r="C127" s="294" t="str">
        <f>IF('Tabulation of Bids'!D70=0,"",'Tabulation of Bids'!D70)</f>
        <v/>
      </c>
      <c r="D127" s="298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7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6" t="str">
        <f>IF(ISBLANK('Tabulation of Bids'!A71),"",'Tabulation of Bids'!A71)</f>
        <v/>
      </c>
      <c r="B128" s="297" t="str">
        <f>IF(ISBLANK('Tabulation of Bids'!B71),"",'Tabulation of Bids'!B71)</f>
        <v/>
      </c>
      <c r="C128" s="294" t="str">
        <f>IF('Tabulation of Bids'!D71=0,"",'Tabulation of Bids'!D71)</f>
        <v/>
      </c>
      <c r="D128" s="298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7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6" t="str">
        <f>IF(ISBLANK('Tabulation of Bids'!A72),"",'Tabulation of Bids'!A72)</f>
        <v/>
      </c>
      <c r="B129" s="297" t="str">
        <f>IF(ISBLANK('Tabulation of Bids'!B72),"",'Tabulation of Bids'!B72)</f>
        <v/>
      </c>
      <c r="C129" s="294" t="str">
        <f>IF('Tabulation of Bids'!D72=0,"",'Tabulation of Bids'!D72)</f>
        <v/>
      </c>
      <c r="D129" s="298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7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6" t="str">
        <f>IF(ISBLANK('Tabulation of Bids'!A73),"",'Tabulation of Bids'!A73)</f>
        <v/>
      </c>
      <c r="B130" s="297" t="str">
        <f>IF(ISBLANK('Tabulation of Bids'!B73),"",'Tabulation of Bids'!B73)</f>
        <v/>
      </c>
      <c r="C130" s="294" t="str">
        <f>IF('Tabulation of Bids'!D73=0,"",'Tabulation of Bids'!D73)</f>
        <v/>
      </c>
      <c r="D130" s="298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7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6" t="str">
        <f>IF(ISBLANK('Tabulation of Bids'!A74),"",'Tabulation of Bids'!A74)</f>
        <v/>
      </c>
      <c r="B131" s="297" t="str">
        <f>IF(ISBLANK('Tabulation of Bids'!B74),"",'Tabulation of Bids'!B74)</f>
        <v/>
      </c>
      <c r="C131" s="294" t="str">
        <f>IF('Tabulation of Bids'!D74=0,"",'Tabulation of Bids'!D74)</f>
        <v/>
      </c>
      <c r="D131" s="298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7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6" t="str">
        <f>IF(ISBLANK('Tabulation of Bids'!A75),"",'Tabulation of Bids'!A75)</f>
        <v/>
      </c>
      <c r="B132" s="297" t="str">
        <f>IF(ISBLANK('Tabulation of Bids'!B75),"",'Tabulation of Bids'!B75)</f>
        <v/>
      </c>
      <c r="C132" s="294" t="str">
        <f>IF('Tabulation of Bids'!D75=0,"",'Tabulation of Bids'!D75)</f>
        <v/>
      </c>
      <c r="D132" s="298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7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6" t="str">
        <f>IF(ISBLANK('Tabulation of Bids'!A76),"",'Tabulation of Bids'!A76)</f>
        <v/>
      </c>
      <c r="B133" s="297" t="str">
        <f>IF(ISBLANK('Tabulation of Bids'!B76),"",'Tabulation of Bids'!B76)</f>
        <v/>
      </c>
      <c r="C133" s="294" t="str">
        <f>IF('Tabulation of Bids'!D76=0,"",'Tabulation of Bids'!D76)</f>
        <v/>
      </c>
      <c r="D133" s="298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7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6" t="str">
        <f>IF(ISBLANK('Tabulation of Bids'!A77),"",'Tabulation of Bids'!A77)</f>
        <v/>
      </c>
      <c r="B134" s="297" t="str">
        <f>IF(ISBLANK('Tabulation of Bids'!B77),"",'Tabulation of Bids'!B77)</f>
        <v/>
      </c>
      <c r="C134" s="294" t="str">
        <f>IF('Tabulation of Bids'!D77=0,"",'Tabulation of Bids'!D77)</f>
        <v/>
      </c>
      <c r="D134" s="298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7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6" t="str">
        <f>IF(ISBLANK('Tabulation of Bids'!A78),"",'Tabulation of Bids'!A78)</f>
        <v/>
      </c>
      <c r="B135" s="297" t="str">
        <f>IF(ISBLANK('Tabulation of Bids'!B78),"",'Tabulation of Bids'!B78)</f>
        <v/>
      </c>
      <c r="C135" s="294" t="str">
        <f>IF('Tabulation of Bids'!D78=0,"",'Tabulation of Bids'!D78)</f>
        <v/>
      </c>
      <c r="D135" s="298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7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6" t="str">
        <f>IF(ISBLANK('Tabulation of Bids'!A79),"",'Tabulation of Bids'!A79)</f>
        <v/>
      </c>
      <c r="B136" s="297" t="str">
        <f>IF(ISBLANK('Tabulation of Bids'!B79),"",'Tabulation of Bids'!B79)</f>
        <v/>
      </c>
      <c r="C136" s="294" t="str">
        <f>IF('Tabulation of Bids'!D79=0,"",'Tabulation of Bids'!D79)</f>
        <v/>
      </c>
      <c r="D136" s="298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7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6" t="str">
        <f>IF(ISBLANK('Tabulation of Bids'!A80),"",'Tabulation of Bids'!A80)</f>
        <v/>
      </c>
      <c r="B137" s="297" t="str">
        <f>IF(ISBLANK('Tabulation of Bids'!B80),"",'Tabulation of Bids'!B80)</f>
        <v/>
      </c>
      <c r="C137" s="294" t="str">
        <f>IF('Tabulation of Bids'!D80=0,"",'Tabulation of Bids'!D80)</f>
        <v/>
      </c>
      <c r="D137" s="298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7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299" t="str">
        <f>IF(ISBLANK('Tabulation of Bids'!A81),"",'Tabulation of Bids'!A81)</f>
        <v/>
      </c>
      <c r="B138" s="300" t="str">
        <f>IF(ISBLANK('Tabulation of Bids'!B81),"",'Tabulation of Bids'!B81)</f>
        <v/>
      </c>
      <c r="C138" s="294" t="str">
        <f>IF('Tabulation of Bids'!D81=0,"",'Tabulation of Bids'!D81)</f>
        <v/>
      </c>
      <c r="D138" s="301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7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411130.56</v>
      </c>
      <c r="F139" s="26"/>
      <c r="G139" s="35"/>
      <c r="H139" s="45"/>
      <c r="I139" s="35"/>
      <c r="J139" s="25"/>
      <c r="K139" s="25">
        <f>IF(ISNUMBER(E85),SUM(K8:K31)+SUM(K61:K84)+SUM(K115:K138),"")</f>
        <v>0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0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0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0</v>
      </c>
    </row>
    <row r="155" spans="1:11" ht="18" customHeight="1" x14ac:dyDescent="0.2">
      <c r="A155" s="52"/>
      <c r="B155" s="52" t="s">
        <v>46</v>
      </c>
      <c r="C155" s="46" t="s">
        <v>104</v>
      </c>
      <c r="D155" s="353"/>
      <c r="E155" s="353"/>
      <c r="F155" s="353"/>
      <c r="G155" s="353"/>
      <c r="H155" s="353"/>
      <c r="I155" s="353"/>
      <c r="J155" s="353"/>
      <c r="K155" s="353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3"/>
      <c r="F157" s="353"/>
      <c r="G157" s="353"/>
      <c r="H157" s="353"/>
      <c r="I157" s="353"/>
      <c r="J157" s="353"/>
      <c r="K157" s="42"/>
    </row>
    <row r="158" spans="1:11" x14ac:dyDescent="0.2">
      <c r="A158" s="303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3"/>
      <c r="K162" s="353"/>
    </row>
    <row r="163" spans="1:11" x14ac:dyDescent="0.2">
      <c r="A163" s="12"/>
      <c r="B163" s="92" t="str">
        <f>B110</f>
        <v>Estimate No. 1 from September 9, 2024 to October 11, 2024</v>
      </c>
      <c r="C163" s="12"/>
      <c r="D163" s="12"/>
      <c r="E163" s="12"/>
      <c r="F163" s="12"/>
      <c r="G163" s="12"/>
      <c r="H163" s="12"/>
      <c r="I163" s="302"/>
      <c r="J163" s="11" t="s">
        <v>30</v>
      </c>
      <c r="K163" s="11"/>
    </row>
    <row r="164" spans="1:11" x14ac:dyDescent="0.2">
      <c r="A164" s="12"/>
      <c r="B164" s="92" t="str">
        <f>B111</f>
        <v>Payable to: N-Trak Group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>Address: Loves Park, IL Bid Bond</v>
      </c>
      <c r="C165" s="12"/>
      <c r="D165" s="12"/>
      <c r="E165" s="12"/>
      <c r="F165" s="12"/>
      <c r="G165" s="12"/>
      <c r="H165" s="14" t="s">
        <v>32</v>
      </c>
      <c r="I165" s="538" t="str">
        <f>I112</f>
        <v>Bid On: City-Wide Street Repairs Group No. 6 - 2025 (Parking Lots)</v>
      </c>
      <c r="J165" s="538"/>
      <c r="K165" s="538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2" t="str">
        <f>IF(ISBLANK('Tabulation of Bids'!A84),"",'Tabulation of Bids'!A84)</f>
        <v/>
      </c>
      <c r="B168" s="293" t="str">
        <f>IF(ISBLANK('Tabulation of Bids'!B84),"",'Tabulation of Bids'!B84)</f>
        <v/>
      </c>
      <c r="C168" s="294" t="e">
        <f>IF('Tabulation of Bids'!D84=0,"",'Tabulation of Bids'!D84)</f>
        <v>#REF!</v>
      </c>
      <c r="D168" s="295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7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6" t="str">
        <f>IF(ISBLANK('Tabulation of Bids'!A85),"",'Tabulation of Bids'!A85)</f>
        <v/>
      </c>
      <c r="B169" s="297" t="str">
        <f>IF(ISBLANK('Tabulation of Bids'!B85),"",'Tabulation of Bids'!B85)</f>
        <v/>
      </c>
      <c r="C169" s="294" t="e">
        <f>IF('Tabulation of Bids'!D85=0,"",'Tabulation of Bids'!D85)</f>
        <v>#REF!</v>
      </c>
      <c r="D169" s="298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7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6" t="str">
        <f>IF(ISBLANK('Tabulation of Bids'!A86),"",'Tabulation of Bids'!A86)</f>
        <v/>
      </c>
      <c r="B170" s="297" t="str">
        <f>IF(ISBLANK('Tabulation of Bids'!B86),"",'Tabulation of Bids'!B86)</f>
        <v/>
      </c>
      <c r="C170" s="294" t="e">
        <f>IF('Tabulation of Bids'!D86=0,"",'Tabulation of Bids'!D86)</f>
        <v>#REF!</v>
      </c>
      <c r="D170" s="298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7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6" t="str">
        <f>IF(ISBLANK('Tabulation of Bids'!A87),"",'Tabulation of Bids'!A87)</f>
        <v/>
      </c>
      <c r="B171" s="297" t="str">
        <f>IF(ISBLANK('Tabulation of Bids'!B87),"",'Tabulation of Bids'!B87)</f>
        <v/>
      </c>
      <c r="C171" s="294" t="e">
        <f>IF('Tabulation of Bids'!D87=0,"",'Tabulation of Bids'!D87)</f>
        <v>#REF!</v>
      </c>
      <c r="D171" s="298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7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6" t="str">
        <f>IF(ISBLANK('Tabulation of Bids'!A88),"",'Tabulation of Bids'!A88)</f>
        <v/>
      </c>
      <c r="B172" s="297" t="str">
        <f>IF(ISBLANK('Tabulation of Bids'!B88),"",'Tabulation of Bids'!B88)</f>
        <v/>
      </c>
      <c r="C172" s="294" t="e">
        <f>IF('Tabulation of Bids'!D88=0,"",'Tabulation of Bids'!D88)</f>
        <v>#REF!</v>
      </c>
      <c r="D172" s="298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7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6" t="str">
        <f>IF(ISBLANK('Tabulation of Bids'!A89),"",'Tabulation of Bids'!A89)</f>
        <v/>
      </c>
      <c r="B173" s="297" t="str">
        <f>IF(ISBLANK('Tabulation of Bids'!B89),"",'Tabulation of Bids'!B89)</f>
        <v/>
      </c>
      <c r="C173" s="294" t="e">
        <f>IF('Tabulation of Bids'!D89=0,"",'Tabulation of Bids'!D89)</f>
        <v>#REF!</v>
      </c>
      <c r="D173" s="298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7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6" t="str">
        <f>IF(ISBLANK('Tabulation of Bids'!A90),"",'Tabulation of Bids'!A90)</f>
        <v/>
      </c>
      <c r="B174" s="297" t="str">
        <f>IF(ISBLANK('Tabulation of Bids'!B90),"",'Tabulation of Bids'!B90)</f>
        <v/>
      </c>
      <c r="C174" s="294" t="e">
        <f>IF('Tabulation of Bids'!D90=0,"",'Tabulation of Bids'!D90)</f>
        <v>#REF!</v>
      </c>
      <c r="D174" s="298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7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6" t="str">
        <f>IF(ISBLANK('Tabulation of Bids'!A91),"",'Tabulation of Bids'!A91)</f>
        <v/>
      </c>
      <c r="B175" s="297" t="str">
        <f>IF(ISBLANK('Tabulation of Bids'!B91),"",'Tabulation of Bids'!B91)</f>
        <v/>
      </c>
      <c r="C175" s="294" t="e">
        <f>IF('Tabulation of Bids'!D91=0,"",'Tabulation of Bids'!D91)</f>
        <v>#REF!</v>
      </c>
      <c r="D175" s="298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7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6" t="str">
        <f>IF(ISBLANK('Tabulation of Bids'!A92),"",'Tabulation of Bids'!A92)</f>
        <v/>
      </c>
      <c r="B176" s="297" t="str">
        <f>IF(ISBLANK('Tabulation of Bids'!B92),"",'Tabulation of Bids'!B92)</f>
        <v/>
      </c>
      <c r="C176" s="294" t="e">
        <f>IF('Tabulation of Bids'!D92=0,"",'Tabulation of Bids'!D92)</f>
        <v>#REF!</v>
      </c>
      <c r="D176" s="298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7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6" t="str">
        <f>IF(ISBLANK('Tabulation of Bids'!A93),"",'Tabulation of Bids'!A93)</f>
        <v/>
      </c>
      <c r="B177" s="297" t="str">
        <f>IF(ISBLANK('Tabulation of Bids'!B93),"",'Tabulation of Bids'!B93)</f>
        <v/>
      </c>
      <c r="C177" s="294" t="e">
        <f>IF('Tabulation of Bids'!D93=0,"",'Tabulation of Bids'!D93)</f>
        <v>#REF!</v>
      </c>
      <c r="D177" s="298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7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6" t="str">
        <f>IF(ISBLANK('Tabulation of Bids'!A94),"",'Tabulation of Bids'!A94)</f>
        <v/>
      </c>
      <c r="B178" s="297" t="str">
        <f>IF(ISBLANK('Tabulation of Bids'!B94),"",'Tabulation of Bids'!B94)</f>
        <v/>
      </c>
      <c r="C178" s="294" t="e">
        <f>IF('Tabulation of Bids'!D94=0,"",'Tabulation of Bids'!D94)</f>
        <v>#REF!</v>
      </c>
      <c r="D178" s="298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7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6" t="str">
        <f>IF(ISBLANK('Tabulation of Bids'!A95),"",'Tabulation of Bids'!A95)</f>
        <v/>
      </c>
      <c r="B179" s="297" t="str">
        <f>IF(ISBLANK('Tabulation of Bids'!B95),"",'Tabulation of Bids'!B95)</f>
        <v/>
      </c>
      <c r="C179" s="294" t="e">
        <f>IF('Tabulation of Bids'!D95=0,"",'Tabulation of Bids'!D95)</f>
        <v>#REF!</v>
      </c>
      <c r="D179" s="298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7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6" t="str">
        <f>IF(ISBLANK('Tabulation of Bids'!A96),"",'Tabulation of Bids'!A96)</f>
        <v/>
      </c>
      <c r="B180" s="297" t="str">
        <f>IF(ISBLANK('Tabulation of Bids'!B96),"",'Tabulation of Bids'!B96)</f>
        <v/>
      </c>
      <c r="C180" s="294" t="e">
        <f>IF('Tabulation of Bids'!D96=0,"",'Tabulation of Bids'!D96)</f>
        <v>#REF!</v>
      </c>
      <c r="D180" s="298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7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6" t="str">
        <f>IF(ISBLANK('Tabulation of Bids'!A97),"",'Tabulation of Bids'!A97)</f>
        <v/>
      </c>
      <c r="B181" s="297" t="str">
        <f>IF(ISBLANK('Tabulation of Bids'!B97),"",'Tabulation of Bids'!B97)</f>
        <v/>
      </c>
      <c r="C181" s="294" t="e">
        <f>IF('Tabulation of Bids'!D97=0,"",'Tabulation of Bids'!D97)</f>
        <v>#REF!</v>
      </c>
      <c r="D181" s="298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7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6" t="str">
        <f>IF(ISBLANK('Tabulation of Bids'!A98),"",'Tabulation of Bids'!A98)</f>
        <v/>
      </c>
      <c r="B182" s="297" t="str">
        <f>IF(ISBLANK('Tabulation of Bids'!B98),"",'Tabulation of Bids'!B98)</f>
        <v/>
      </c>
      <c r="C182" s="294" t="e">
        <f>IF('Tabulation of Bids'!D98=0,"",'Tabulation of Bids'!D98)</f>
        <v>#REF!</v>
      </c>
      <c r="D182" s="298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7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6" t="str">
        <f>IF(ISBLANK('Tabulation of Bids'!A99),"",'Tabulation of Bids'!A99)</f>
        <v/>
      </c>
      <c r="B183" s="297" t="str">
        <f>IF(ISBLANK('Tabulation of Bids'!B99),"",'Tabulation of Bids'!B99)</f>
        <v/>
      </c>
      <c r="C183" s="294" t="e">
        <f>IF('Tabulation of Bids'!D99=0,"",'Tabulation of Bids'!D99)</f>
        <v>#REF!</v>
      </c>
      <c r="D183" s="298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7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6" t="str">
        <f>IF(ISBLANK('Tabulation of Bids'!A100),"",'Tabulation of Bids'!A100)</f>
        <v/>
      </c>
      <c r="B184" s="297" t="str">
        <f>IF(ISBLANK('Tabulation of Bids'!B100),"",'Tabulation of Bids'!B100)</f>
        <v/>
      </c>
      <c r="C184" s="294" t="e">
        <f>IF('Tabulation of Bids'!D100=0,"",'Tabulation of Bids'!D100)</f>
        <v>#REF!</v>
      </c>
      <c r="D184" s="298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7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6" t="str">
        <f>IF(ISBLANK('Tabulation of Bids'!A101),"",'Tabulation of Bids'!A101)</f>
        <v/>
      </c>
      <c r="B185" s="297" t="str">
        <f>IF(ISBLANK('Tabulation of Bids'!B101),"",'Tabulation of Bids'!B101)</f>
        <v/>
      </c>
      <c r="C185" s="294" t="e">
        <f>IF('Tabulation of Bids'!D101=0,"",'Tabulation of Bids'!D101)</f>
        <v>#REF!</v>
      </c>
      <c r="D185" s="298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7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6" t="str">
        <f>IF(ISBLANK('Tabulation of Bids'!A102),"",'Tabulation of Bids'!A102)</f>
        <v/>
      </c>
      <c r="B186" s="297" t="str">
        <f>IF(ISBLANK('Tabulation of Bids'!B102),"",'Tabulation of Bids'!B102)</f>
        <v/>
      </c>
      <c r="C186" s="294" t="e">
        <f>IF('Tabulation of Bids'!D102=0,"",'Tabulation of Bids'!D102)</f>
        <v>#REF!</v>
      </c>
      <c r="D186" s="298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7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6" t="str">
        <f>IF(ISBLANK('Tabulation of Bids'!A103),"",'Tabulation of Bids'!A103)</f>
        <v/>
      </c>
      <c r="B187" s="297" t="str">
        <f>IF(ISBLANK('Tabulation of Bids'!B103),"",'Tabulation of Bids'!B103)</f>
        <v/>
      </c>
      <c r="C187" s="294" t="e">
        <f>IF('Tabulation of Bids'!D103=0,"",'Tabulation of Bids'!D103)</f>
        <v>#REF!</v>
      </c>
      <c r="D187" s="298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7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6" t="str">
        <f>IF(ISBLANK('Tabulation of Bids'!A104),"",'Tabulation of Bids'!A104)</f>
        <v/>
      </c>
      <c r="B188" s="297" t="str">
        <f>IF(ISBLANK('Tabulation of Bids'!B104),"",'Tabulation of Bids'!B104)</f>
        <v/>
      </c>
      <c r="C188" s="294" t="e">
        <f>IF('Tabulation of Bids'!D104=0,"",'Tabulation of Bids'!D104)</f>
        <v>#REF!</v>
      </c>
      <c r="D188" s="298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7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6" t="str">
        <f>IF(ISBLANK('Tabulation of Bids'!A105),"",'Tabulation of Bids'!A105)</f>
        <v/>
      </c>
      <c r="B189" s="297" t="str">
        <f>IF(ISBLANK('Tabulation of Bids'!B105),"",'Tabulation of Bids'!B105)</f>
        <v/>
      </c>
      <c r="C189" s="294" t="e">
        <f>IF('Tabulation of Bids'!D105=0,"",'Tabulation of Bids'!D105)</f>
        <v>#REF!</v>
      </c>
      <c r="D189" s="298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7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6" t="str">
        <f>IF(ISBLANK('Tabulation of Bids'!A106),"",'Tabulation of Bids'!A106)</f>
        <v/>
      </c>
      <c r="B190" s="297" t="str">
        <f>IF(ISBLANK('Tabulation of Bids'!B106),"",'Tabulation of Bids'!B106)</f>
        <v/>
      </c>
      <c r="C190" s="294" t="e">
        <f>IF('Tabulation of Bids'!D106=0,"",'Tabulation of Bids'!D106)</f>
        <v>#REF!</v>
      </c>
      <c r="D190" s="298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7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299" t="str">
        <f>IF(ISBLANK('Tabulation of Bids'!A107),"",'Tabulation of Bids'!A107)</f>
        <v/>
      </c>
      <c r="B191" s="300" t="str">
        <f>IF(ISBLANK('Tabulation of Bids'!B107),"",'Tabulation of Bids'!B107)</f>
        <v/>
      </c>
      <c r="C191" s="294" t="e">
        <f>IF('Tabulation of Bids'!D107=0,"",'Tabulation of Bids'!D107)</f>
        <v>#REF!</v>
      </c>
      <c r="D191" s="301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7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411130.56</v>
      </c>
      <c r="F192" s="26"/>
      <c r="G192" s="35"/>
      <c r="H192" s="45"/>
      <c r="I192" s="35"/>
      <c r="J192" s="25"/>
      <c r="K192" s="25">
        <f>IF(ISNUMBER(E85),SUM(K8:K31)+SUM(K61:K84)+SUM(K115:K138)+SUM(K168:K191),"")</f>
        <v>0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0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0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0</v>
      </c>
    </row>
    <row r="208" spans="1:11" ht="18" customHeight="1" x14ac:dyDescent="0.2">
      <c r="A208" s="52"/>
      <c r="B208" s="52" t="s">
        <v>46</v>
      </c>
      <c r="C208" s="46" t="s">
        <v>104</v>
      </c>
      <c r="D208" s="353"/>
      <c r="E208" s="353"/>
      <c r="F208" s="353"/>
      <c r="G208" s="353"/>
      <c r="H208" s="353"/>
      <c r="I208" s="353"/>
      <c r="J208" s="353"/>
      <c r="K208" s="353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3"/>
      <c r="F210" s="353"/>
      <c r="G210" s="353"/>
      <c r="H210" s="353"/>
      <c r="I210" s="353"/>
      <c r="J210" s="353"/>
      <c r="K210" s="42"/>
    </row>
    <row r="211" spans="1:11" x14ac:dyDescent="0.2">
      <c r="A211" s="303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33"/>
      <c r="G5" s="533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31" t="e">
        <f>#REF!</f>
        <v>#REF!</v>
      </c>
      <c r="G7" s="531"/>
    </row>
    <row r="8" spans="1:7" x14ac:dyDescent="0.2">
      <c r="A8" s="66" t="s">
        <v>56</v>
      </c>
      <c r="B8" s="66"/>
      <c r="C8" s="66"/>
      <c r="D8" s="66"/>
      <c r="E8" s="67" t="s">
        <v>57</v>
      </c>
      <c r="F8" s="533">
        <v>1</v>
      </c>
      <c r="G8" s="533"/>
    </row>
    <row r="9" spans="1:7" x14ac:dyDescent="0.2">
      <c r="A9" s="66"/>
      <c r="B9" s="66"/>
      <c r="C9" s="66"/>
      <c r="D9" s="66"/>
      <c r="E9" s="67" t="s">
        <v>25</v>
      </c>
      <c r="F9" s="541"/>
      <c r="G9" s="541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35" t="str">
        <f>'Tabulation of Bids'!G1</f>
        <v>Norwest Construction</v>
      </c>
      <c r="G10" s="535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42" t="s">
        <v>103</v>
      </c>
      <c r="B57" s="543"/>
      <c r="C57" s="543"/>
      <c r="D57" s="544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45"/>
      <c r="B58" s="546"/>
      <c r="C58" s="546"/>
      <c r="D58" s="547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39"/>
      <c r="B67" s="85" t="s">
        <v>71</v>
      </c>
      <c r="C67" s="85"/>
      <c r="D67" s="85"/>
      <c r="E67" s="85"/>
      <c r="F67" s="85"/>
      <c r="G67" s="85"/>
    </row>
    <row r="68" spans="1:7" x14ac:dyDescent="0.2">
      <c r="A68" s="540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39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40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39"/>
      <c r="B73" s="85" t="s">
        <v>74</v>
      </c>
      <c r="C73" s="85"/>
      <c r="D73" s="85"/>
      <c r="E73" s="85"/>
      <c r="F73" s="85"/>
      <c r="G73" s="85"/>
    </row>
    <row r="74" spans="1:7" x14ac:dyDescent="0.2">
      <c r="A74" s="540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2025-08-14T15:33:37Z</cp:lastPrinted>
  <dcterms:created xsi:type="dcterms:W3CDTF">2000-03-30T15:03:44Z</dcterms:created>
  <dcterms:modified xsi:type="dcterms:W3CDTF">2025-08-20T14:35:51Z</dcterms:modified>
</cp:coreProperties>
</file>