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xr:revisionPtr revIDLastSave="0" documentId="8_{A189666B-749C-4B0E-8FF6-8EDD42EE3833}" xr6:coauthVersionLast="36" xr6:coauthVersionMax="36" xr10:uidLastSave="{00000000-0000-0000-0000-000000000000}"/>
  <bookViews>
    <workbookView xWindow="-120" yWindow="-120" windowWidth="29040" windowHeight="17640" tabRatio="601" activeTab="1" xr2:uid="{00000000-000D-0000-FFFF-FFFF00000000}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91029"/>
</workbook>
</file>

<file path=xl/calcChain.xml><?xml version="1.0" encoding="utf-8"?>
<calcChain xmlns="http://schemas.openxmlformats.org/spreadsheetml/2006/main">
  <c r="A588" i="5" l="1"/>
  <c r="C608" i="5"/>
  <c r="F608" i="5" s="1"/>
  <c r="B608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A618" i="5"/>
  <c r="K617" i="5"/>
  <c r="J617" i="5"/>
  <c r="E617" i="5" s="1"/>
  <c r="I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3" i="3"/>
  <c r="E531" i="3"/>
  <c r="F531" i="3" s="1"/>
  <c r="D531" i="3"/>
  <c r="E529" i="3"/>
  <c r="C342" i="2"/>
  <c r="C341" i="2"/>
  <c r="C328" i="2"/>
  <c r="C324" i="2"/>
  <c r="D317" i="2"/>
  <c r="C311" i="2"/>
  <c r="E341" i="1"/>
  <c r="D341" i="1"/>
  <c r="R341" i="1" s="1"/>
  <c r="C341" i="1"/>
  <c r="D617" i="5" s="1"/>
  <c r="B341" i="1"/>
  <c r="B617" i="5" s="1"/>
  <c r="E340" i="1"/>
  <c r="D340" i="1"/>
  <c r="L340" i="1" s="1"/>
  <c r="C340" i="1"/>
  <c r="D616" i="5" s="1"/>
  <c r="B340" i="1"/>
  <c r="B616" i="5" s="1"/>
  <c r="E339" i="1"/>
  <c r="D339" i="1"/>
  <c r="P339" i="1" s="1"/>
  <c r="C339" i="1"/>
  <c r="D615" i="5" s="1"/>
  <c r="B339" i="1"/>
  <c r="B338" i="2" s="1"/>
  <c r="E338" i="1"/>
  <c r="D338" i="1"/>
  <c r="L338" i="1" s="1"/>
  <c r="C338" i="1"/>
  <c r="D614" i="5" s="1"/>
  <c r="B338" i="1"/>
  <c r="B614" i="5" s="1"/>
  <c r="E337" i="1"/>
  <c r="E534" i="3" s="1"/>
  <c r="D337" i="1"/>
  <c r="R337" i="1" s="1"/>
  <c r="C337" i="1"/>
  <c r="C534" i="3" s="1"/>
  <c r="B337" i="1"/>
  <c r="A337" i="1" s="1"/>
  <c r="E336" i="1"/>
  <c r="D336" i="1"/>
  <c r="F336" i="1" s="1"/>
  <c r="C336" i="1"/>
  <c r="D612" i="5" s="1"/>
  <c r="B336" i="1"/>
  <c r="B335" i="2" s="1"/>
  <c r="E335" i="1"/>
  <c r="E532" i="3" s="1"/>
  <c r="D335" i="1"/>
  <c r="P335" i="1" s="1"/>
  <c r="C335" i="1"/>
  <c r="D611" i="5" s="1"/>
  <c r="B335" i="1"/>
  <c r="B532" i="3" s="1"/>
  <c r="E334" i="1"/>
  <c r="D334" i="1"/>
  <c r="H334" i="1" s="1"/>
  <c r="C334" i="1"/>
  <c r="C531" i="3" s="1"/>
  <c r="B334" i="1"/>
  <c r="B531" i="3" s="1"/>
  <c r="E333" i="1"/>
  <c r="E530" i="3" s="1"/>
  <c r="D333" i="1"/>
  <c r="R333" i="1" s="1"/>
  <c r="C333" i="1"/>
  <c r="C530" i="3" s="1"/>
  <c r="B333" i="1"/>
  <c r="B530" i="3" s="1"/>
  <c r="E332" i="1"/>
  <c r="D332" i="1"/>
  <c r="J332" i="1" s="1"/>
  <c r="C332" i="1"/>
  <c r="C331" i="2" s="1"/>
  <c r="B332" i="1"/>
  <c r="A332" i="1" s="1"/>
  <c r="E331" i="1"/>
  <c r="E528" i="3" s="1"/>
  <c r="D331" i="1"/>
  <c r="R331" i="1" s="1"/>
  <c r="C331" i="1"/>
  <c r="C330" i="2" s="1"/>
  <c r="B331" i="1"/>
  <c r="B607" i="5" s="1"/>
  <c r="E330" i="1"/>
  <c r="E527" i="3" s="1"/>
  <c r="D330" i="1"/>
  <c r="L330" i="1" s="1"/>
  <c r="C330" i="1"/>
  <c r="D606" i="5" s="1"/>
  <c r="B330" i="1"/>
  <c r="B606" i="5" s="1"/>
  <c r="E329" i="1"/>
  <c r="E526" i="3" s="1"/>
  <c r="D329" i="1"/>
  <c r="C329" i="1"/>
  <c r="B329" i="1"/>
  <c r="E328" i="1"/>
  <c r="E525" i="3" s="1"/>
  <c r="D328" i="1"/>
  <c r="H328" i="1" s="1"/>
  <c r="C328" i="1"/>
  <c r="B328" i="1"/>
  <c r="E327" i="1"/>
  <c r="E524" i="3" s="1"/>
  <c r="D327" i="1"/>
  <c r="P327" i="1" s="1"/>
  <c r="C327" i="1"/>
  <c r="C326" i="2" s="1"/>
  <c r="B327" i="1"/>
  <c r="E326" i="1"/>
  <c r="E523" i="3" s="1"/>
  <c r="D326" i="1"/>
  <c r="H326" i="1" s="1"/>
  <c r="C326" i="1"/>
  <c r="B326" i="1"/>
  <c r="E325" i="1"/>
  <c r="E522" i="3" s="1"/>
  <c r="D325" i="1"/>
  <c r="R325" i="1" s="1"/>
  <c r="C325" i="1"/>
  <c r="B325" i="1"/>
  <c r="E324" i="1"/>
  <c r="E521" i="3" s="1"/>
  <c r="D324" i="1"/>
  <c r="C324" i="1"/>
  <c r="B324" i="1"/>
  <c r="B323" i="2" s="1"/>
  <c r="E323" i="1"/>
  <c r="E520" i="3" s="1"/>
  <c r="D323" i="1"/>
  <c r="D322" i="2" s="1"/>
  <c r="F322" i="2" s="1"/>
  <c r="C323" i="1"/>
  <c r="C322" i="2" s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J340" i="1"/>
  <c r="H340" i="1"/>
  <c r="F340" i="1"/>
  <c r="A340" i="1"/>
  <c r="J338" i="1"/>
  <c r="H338" i="1"/>
  <c r="P332" i="1"/>
  <c r="L332" i="1"/>
  <c r="R329" i="1"/>
  <c r="P324" i="1"/>
  <c r="H324" i="1"/>
  <c r="P322" i="1"/>
  <c r="P318" i="1"/>
  <c r="H318" i="1"/>
  <c r="E315" i="1"/>
  <c r="E514" i="3" s="1"/>
  <c r="D315" i="1"/>
  <c r="C315" i="1"/>
  <c r="C314" i="2" s="1"/>
  <c r="B315" i="1"/>
  <c r="E314" i="1"/>
  <c r="E513" i="3" s="1"/>
  <c r="D314" i="1"/>
  <c r="N314" i="1" s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B302" i="2" s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B298" i="2" s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D287" i="2" s="1"/>
  <c r="F287" i="2" s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D280" i="2" s="1"/>
  <c r="F280" i="2" s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B272" i="2" s="1"/>
  <c r="E272" i="1"/>
  <c r="E431" i="3" s="1"/>
  <c r="D272" i="1"/>
  <c r="C272" i="1"/>
  <c r="B272" i="1"/>
  <c r="E271" i="1"/>
  <c r="E430" i="3" s="1"/>
  <c r="D271" i="1"/>
  <c r="D430" i="3" s="1"/>
  <c r="C271" i="1"/>
  <c r="B271" i="1"/>
  <c r="E270" i="1"/>
  <c r="E429" i="3" s="1"/>
  <c r="D270" i="1"/>
  <c r="C270" i="1"/>
  <c r="B270" i="1"/>
  <c r="B269" i="2" s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B266" i="2" s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B253" i="2" s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B250" i="2" s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D247" i="2" s="1"/>
  <c r="F247" i="2" s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B245" i="2" s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E380" i="3" s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B289" i="3" s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F158" i="1" s="1"/>
  <c r="C158" i="1"/>
  <c r="B158" i="1"/>
  <c r="E157" i="1"/>
  <c r="D157" i="1"/>
  <c r="C157" i="1"/>
  <c r="B157" i="1"/>
  <c r="E156" i="1"/>
  <c r="D156" i="1"/>
  <c r="C156" i="1"/>
  <c r="B156" i="1"/>
  <c r="E155" i="1"/>
  <c r="D155" i="1"/>
  <c r="C155" i="1"/>
  <c r="B155" i="1"/>
  <c r="E154" i="1"/>
  <c r="D154" i="1"/>
  <c r="C154" i="1"/>
  <c r="B154" i="1"/>
  <c r="E153" i="1"/>
  <c r="D153" i="1"/>
  <c r="C153" i="1"/>
  <c r="B153" i="1"/>
  <c r="E152" i="1"/>
  <c r="D152" i="1"/>
  <c r="C152" i="1"/>
  <c r="B152" i="1"/>
  <c r="E151" i="1"/>
  <c r="D151" i="1"/>
  <c r="F151" i="1" s="1"/>
  <c r="C151" i="1"/>
  <c r="B151" i="1"/>
  <c r="E150" i="1"/>
  <c r="D150" i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D145" i="1"/>
  <c r="C145" i="1"/>
  <c r="B145" i="1"/>
  <c r="B317" i="1"/>
  <c r="F315" i="1"/>
  <c r="R315" i="1"/>
  <c r="P312" i="1"/>
  <c r="N312" i="1"/>
  <c r="H312" i="1"/>
  <c r="F312" i="1"/>
  <c r="B291" i="1"/>
  <c r="B265" i="1"/>
  <c r="B239" i="1"/>
  <c r="B213" i="1"/>
  <c r="B187" i="1"/>
  <c r="D607" i="5" l="1"/>
  <c r="J334" i="1"/>
  <c r="L334" i="1"/>
  <c r="D608" i="5"/>
  <c r="A341" i="1"/>
  <c r="A333" i="1"/>
  <c r="A332" i="2" s="1"/>
  <c r="B332" i="2"/>
  <c r="A334" i="1"/>
  <c r="A531" i="3" s="1"/>
  <c r="D333" i="2"/>
  <c r="F333" i="2" s="1"/>
  <c r="P334" i="1"/>
  <c r="D274" i="2"/>
  <c r="F274" i="2" s="1"/>
  <c r="B609" i="5"/>
  <c r="P333" i="1"/>
  <c r="C332" i="2"/>
  <c r="C340" i="2"/>
  <c r="F150" i="1"/>
  <c r="F157" i="1"/>
  <c r="F322" i="1"/>
  <c r="F338" i="1"/>
  <c r="C609" i="5"/>
  <c r="F609" i="5" s="1"/>
  <c r="D609" i="5"/>
  <c r="B610" i="5"/>
  <c r="C610" i="5"/>
  <c r="F610" i="5" s="1"/>
  <c r="J326" i="1"/>
  <c r="D610" i="5"/>
  <c r="B613" i="5"/>
  <c r="C329" i="2"/>
  <c r="C613" i="5"/>
  <c r="F613" i="5" s="1"/>
  <c r="D329" i="2"/>
  <c r="F329" i="2" s="1"/>
  <c r="D613" i="5"/>
  <c r="C335" i="2"/>
  <c r="R314" i="1"/>
  <c r="D335" i="2"/>
  <c r="F335" i="2" s="1"/>
  <c r="D533" i="3"/>
  <c r="F533" i="3" s="1"/>
  <c r="C334" i="2"/>
  <c r="C533" i="3"/>
  <c r="B336" i="2"/>
  <c r="L314" i="1"/>
  <c r="N313" i="1"/>
  <c r="F314" i="1"/>
  <c r="A335" i="1"/>
  <c r="A611" i="5" s="1"/>
  <c r="R335" i="1"/>
  <c r="C336" i="2"/>
  <c r="B534" i="3"/>
  <c r="A336" i="1"/>
  <c r="A612" i="5" s="1"/>
  <c r="D336" i="2"/>
  <c r="F336" i="2" s="1"/>
  <c r="B611" i="5"/>
  <c r="H336" i="1"/>
  <c r="D534" i="3"/>
  <c r="F534" i="3" s="1"/>
  <c r="C611" i="5"/>
  <c r="F611" i="5" s="1"/>
  <c r="B334" i="2"/>
  <c r="C532" i="3"/>
  <c r="B533" i="3"/>
  <c r="J320" i="1"/>
  <c r="L336" i="1"/>
  <c r="C337" i="2"/>
  <c r="B527" i="3"/>
  <c r="B612" i="5"/>
  <c r="J336" i="1"/>
  <c r="B337" i="2"/>
  <c r="L320" i="1"/>
  <c r="D337" i="2"/>
  <c r="F337" i="2" s="1"/>
  <c r="C527" i="3"/>
  <c r="C612" i="5"/>
  <c r="F612" i="5" s="1"/>
  <c r="D334" i="2"/>
  <c r="F334" i="2" s="1"/>
  <c r="P320" i="1"/>
  <c r="A338" i="1"/>
  <c r="A614" i="5" s="1"/>
  <c r="B329" i="2"/>
  <c r="D527" i="3"/>
  <c r="F527" i="3" s="1"/>
  <c r="F153" i="1"/>
  <c r="A339" i="1"/>
  <c r="A615" i="5" s="1"/>
  <c r="B330" i="2"/>
  <c r="D528" i="3"/>
  <c r="F528" i="3" s="1"/>
  <c r="C338" i="2"/>
  <c r="D338" i="2"/>
  <c r="F338" i="2" s="1"/>
  <c r="C528" i="3"/>
  <c r="B339" i="2"/>
  <c r="C614" i="5"/>
  <c r="F614" i="5" s="1"/>
  <c r="D330" i="2"/>
  <c r="F330" i="2" s="1"/>
  <c r="C339" i="2"/>
  <c r="B529" i="3"/>
  <c r="F324" i="1"/>
  <c r="D339" i="2"/>
  <c r="F339" i="2" s="1"/>
  <c r="C529" i="3"/>
  <c r="B615" i="5"/>
  <c r="J328" i="1"/>
  <c r="B331" i="2"/>
  <c r="B340" i="2"/>
  <c r="D529" i="3"/>
  <c r="F529" i="3" s="1"/>
  <c r="C615" i="5"/>
  <c r="F430" i="3"/>
  <c r="B528" i="3"/>
  <c r="A330" i="1"/>
  <c r="A606" i="5" s="1"/>
  <c r="D331" i="2"/>
  <c r="F331" i="2" s="1"/>
  <c r="D340" i="2"/>
  <c r="F340" i="2" s="1"/>
  <c r="C616" i="5"/>
  <c r="F616" i="5" s="1"/>
  <c r="D532" i="3"/>
  <c r="F532" i="3" s="1"/>
  <c r="F313" i="1"/>
  <c r="F330" i="1"/>
  <c r="H330" i="1"/>
  <c r="D530" i="3"/>
  <c r="F530" i="3" s="1"/>
  <c r="F145" i="1"/>
  <c r="P330" i="1"/>
  <c r="D176" i="2"/>
  <c r="F176" i="2" s="1"/>
  <c r="D332" i="2"/>
  <c r="F332" i="2" s="1"/>
  <c r="C606" i="5"/>
  <c r="F606" i="5" s="1"/>
  <c r="F156" i="1"/>
  <c r="A331" i="1"/>
  <c r="A330" i="2" s="1"/>
  <c r="B333" i="2"/>
  <c r="C617" i="5"/>
  <c r="F617" i="5" s="1"/>
  <c r="C333" i="2"/>
  <c r="F332" i="1"/>
  <c r="C607" i="5"/>
  <c r="F607" i="5" s="1"/>
  <c r="D310" i="5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F300" i="5" s="1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F332" i="3" s="1"/>
  <c r="D207" i="2"/>
  <c r="F207" i="2" s="1"/>
  <c r="C371" i="5"/>
  <c r="F371" i="5" s="1"/>
  <c r="D334" i="3"/>
  <c r="F334" i="3" s="1"/>
  <c r="D209" i="2"/>
  <c r="F209" i="2" s="1"/>
  <c r="C398" i="5"/>
  <c r="D335" i="3"/>
  <c r="F335" i="3" s="1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F410" i="5" s="1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F414" i="5" s="1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F301" i="5" s="1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F340" i="3" s="1"/>
  <c r="D218" i="2"/>
  <c r="F218" i="2" s="1"/>
  <c r="C405" i="5"/>
  <c r="F405" i="5" s="1"/>
  <c r="D342" i="3"/>
  <c r="F342" i="3" s="1"/>
  <c r="D220" i="2"/>
  <c r="F220" i="2" s="1"/>
  <c r="C407" i="5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F411" i="5" s="1"/>
  <c r="D348" i="3"/>
  <c r="F348" i="3" s="1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F377" i="3" s="1"/>
  <c r="D234" i="2"/>
  <c r="F234" i="2" s="1"/>
  <c r="C421" i="5"/>
  <c r="F421" i="5" s="1"/>
  <c r="D379" i="3"/>
  <c r="F379" i="3" s="1"/>
  <c r="D236" i="2"/>
  <c r="F236" i="2" s="1"/>
  <c r="C448" i="5"/>
  <c r="F448" i="5" s="1"/>
  <c r="D381" i="3"/>
  <c r="F381" i="3" s="1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F456" i="5" s="1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F460" i="5" s="1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F397" i="3" s="1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F380" i="3" s="1"/>
  <c r="D239" i="2"/>
  <c r="C451" i="5"/>
  <c r="F451" i="5" s="1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F459" i="5" s="1"/>
  <c r="D392" i="3"/>
  <c r="F392" i="3" s="1"/>
  <c r="C461" i="5"/>
  <c r="F461" i="5" s="1"/>
  <c r="D394" i="3"/>
  <c r="F394" i="3" s="1"/>
  <c r="D253" i="2"/>
  <c r="F253" i="2" s="1"/>
  <c r="C463" i="5"/>
  <c r="F463" i="5" s="1"/>
  <c r="D396" i="3"/>
  <c r="F396" i="3" s="1"/>
  <c r="C465" i="5"/>
  <c r="F465" i="5" s="1"/>
  <c r="D398" i="3"/>
  <c r="F398" i="3" s="1"/>
  <c r="C467" i="5"/>
  <c r="F467" i="5" s="1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F545" i="5" s="1"/>
  <c r="D470" i="3"/>
  <c r="F470" i="3" s="1"/>
  <c r="C547" i="5"/>
  <c r="F547" i="5" s="1"/>
  <c r="D472" i="3"/>
  <c r="F472" i="3" s="1"/>
  <c r="D293" i="2"/>
  <c r="F293" i="2" s="1"/>
  <c r="C549" i="5"/>
  <c r="F549" i="5" s="1"/>
  <c r="D295" i="2"/>
  <c r="F295" i="2" s="1"/>
  <c r="C551" i="5"/>
  <c r="F551" i="5" s="1"/>
  <c r="D476" i="3"/>
  <c r="F476" i="3" s="1"/>
  <c r="D297" i="2"/>
  <c r="F297" i="2" s="1"/>
  <c r="C553" i="5"/>
  <c r="F553" i="5" s="1"/>
  <c r="D478" i="3"/>
  <c r="F478" i="3" s="1"/>
  <c r="C555" i="5"/>
  <c r="F555" i="5" s="1"/>
  <c r="D480" i="3"/>
  <c r="F480" i="3" s="1"/>
  <c r="C557" i="5"/>
  <c r="F557" i="5" s="1"/>
  <c r="D482" i="3"/>
  <c r="F482" i="3" s="1"/>
  <c r="D303" i="2"/>
  <c r="F303" i="2" s="1"/>
  <c r="C559" i="5"/>
  <c r="F559" i="5" s="1"/>
  <c r="D484" i="3"/>
  <c r="F484" i="3" s="1"/>
  <c r="D305" i="2"/>
  <c r="F305" i="2" s="1"/>
  <c r="C561" i="5"/>
  <c r="F561" i="5" s="1"/>
  <c r="D486" i="3"/>
  <c r="F486" i="3" s="1"/>
  <c r="C563" i="5"/>
  <c r="F563" i="5" s="1"/>
  <c r="D488" i="3"/>
  <c r="F488" i="3" s="1"/>
  <c r="D309" i="2"/>
  <c r="F309" i="2" s="1"/>
  <c r="R312" i="1"/>
  <c r="C565" i="5"/>
  <c r="F565" i="5" s="1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6" i="5"/>
  <c r="A339" i="2"/>
  <c r="B239" i="2"/>
  <c r="D243" i="2"/>
  <c r="F243" i="2" s="1"/>
  <c r="B285" i="2"/>
  <c r="B295" i="2"/>
  <c r="D299" i="2"/>
  <c r="F299" i="2" s="1"/>
  <c r="B384" i="3"/>
  <c r="B399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F546" i="5" s="1"/>
  <c r="D471" i="3"/>
  <c r="F471" i="3" s="1"/>
  <c r="C548" i="5"/>
  <c r="F548" i="5" s="1"/>
  <c r="D473" i="3"/>
  <c r="F473" i="3" s="1"/>
  <c r="C550" i="5"/>
  <c r="F550" i="5" s="1"/>
  <c r="D475" i="3"/>
  <c r="F475" i="3" s="1"/>
  <c r="C552" i="5"/>
  <c r="F552" i="5" s="1"/>
  <c r="D477" i="3"/>
  <c r="F477" i="3" s="1"/>
  <c r="C554" i="5"/>
  <c r="F554" i="5" s="1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F558" i="5" s="1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F562" i="5" s="1"/>
  <c r="D487" i="3"/>
  <c r="F487" i="3" s="1"/>
  <c r="C564" i="5"/>
  <c r="F564" i="5" s="1"/>
  <c r="D489" i="3"/>
  <c r="F489" i="3" s="1"/>
  <c r="D310" i="2"/>
  <c r="F310" i="2" s="1"/>
  <c r="R313" i="1"/>
  <c r="C566" i="5"/>
  <c r="F566" i="5" s="1"/>
  <c r="D512" i="3"/>
  <c r="F512" i="3" s="1"/>
  <c r="P315" i="1"/>
  <c r="C568" i="5"/>
  <c r="F568" i="5" s="1"/>
  <c r="D514" i="3"/>
  <c r="F514" i="3" s="1"/>
  <c r="D314" i="2"/>
  <c r="F314" i="2" s="1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F595" i="5"/>
  <c r="F599" i="5"/>
  <c r="F603" i="5"/>
  <c r="F615" i="5"/>
  <c r="F464" i="5"/>
  <c r="F468" i="5"/>
  <c r="F398" i="5"/>
  <c r="F406" i="5"/>
  <c r="F418" i="5"/>
  <c r="F403" i="5"/>
  <c r="F407" i="5"/>
  <c r="F419" i="5"/>
  <c r="F291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K300" i="5"/>
  <c r="J300" i="5"/>
  <c r="E300" i="5" s="1"/>
  <c r="I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03" i="5"/>
  <c r="I203" i="5"/>
  <c r="K202" i="5"/>
  <c r="I202" i="5"/>
  <c r="A610" i="5" l="1"/>
  <c r="A333" i="2"/>
  <c r="A334" i="2"/>
  <c r="A532" i="3"/>
  <c r="A338" i="2"/>
  <c r="A329" i="2"/>
  <c r="A527" i="3"/>
  <c r="A335" i="2"/>
  <c r="A528" i="3"/>
  <c r="A607" i="5"/>
  <c r="A533" i="3"/>
  <c r="C316" i="2"/>
  <c r="C315" i="2"/>
  <c r="F291" i="2"/>
  <c r="A320" i="1"/>
  <c r="A595" i="5"/>
  <c r="A569" i="5" s="1"/>
  <c r="A516" i="3"/>
  <c r="A318" i="2"/>
  <c r="L343" i="1"/>
  <c r="F265" i="2"/>
  <c r="F187" i="2"/>
  <c r="F239" i="2"/>
  <c r="F161" i="2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 l="1"/>
  <c r="F142" i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2" i="2"/>
  <c r="B63" i="3"/>
  <c r="B35" i="1"/>
  <c r="B34" i="2" s="1"/>
  <c r="B36" i="1"/>
  <c r="B35" i="2" s="1"/>
  <c r="B37" i="1"/>
  <c r="B36" i="2" s="1"/>
  <c r="B38" i="1"/>
  <c r="B61" i="5" s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69" i="5" s="1"/>
  <c r="B47" i="1"/>
  <c r="B46" i="2" s="1"/>
  <c r="B48" i="1"/>
  <c r="B47" i="2" s="1"/>
  <c r="B49" i="1"/>
  <c r="B48" i="2" s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J25" i="1" s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L65" i="1" s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D72" i="2" s="1"/>
  <c r="F72" i="2" s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D80" i="2" s="1"/>
  <c r="F80" i="2" s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L95" i="1" s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3" i="2" s="1"/>
  <c r="B65" i="1"/>
  <c r="B64" i="2" s="1"/>
  <c r="B66" i="1"/>
  <c r="B67" i="1"/>
  <c r="B113" i="5" s="1"/>
  <c r="B68" i="1"/>
  <c r="B67" i="2" s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B10" i="5" s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5" i="5" s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B20" i="2" s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B87" i="2" s="1"/>
  <c r="C88" i="1"/>
  <c r="B89" i="1"/>
  <c r="C89" i="1"/>
  <c r="C88" i="2" s="1"/>
  <c r="B90" i="1"/>
  <c r="B89" i="2" s="1"/>
  <c r="C90" i="1"/>
  <c r="B91" i="1"/>
  <c r="C91" i="1"/>
  <c r="D160" i="5" s="1"/>
  <c r="B92" i="1"/>
  <c r="B91" i="2" s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C98" i="2" s="1"/>
  <c r="B100" i="1"/>
  <c r="B99" i="2" s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E272" i="3" s="1"/>
  <c r="E317" i="3" s="1"/>
  <c r="E362" i="3" s="1"/>
  <c r="E407" i="3" s="1"/>
  <c r="E452" i="3" s="1"/>
  <c r="E497" i="3" s="1"/>
  <c r="A59" i="3"/>
  <c r="A104" i="3" s="1"/>
  <c r="A149" i="3" s="1"/>
  <c r="A194" i="3" s="1"/>
  <c r="A239" i="3" s="1"/>
  <c r="A284" i="3" s="1"/>
  <c r="A329" i="3" s="1"/>
  <c r="A374" i="3" s="1"/>
  <c r="A419" i="3" s="1"/>
  <c r="A464" i="3" s="1"/>
  <c r="A509" i="3" s="1"/>
  <c r="A58" i="3"/>
  <c r="A103" i="3" s="1"/>
  <c r="A148" i="3" s="1"/>
  <c r="A193" i="3" s="1"/>
  <c r="A238" i="3" s="1"/>
  <c r="A283" i="3" s="1"/>
  <c r="A328" i="3" s="1"/>
  <c r="A373" i="3" s="1"/>
  <c r="A418" i="3" s="1"/>
  <c r="A463" i="3" s="1"/>
  <c r="A508" i="3" s="1"/>
  <c r="A57" i="3"/>
  <c r="A102" i="3" s="1"/>
  <c r="A147" i="3" s="1"/>
  <c r="A192" i="3" s="1"/>
  <c r="A237" i="3" s="1"/>
  <c r="A282" i="3" s="1"/>
  <c r="A327" i="3" s="1"/>
  <c r="A372" i="3" s="1"/>
  <c r="A417" i="3" s="1"/>
  <c r="A462" i="3" s="1"/>
  <c r="A507" i="3" s="1"/>
  <c r="A56" i="3"/>
  <c r="A101" i="3" s="1"/>
  <c r="A146" i="3" s="1"/>
  <c r="A191" i="3" s="1"/>
  <c r="A236" i="3" s="1"/>
  <c r="A281" i="3" s="1"/>
  <c r="A326" i="3" s="1"/>
  <c r="A371" i="3" s="1"/>
  <c r="A416" i="3" s="1"/>
  <c r="A461" i="3" s="1"/>
  <c r="A506" i="3" s="1"/>
  <c r="A55" i="3"/>
  <c r="A100" i="3" s="1"/>
  <c r="A145" i="3" s="1"/>
  <c r="A190" i="3" s="1"/>
  <c r="A235" i="3" s="1"/>
  <c r="A280" i="3" s="1"/>
  <c r="A325" i="3" s="1"/>
  <c r="A370" i="3" s="1"/>
  <c r="A415" i="3" s="1"/>
  <c r="A460" i="3" s="1"/>
  <c r="A505" i="3" s="1"/>
  <c r="A54" i="3"/>
  <c r="A99" i="3" s="1"/>
  <c r="A144" i="3" s="1"/>
  <c r="A189" i="3" s="1"/>
  <c r="A234" i="3" s="1"/>
  <c r="A279" i="3" s="1"/>
  <c r="A324" i="3" s="1"/>
  <c r="A369" i="3" s="1"/>
  <c r="A414" i="3" s="1"/>
  <c r="A459" i="3" s="1"/>
  <c r="A504" i="3" s="1"/>
  <c r="A53" i="3"/>
  <c r="A98" i="3" s="1"/>
  <c r="A143" i="3" s="1"/>
  <c r="A188" i="3" s="1"/>
  <c r="A233" i="3" s="1"/>
  <c r="A278" i="3" s="1"/>
  <c r="A323" i="3" s="1"/>
  <c r="A368" i="3" s="1"/>
  <c r="A413" i="3" s="1"/>
  <c r="A458" i="3" s="1"/>
  <c r="A503" i="3" s="1"/>
  <c r="A52" i="3"/>
  <c r="A97" i="3" s="1"/>
  <c r="A142" i="3" s="1"/>
  <c r="A187" i="3" s="1"/>
  <c r="A232" i="3" s="1"/>
  <c r="A277" i="3" s="1"/>
  <c r="A322" i="3" s="1"/>
  <c r="A367" i="3" s="1"/>
  <c r="A412" i="3" s="1"/>
  <c r="A457" i="3" s="1"/>
  <c r="A502" i="3" s="1"/>
  <c r="A51" i="3"/>
  <c r="A96" i="3" s="1"/>
  <c r="A141" i="3" s="1"/>
  <c r="A186" i="3" s="1"/>
  <c r="A231" i="3" s="1"/>
  <c r="A276" i="3" s="1"/>
  <c r="A321" i="3" s="1"/>
  <c r="A366" i="3" s="1"/>
  <c r="A411" i="3" s="1"/>
  <c r="A456" i="3" s="1"/>
  <c r="A501" i="3" s="1"/>
  <c r="A50" i="3"/>
  <c r="A95" i="3" s="1"/>
  <c r="A140" i="3" s="1"/>
  <c r="A185" i="3" s="1"/>
  <c r="A230" i="3" s="1"/>
  <c r="A275" i="3" s="1"/>
  <c r="A320" i="3" s="1"/>
  <c r="A365" i="3" s="1"/>
  <c r="A410" i="3" s="1"/>
  <c r="A455" i="3" s="1"/>
  <c r="A500" i="3" s="1"/>
  <c r="B84" i="3"/>
  <c r="B6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I14" i="5"/>
  <c r="I15" i="5"/>
  <c r="I16" i="5"/>
  <c r="I7" i="5"/>
  <c r="B19" i="5"/>
  <c r="B28" i="5"/>
  <c r="B24" i="5"/>
  <c r="B122" i="5"/>
  <c r="C70" i="5"/>
  <c r="F70" i="5" s="1"/>
  <c r="C68" i="5"/>
  <c r="F68" i="5" s="1"/>
  <c r="C121" i="5"/>
  <c r="F121" i="5" s="1"/>
  <c r="C123" i="5"/>
  <c r="F123" i="5" s="1"/>
  <c r="D18" i="5"/>
  <c r="D119" i="5"/>
  <c r="D122" i="5"/>
  <c r="D126" i="5"/>
  <c r="A3" i="2"/>
  <c r="A2" i="2"/>
  <c r="C79" i="2"/>
  <c r="C53" i="2"/>
  <c r="C38" i="2"/>
  <c r="C20" i="2"/>
  <c r="C16" i="2"/>
  <c r="C8" i="2"/>
  <c r="D40" i="2"/>
  <c r="F40" i="2" s="1"/>
  <c r="D44" i="2"/>
  <c r="F44" i="2" s="1"/>
  <c r="D60" i="2"/>
  <c r="F60" i="2" s="1"/>
  <c r="D90" i="2"/>
  <c r="F90" i="2" s="1"/>
  <c r="B75" i="2"/>
  <c r="B57" i="2"/>
  <c r="B37" i="2"/>
  <c r="B26" i="2"/>
  <c r="B16" i="2"/>
  <c r="B8" i="2"/>
  <c r="R107" i="1"/>
  <c r="R103" i="1"/>
  <c r="N103" i="1"/>
  <c r="R91" i="1"/>
  <c r="N91" i="1"/>
  <c r="L91" i="1"/>
  <c r="J91" i="1"/>
  <c r="H91" i="1"/>
  <c r="N81" i="1"/>
  <c r="L81" i="1"/>
  <c r="P77" i="1"/>
  <c r="N77" i="1"/>
  <c r="L77" i="1"/>
  <c r="J77" i="1"/>
  <c r="H77" i="1"/>
  <c r="R73" i="1"/>
  <c r="P73" i="1"/>
  <c r="N73" i="1"/>
  <c r="L73" i="1"/>
  <c r="R61" i="1"/>
  <c r="P61" i="1"/>
  <c r="N61" i="1"/>
  <c r="L61" i="1"/>
  <c r="J61" i="1"/>
  <c r="H61" i="1"/>
  <c r="F61" i="1"/>
  <c r="P53" i="1"/>
  <c r="R46" i="1"/>
  <c r="L46" i="1"/>
  <c r="J46" i="1"/>
  <c r="N45" i="1"/>
  <c r="L45" i="1"/>
  <c r="P40" i="1"/>
  <c r="J40" i="1"/>
  <c r="P39" i="1"/>
  <c r="J39" i="1"/>
  <c r="P14" i="1"/>
  <c r="B109" i="1"/>
  <c r="B83" i="1"/>
  <c r="B57" i="1"/>
  <c r="B31" i="1"/>
  <c r="C75" i="2" l="1"/>
  <c r="B68" i="3"/>
  <c r="H107" i="1"/>
  <c r="R77" i="1"/>
  <c r="B126" i="5"/>
  <c r="H78" i="1"/>
  <c r="J107" i="1"/>
  <c r="P45" i="1"/>
  <c r="H73" i="1"/>
  <c r="J80" i="1"/>
  <c r="L107" i="1"/>
  <c r="D76" i="2"/>
  <c r="F76" i="2" s="1"/>
  <c r="B118" i="5"/>
  <c r="R45" i="1"/>
  <c r="J73" i="1"/>
  <c r="F81" i="1"/>
  <c r="N107" i="1"/>
  <c r="C162" i="3"/>
  <c r="D64" i="2"/>
  <c r="F64" i="2" s="1"/>
  <c r="B22" i="5"/>
  <c r="N29" i="1"/>
  <c r="R53" i="1"/>
  <c r="F77" i="1"/>
  <c r="B25" i="2"/>
  <c r="D32" i="2"/>
  <c r="F32" i="2" s="1"/>
  <c r="D30" i="5"/>
  <c r="N17" i="1"/>
  <c r="D13" i="2"/>
  <c r="F13" i="2" s="1"/>
  <c r="H14" i="1"/>
  <c r="J14" i="1"/>
  <c r="L14" i="1"/>
  <c r="N14" i="1"/>
  <c r="C18" i="2"/>
  <c r="D20" i="5"/>
  <c r="N51" i="1"/>
  <c r="H25" i="1"/>
  <c r="B78" i="3"/>
  <c r="J9" i="1"/>
  <c r="B114" i="5"/>
  <c r="B110" i="5"/>
  <c r="H81" i="1"/>
  <c r="B71" i="5"/>
  <c r="L9" i="1"/>
  <c r="J81" i="1"/>
  <c r="B22" i="2"/>
  <c r="C50" i="2"/>
  <c r="B70" i="5"/>
  <c r="H9" i="1"/>
  <c r="B13" i="2"/>
  <c r="C64" i="2"/>
  <c r="P81" i="1"/>
  <c r="C14" i="2"/>
  <c r="C67" i="2"/>
  <c r="P65" i="1"/>
  <c r="J35" i="1"/>
  <c r="J51" i="1"/>
  <c r="R81" i="1"/>
  <c r="C74" i="5"/>
  <c r="F74" i="5" s="1"/>
  <c r="P9" i="1"/>
  <c r="C92" i="2"/>
  <c r="R65" i="1"/>
  <c r="N66" i="1"/>
  <c r="P66" i="1"/>
  <c r="B14" i="2"/>
  <c r="L84" i="1"/>
  <c r="L35" i="1"/>
  <c r="P70" i="1"/>
  <c r="B104" i="2"/>
  <c r="D114" i="5"/>
  <c r="D14" i="5"/>
  <c r="N9" i="1"/>
  <c r="B45" i="2"/>
  <c r="J89" i="1"/>
  <c r="P27" i="1"/>
  <c r="L70" i="1"/>
  <c r="D102" i="2"/>
  <c r="F102" i="2" s="1"/>
  <c r="J65" i="1"/>
  <c r="N65" i="1"/>
  <c r="D16" i="5"/>
  <c r="F69" i="1"/>
  <c r="R96" i="1"/>
  <c r="J103" i="1"/>
  <c r="H65" i="1"/>
  <c r="R99" i="1"/>
  <c r="F45" i="1"/>
  <c r="H103" i="1"/>
  <c r="D111" i="5"/>
  <c r="H45" i="1"/>
  <c r="D77" i="5"/>
  <c r="J45" i="1"/>
  <c r="L103" i="1"/>
  <c r="D74" i="5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P15" i="1"/>
  <c r="C15" i="5"/>
  <c r="F15" i="5" s="1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F153" i="3" s="1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F174" i="3" s="1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F168" i="3" s="1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F155" i="3" s="1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25" i="3"/>
  <c r="F117" i="3"/>
  <c r="F172" i="3"/>
  <c r="F128" i="3"/>
  <c r="F124" i="3"/>
  <c r="F122" i="3"/>
  <c r="F120" i="3"/>
  <c r="F116" i="3"/>
  <c r="B28" i="3"/>
  <c r="B30" i="3"/>
  <c r="B32" i="3"/>
  <c r="B165" i="3"/>
  <c r="F167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E11" i="5" l="1"/>
  <c r="E17" i="5"/>
  <c r="A326" i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57" i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56" i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E422" i="5" l="1"/>
  <c r="K422" i="5" s="1"/>
  <c r="E471" i="5"/>
  <c r="K471" i="5" s="1"/>
  <c r="E177" i="5"/>
  <c r="K177" i="5" s="1"/>
  <c r="E226" i="5"/>
  <c r="K226" i="5" s="1"/>
  <c r="E275" i="5"/>
  <c r="K275" i="5" s="1"/>
  <c r="E373" i="5"/>
  <c r="K373" i="5" s="1"/>
  <c r="E520" i="5"/>
  <c r="K520" i="5" s="1"/>
  <c r="E569" i="5"/>
  <c r="K569" i="5" s="1"/>
  <c r="E324" i="5"/>
  <c r="K324" i="5" s="1"/>
  <c r="E618" i="5"/>
  <c r="K618" i="5" s="1"/>
  <c r="A327" i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31" i="5"/>
  <c r="K31" i="5" s="1"/>
  <c r="E128" i="5"/>
  <c r="K128" i="5" s="1"/>
  <c r="E79" i="5"/>
  <c r="A19" i="3"/>
  <c r="A10" i="5"/>
  <c r="A8" i="2"/>
  <c r="A10" i="1"/>
  <c r="K630" i="5" l="1"/>
  <c r="K625" i="5"/>
  <c r="K623" i="5"/>
  <c r="K624" i="5" s="1"/>
  <c r="K532" i="5"/>
  <c r="K525" i="5"/>
  <c r="K527" i="5"/>
  <c r="K238" i="5"/>
  <c r="K231" i="5"/>
  <c r="K233" i="5"/>
  <c r="K581" i="5"/>
  <c r="K576" i="5"/>
  <c r="K574" i="5"/>
  <c r="K575" i="5" s="1"/>
  <c r="K336" i="5"/>
  <c r="K329" i="5"/>
  <c r="K331" i="5"/>
  <c r="K385" i="5"/>
  <c r="K378" i="5"/>
  <c r="K380" i="5"/>
  <c r="K287" i="5"/>
  <c r="K280" i="5"/>
  <c r="K282" i="5"/>
  <c r="K483" i="5"/>
  <c r="K476" i="5"/>
  <c r="K478" i="5"/>
  <c r="K434" i="5"/>
  <c r="K429" i="5"/>
  <c r="K427" i="5"/>
  <c r="A328" i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K79" i="5"/>
  <c r="K42" i="5"/>
  <c r="K37" i="5"/>
  <c r="K35" i="5"/>
  <c r="A9" i="2"/>
  <c r="A20" i="3"/>
  <c r="A11" i="5"/>
  <c r="A11" i="1"/>
  <c r="K577" i="5" l="1"/>
  <c r="K582" i="5" s="1"/>
  <c r="K626" i="5"/>
  <c r="K631" i="5" s="1"/>
  <c r="A329" i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<sst xmlns="http://schemas.openxmlformats.org/spreadsheetml/2006/main" count="872" uniqueCount="148">
  <si>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</si>
  <si>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</si>
  <si>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</si>
  <si>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</si>
  <si>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</si>
  <si>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</si>
  <si>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</si>
  <si>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</si>
  <si>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</si>
  <si>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</si>
  <si>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</si>
  <si>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</si>
  <si>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</si>
  <si>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</si>
  <si>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</si>
  <si>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</si>
  <si>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</si>
  <si>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</si>
  <si>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</si>
  <si>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</si>
  <si>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</si>
  <si>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</si>
  <si>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</si>
  <si>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</si>
  <si>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</si>
  <si>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</si>
  <si>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</si>
  <si>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</si>
  <si>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</si>
  <si>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</si>
  <si>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</si>
  <si>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</si>
  <si>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</si>
  <si>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</si>
  <si>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</si>
  <si>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</si>
  <si>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</si>
  <si>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</si>
  <si>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</si>
  <si>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</si>
  <si>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</si>
  <si>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</si>
  <si>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</si>
  <si>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</si>
  <si>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</si>
  <si>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</si>
  <si>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</si>
  <si>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</si>
  <si>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</si>
  <si>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</si>
  <si>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</si>
  <si>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</si>
  <si>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</si>
  <si>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</si>
  <si>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</si>
  <si>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</si>
  <si>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</si>
  <si>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</si>
  <si>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</si>
  <si>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</si>
  <si>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</si>
  <si>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</si>
  <si>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</si>
  <si>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</si>
  <si>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</si>
  <si>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</si>
  <si>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</si>
  <si>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</si>
  <si>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</si>
  <si>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</si>
  <si>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</si>
  <si>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</si>
  <si>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</si>
  <si>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</si>
  <si>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</si>
  <si>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</si>
  <si>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</si>
  <si>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</si>
  <si>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</si>
  <si>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</si>
  <si>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</si>
  <si>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</si>
  <si>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</si>
  <si>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</si>
  <si>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</si>
  <si>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</si>
  <si>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</si>
  <si>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</si>
  <si>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</si>
  <si>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</si>
  <si>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</si>
  <si>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</si>
  <si>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</si>
  <si>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</si>
  <si>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</si>
  <si>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</si>
  <si>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</si>
  <si>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</si>
  <si>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</si>
  <si>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</si>
  <si>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</si>
  <si>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</si>
  <si>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</si>
  <si>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</si>
  <si>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</si>
  <si>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</si>
  <si>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</si>
  <si>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</si>
  <si>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</si>
  <si>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</si>
  <si>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</si>
  <si>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</si>
  <si>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Summary of Quantities</t>
  </si>
  <si>
    <t>Remove &amp; Replace Existing Concrete Ditch Bottom Reinforced, 6"</t>
  </si>
  <si>
    <t>SQ YD</t>
  </si>
  <si>
    <t>Porous Granular Embankment</t>
  </si>
  <si>
    <t>TON</t>
  </si>
  <si>
    <t>Aggregate Base Course, Type B, CA-6, 4"</t>
  </si>
  <si>
    <t>By-Pass Pumping</t>
  </si>
  <si>
    <t>L SUM</t>
  </si>
  <si>
    <t>Parkway Restoration</t>
  </si>
  <si>
    <t>Remove &amp; Replace Existing Concrete Slope Wall Reinforced, 5"</t>
  </si>
  <si>
    <t>Earth Excavation</t>
  </si>
  <si>
    <t>Non-Special Waste Disposal</t>
  </si>
  <si>
    <t>Special Waste Disposal</t>
  </si>
  <si>
    <t>Speical Waste Plans &amp; Reports</t>
  </si>
  <si>
    <t>Soil Disposal Analysis</t>
  </si>
  <si>
    <t>Stone Riprap, Class A4</t>
  </si>
  <si>
    <t>EACH</t>
  </si>
  <si>
    <t>CU YD</t>
  </si>
  <si>
    <t>Filter Fabric</t>
  </si>
  <si>
    <t>Sidewalk Removal</t>
  </si>
  <si>
    <t>SQ FT</t>
  </si>
  <si>
    <t>N-Trak Group</t>
  </si>
  <si>
    <t>Loves Park, IL</t>
  </si>
  <si>
    <t>Bid Bond</t>
  </si>
  <si>
    <t>O'Brien Civil Works</t>
  </si>
  <si>
    <t>Mt. Morris, IL</t>
  </si>
  <si>
    <t>DPI Construction</t>
  </si>
  <si>
    <t>Pecatonica, IL</t>
  </si>
  <si>
    <t>Path Construction</t>
  </si>
  <si>
    <t>Arlington Heights, IL</t>
  </si>
  <si>
    <t>as read</t>
  </si>
  <si>
    <t>as corrected</t>
  </si>
  <si>
    <t xml:space="preserve"> Everlast Blacktop</t>
  </si>
  <si>
    <t xml:space="preserve">St. Charles, IL </t>
  </si>
  <si>
    <t xml:space="preserve">Alliance Contractors </t>
  </si>
  <si>
    <t xml:space="preserve">Woodstock, 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</si>
</sst>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92D050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92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7" xfId="0" applyFont="1" applyFill="1" applyBorder="1" applyProtection="1"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63" xfId="0" applyFont="1" applyFill="1" applyBorder="1" applyAlignment="1" applyProtection="1">
      <alignment horizont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  <xf numFmtId="8" fontId="2" fillId="5" borderId="25" xfId="2" applyNumberFormat="1" applyFont="1" applyFill="1" applyBorder="1" applyAlignment="1">
      <alignment horizontal="right" vertical="center"/>
    </xf>
    <xf numFmtId="0" fontId="2" fillId="6" borderId="17" xfId="0" applyFont="1" applyFill="1" applyBorder="1" applyAlignment="1" applyProtection="1">
      <alignment vertical="center" wrapText="1"/>
    </xf>
    <xf numFmtId="0" fontId="2" fillId="7" borderId="17" xfId="0" applyFont="1" applyFill="1" applyBorder="1" applyAlignment="1" applyProtection="1">
      <alignment vertical="center" wrapText="1"/>
    </xf>
    <xf numFmtId="8" fontId="2" fillId="8" borderId="24" xfId="2" applyNumberFormat="1" applyFont="1" applyFill="1" applyBorder="1" applyAlignment="1">
      <alignment horizontal="right" vertical="center"/>
    </xf>
    <xf numFmtId="7" fontId="2" fillId="9" borderId="47" xfId="2" applyNumberFormat="1" applyFont="1" applyFill="1" applyBorder="1" applyAlignment="1" applyProtection="1">
      <alignment vertical="center"/>
      <protection locked="0"/>
    </xf>
    <xf numFmtId="8" fontId="2" fillId="9" borderId="17" xfId="2" applyNumberFormat="1" applyFont="1" applyFill="1" applyBorder="1" applyAlignment="1">
      <alignment vertical="center"/>
    </xf>
  </cellXfs>
  <cellStyles count="4">
    <cellStyle name="Currency" xfId="1" builtinId="4"/>
    <cellStyle name="Normal" xfId="0" builtinId="0"/>
    <cellStyle name="Normal_BID-TAB" xfId="2" xr:uid="{00000000-0005-0000-0000-000002000000}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3"/>
  <sheetViews>
    <sheetView zoomScaleNormal="100" workbookViewId="0">
      <pane ySplit="3" topLeftCell="A4" activePane="bottomLeft" state="frozenSplit"/>
      <selection pane="bottomLeft" activeCell="D17" sqref="D17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6"/>
      <c r="E1" s="283"/>
      <c r="F1" s="298">
        <f>SUM(F4:F131)</f>
        <v>55564</v>
      </c>
    </row>
    <row r="2" spans="1:6" s="216" customFormat="1" ht="18" x14ac:dyDescent="0.25">
      <c r="A2" s="346" t="s">
        <v>112</v>
      </c>
      <c r="B2" s="346"/>
      <c r="C2" s="346"/>
      <c r="D2" s="346"/>
      <c r="E2" s="284"/>
      <c r="F2" s="299"/>
    </row>
    <row r="3" spans="1:6" x14ac:dyDescent="0.2">
      <c r="A3" s="217" t="s">
        <v>86</v>
      </c>
      <c r="B3" s="218" t="s">
        <v>87</v>
      </c>
      <c r="C3" s="218" t="s">
        <v>24</v>
      </c>
      <c r="D3" s="282" t="s">
        <v>88</v>
      </c>
      <c r="E3" s="285" t="s">
        <v>6</v>
      </c>
      <c r="F3" s="300" t="s">
        <v>7</v>
      </c>
    </row>
    <row r="4" spans="1:6" x14ac:dyDescent="0.2">
      <c r="A4" s="339">
        <v>1</v>
      </c>
      <c r="B4" s="342" t="s">
        <v>113</v>
      </c>
      <c r="C4" s="343" t="s">
        <v>114</v>
      </c>
      <c r="D4" s="340">
        <v>52</v>
      </c>
      <c r="E4" s="341">
        <v>250</v>
      </c>
      <c r="F4" s="301">
        <f t="shared" ref="F4:F67" si="0">IF(AND(ISNUMBER(D4),ISNUMBER(E4)),D4*E4,"")</f>
        <v>13000</v>
      </c>
    </row>
    <row r="5" spans="1:6" x14ac:dyDescent="0.2">
      <c r="A5" s="339">
        <v>2</v>
      </c>
      <c r="B5" s="342" t="s">
        <v>121</v>
      </c>
      <c r="C5" s="343" t="s">
        <v>114</v>
      </c>
      <c r="D5" s="340">
        <v>59</v>
      </c>
      <c r="E5" s="341">
        <v>300</v>
      </c>
      <c r="F5" s="301">
        <f t="shared" si="0"/>
        <v>17700</v>
      </c>
    </row>
    <row r="6" spans="1:6" x14ac:dyDescent="0.2">
      <c r="A6" s="339">
        <v>3</v>
      </c>
      <c r="B6" s="342" t="s">
        <v>115</v>
      </c>
      <c r="C6" s="343" t="s">
        <v>116</v>
      </c>
      <c r="D6" s="340">
        <v>45</v>
      </c>
      <c r="E6" s="341">
        <v>10</v>
      </c>
      <c r="F6" s="301">
        <f t="shared" si="0"/>
        <v>450</v>
      </c>
    </row>
    <row r="7" spans="1:6" x14ac:dyDescent="0.2">
      <c r="A7" s="339">
        <v>4</v>
      </c>
      <c r="B7" s="342" t="s">
        <v>117</v>
      </c>
      <c r="C7" s="343" t="s">
        <v>114</v>
      </c>
      <c r="D7" s="340">
        <v>111</v>
      </c>
      <c r="E7" s="341">
        <v>15</v>
      </c>
      <c r="F7" s="301">
        <f t="shared" si="0"/>
        <v>1665</v>
      </c>
    </row>
    <row r="8" spans="1:6" x14ac:dyDescent="0.2">
      <c r="A8" s="339">
        <v>5</v>
      </c>
      <c r="B8" s="342" t="s">
        <v>118</v>
      </c>
      <c r="C8" s="343" t="s">
        <v>119</v>
      </c>
      <c r="D8" s="340">
        <v>1</v>
      </c>
      <c r="E8" s="341">
        <v>1000</v>
      </c>
      <c r="F8" s="301">
        <f t="shared" si="0"/>
        <v>1000</v>
      </c>
    </row>
    <row r="9" spans="1:6" x14ac:dyDescent="0.2">
      <c r="A9" s="339">
        <v>6</v>
      </c>
      <c r="B9" s="342" t="s">
        <v>120</v>
      </c>
      <c r="C9" s="343" t="s">
        <v>119</v>
      </c>
      <c r="D9" s="340">
        <v>1</v>
      </c>
      <c r="E9" s="341">
        <v>2000</v>
      </c>
      <c r="F9" s="301">
        <f t="shared" si="0"/>
        <v>2000</v>
      </c>
    </row>
    <row r="10" spans="1:6" x14ac:dyDescent="0.2">
      <c r="A10" s="339">
        <v>7</v>
      </c>
      <c r="B10" s="345" t="s">
        <v>122</v>
      </c>
      <c r="C10" s="343" t="s">
        <v>129</v>
      </c>
      <c r="D10" s="340">
        <v>120</v>
      </c>
      <c r="E10" s="341">
        <v>100</v>
      </c>
      <c r="F10" s="301">
        <f t="shared" si="0"/>
        <v>12000</v>
      </c>
    </row>
    <row r="11" spans="1:6" x14ac:dyDescent="0.2">
      <c r="A11" s="339">
        <v>8</v>
      </c>
      <c r="B11" s="342" t="s">
        <v>123</v>
      </c>
      <c r="C11" s="343" t="s">
        <v>129</v>
      </c>
      <c r="D11" s="340">
        <v>1</v>
      </c>
      <c r="E11" s="341">
        <v>100</v>
      </c>
      <c r="F11" s="301">
        <f t="shared" si="0"/>
        <v>100</v>
      </c>
    </row>
    <row r="12" spans="1:6" x14ac:dyDescent="0.2">
      <c r="A12" s="339">
        <v>9</v>
      </c>
      <c r="B12" s="342" t="s">
        <v>124</v>
      </c>
      <c r="C12" s="343" t="s">
        <v>129</v>
      </c>
      <c r="D12" s="340">
        <v>1</v>
      </c>
      <c r="E12" s="341">
        <v>150</v>
      </c>
      <c r="F12" s="301">
        <f t="shared" si="0"/>
        <v>150</v>
      </c>
    </row>
    <row r="13" spans="1:6" x14ac:dyDescent="0.2">
      <c r="A13" s="339">
        <v>10</v>
      </c>
      <c r="B13" s="342" t="s">
        <v>125</v>
      </c>
      <c r="C13" s="343" t="s">
        <v>119</v>
      </c>
      <c r="D13" s="340">
        <v>1</v>
      </c>
      <c r="E13" s="341">
        <v>4200</v>
      </c>
      <c r="F13" s="301">
        <f t="shared" si="0"/>
        <v>4200</v>
      </c>
    </row>
    <row r="14" spans="1:6" x14ac:dyDescent="0.2">
      <c r="A14" s="339">
        <v>11</v>
      </c>
      <c r="B14" s="342" t="s">
        <v>126</v>
      </c>
      <c r="C14" s="343" t="s">
        <v>128</v>
      </c>
      <c r="D14" s="340">
        <v>1</v>
      </c>
      <c r="E14" s="341">
        <v>1250</v>
      </c>
      <c r="F14" s="301">
        <f t="shared" si="0"/>
        <v>1250</v>
      </c>
    </row>
    <row r="15" spans="1:6" x14ac:dyDescent="0.2">
      <c r="A15" s="339">
        <v>12</v>
      </c>
      <c r="B15" s="342" t="s">
        <v>127</v>
      </c>
      <c r="C15" s="343" t="s">
        <v>114</v>
      </c>
      <c r="D15" s="340">
        <v>15</v>
      </c>
      <c r="E15" s="341">
        <v>125</v>
      </c>
      <c r="F15" s="301">
        <f t="shared" si="0"/>
        <v>1875</v>
      </c>
    </row>
    <row r="16" spans="1:6" x14ac:dyDescent="0.2">
      <c r="A16" s="339">
        <v>13</v>
      </c>
      <c r="B16" s="342" t="s">
        <v>130</v>
      </c>
      <c r="C16" s="343" t="s">
        <v>114</v>
      </c>
      <c r="D16" s="340">
        <v>15</v>
      </c>
      <c r="E16" s="341">
        <v>10</v>
      </c>
      <c r="F16" s="301">
        <f t="shared" si="0"/>
        <v>150</v>
      </c>
    </row>
    <row r="17" spans="1:6" x14ac:dyDescent="0.2">
      <c r="A17" s="339">
        <v>14</v>
      </c>
      <c r="B17" s="342" t="s">
        <v>131</v>
      </c>
      <c r="C17" s="343" t="s">
        <v>132</v>
      </c>
      <c r="D17" s="340">
        <v>12</v>
      </c>
      <c r="E17" s="341">
        <v>2</v>
      </c>
      <c r="F17" s="301">
        <f t="shared" si="0"/>
        <v>24</v>
      </c>
    </row>
    <row r="18" spans="1:6" x14ac:dyDescent="0.2">
      <c r="A18" s="339">
        <v>15</v>
      </c>
      <c r="B18" s="342"/>
      <c r="C18" s="343"/>
      <c r="D18" s="340"/>
      <c r="E18" s="341"/>
      <c r="F18" s="301" t="str">
        <f t="shared" si="0"/>
        <v/>
      </c>
    </row>
    <row r="19" spans="1:6" x14ac:dyDescent="0.2">
      <c r="A19" s="339">
        <v>16</v>
      </c>
      <c r="B19" s="342"/>
      <c r="C19" s="343"/>
      <c r="D19" s="340"/>
      <c r="E19" s="341"/>
      <c r="F19" s="301" t="str">
        <f t="shared" si="0"/>
        <v/>
      </c>
    </row>
    <row r="20" spans="1:6" x14ac:dyDescent="0.2">
      <c r="A20" s="339">
        <v>17</v>
      </c>
      <c r="B20" s="342"/>
      <c r="C20" s="343"/>
      <c r="D20" s="340"/>
      <c r="E20" s="341"/>
      <c r="F20" s="301" t="str">
        <f t="shared" si="0"/>
        <v/>
      </c>
    </row>
    <row r="21" spans="1:6" x14ac:dyDescent="0.2">
      <c r="A21" s="339">
        <v>18</v>
      </c>
      <c r="B21" s="342"/>
      <c r="C21" s="343"/>
      <c r="D21" s="340"/>
      <c r="E21" s="341"/>
      <c r="F21" s="301" t="str">
        <f t="shared" si="0"/>
        <v/>
      </c>
    </row>
    <row r="22" spans="1:6" x14ac:dyDescent="0.2">
      <c r="A22" s="339">
        <v>19</v>
      </c>
      <c r="B22" s="342"/>
      <c r="C22" s="343"/>
      <c r="D22" s="340"/>
      <c r="E22" s="341"/>
      <c r="F22" s="301" t="str">
        <f t="shared" si="0"/>
        <v/>
      </c>
    </row>
    <row r="23" spans="1:6" x14ac:dyDescent="0.2">
      <c r="A23" s="339">
        <v>20</v>
      </c>
      <c r="B23" s="342"/>
      <c r="C23" s="343"/>
      <c r="D23" s="340"/>
      <c r="E23" s="341"/>
      <c r="F23" s="301" t="str">
        <f t="shared" si="0"/>
        <v/>
      </c>
    </row>
    <row r="24" spans="1:6" x14ac:dyDescent="0.2">
      <c r="A24" s="339">
        <v>21</v>
      </c>
      <c r="B24" s="342"/>
      <c r="C24" s="343"/>
      <c r="D24" s="340"/>
      <c r="E24" s="341"/>
      <c r="F24" s="301" t="str">
        <f t="shared" si="0"/>
        <v/>
      </c>
    </row>
    <row r="25" spans="1:6" x14ac:dyDescent="0.2">
      <c r="A25" s="339">
        <v>22</v>
      </c>
      <c r="B25" s="342"/>
      <c r="C25" s="343"/>
      <c r="D25" s="340"/>
      <c r="E25" s="341"/>
      <c r="F25" s="301" t="str">
        <f t="shared" si="0"/>
        <v/>
      </c>
    </row>
    <row r="26" spans="1:6" x14ac:dyDescent="0.2">
      <c r="A26" s="339">
        <v>23</v>
      </c>
      <c r="B26" s="342"/>
      <c r="C26" s="343"/>
      <c r="D26" s="340"/>
      <c r="E26" s="341"/>
      <c r="F26" s="301" t="str">
        <f t="shared" si="0"/>
        <v/>
      </c>
    </row>
    <row r="27" spans="1:6" x14ac:dyDescent="0.2">
      <c r="A27" s="339">
        <v>24</v>
      </c>
      <c r="B27" s="342"/>
      <c r="C27" s="343"/>
      <c r="D27" s="340"/>
      <c r="E27" s="341"/>
      <c r="F27" s="301" t="str">
        <f t="shared" si="0"/>
        <v/>
      </c>
    </row>
    <row r="28" spans="1:6" x14ac:dyDescent="0.2">
      <c r="A28" s="339">
        <v>25</v>
      </c>
      <c r="B28" s="342"/>
      <c r="C28" s="343"/>
      <c r="D28" s="340"/>
      <c r="E28" s="341"/>
      <c r="F28" s="301" t="str">
        <f t="shared" si="0"/>
        <v/>
      </c>
    </row>
    <row r="29" spans="1:6" x14ac:dyDescent="0.2">
      <c r="A29" s="339">
        <v>26</v>
      </c>
      <c r="B29" s="342"/>
      <c r="C29" s="343"/>
      <c r="D29" s="340"/>
      <c r="E29" s="341"/>
      <c r="F29" s="301" t="str">
        <f t="shared" si="0"/>
        <v/>
      </c>
    </row>
    <row r="30" spans="1:6" x14ac:dyDescent="0.2">
      <c r="A30" s="339">
        <v>27</v>
      </c>
      <c r="B30" s="342"/>
      <c r="C30" s="343"/>
      <c r="D30" s="340"/>
      <c r="E30" s="341"/>
      <c r="F30" s="301" t="str">
        <f t="shared" si="0"/>
        <v/>
      </c>
    </row>
    <row r="31" spans="1:6" x14ac:dyDescent="0.2">
      <c r="A31" s="339">
        <v>28</v>
      </c>
      <c r="B31" s="342"/>
      <c r="C31" s="343"/>
      <c r="D31" s="340"/>
      <c r="E31" s="341"/>
      <c r="F31" s="301" t="str">
        <f t="shared" si="0"/>
        <v/>
      </c>
    </row>
    <row r="32" spans="1:6" x14ac:dyDescent="0.2">
      <c r="A32" s="339">
        <v>29</v>
      </c>
      <c r="B32" s="342"/>
      <c r="C32" s="343"/>
      <c r="D32" s="340"/>
      <c r="E32" s="341"/>
      <c r="F32" s="301" t="str">
        <f t="shared" si="0"/>
        <v/>
      </c>
    </row>
    <row r="33" spans="1:6" x14ac:dyDescent="0.2">
      <c r="A33" s="339">
        <v>30</v>
      </c>
      <c r="B33" s="342"/>
      <c r="C33" s="343"/>
      <c r="D33" s="340"/>
      <c r="E33" s="341"/>
      <c r="F33" s="301" t="str">
        <f t="shared" si="0"/>
        <v/>
      </c>
    </row>
    <row r="34" spans="1:6" x14ac:dyDescent="0.2">
      <c r="A34" s="339">
        <v>31</v>
      </c>
      <c r="B34" s="342"/>
      <c r="C34" s="343"/>
      <c r="D34" s="340"/>
      <c r="E34" s="341"/>
      <c r="F34" s="301" t="str">
        <f t="shared" si="0"/>
        <v/>
      </c>
    </row>
    <row r="35" spans="1:6" x14ac:dyDescent="0.2">
      <c r="A35" s="339">
        <v>32</v>
      </c>
      <c r="B35" s="342"/>
      <c r="C35" s="343"/>
      <c r="D35" s="340"/>
      <c r="E35" s="341"/>
      <c r="F35" s="301" t="str">
        <f t="shared" si="0"/>
        <v/>
      </c>
    </row>
    <row r="36" spans="1:6" x14ac:dyDescent="0.2">
      <c r="A36" s="339">
        <v>33</v>
      </c>
      <c r="B36" s="342"/>
      <c r="C36" s="343"/>
      <c r="D36" s="340"/>
      <c r="E36" s="341"/>
      <c r="F36" s="301" t="str">
        <f t="shared" si="0"/>
        <v/>
      </c>
    </row>
    <row r="37" spans="1:6" x14ac:dyDescent="0.2">
      <c r="A37" s="339">
        <v>34</v>
      </c>
      <c r="B37" s="342"/>
      <c r="C37" s="343"/>
      <c r="D37" s="340"/>
      <c r="E37" s="341"/>
      <c r="F37" s="301" t="str">
        <f t="shared" si="0"/>
        <v/>
      </c>
    </row>
    <row r="38" spans="1:6" x14ac:dyDescent="0.2">
      <c r="A38" s="339">
        <v>35</v>
      </c>
      <c r="B38" s="342"/>
      <c r="C38" s="343"/>
      <c r="D38" s="340"/>
      <c r="E38" s="341"/>
      <c r="F38" s="301" t="str">
        <f t="shared" si="0"/>
        <v/>
      </c>
    </row>
    <row r="39" spans="1:6" x14ac:dyDescent="0.2">
      <c r="A39" s="339">
        <v>36</v>
      </c>
      <c r="B39" s="342"/>
      <c r="C39" s="343"/>
      <c r="D39" s="340"/>
      <c r="E39" s="341"/>
      <c r="F39" s="301" t="str">
        <f t="shared" si="0"/>
        <v/>
      </c>
    </row>
    <row r="40" spans="1:6" x14ac:dyDescent="0.2">
      <c r="A40" s="339">
        <v>37</v>
      </c>
      <c r="B40" s="342"/>
      <c r="C40" s="343"/>
      <c r="D40" s="340"/>
      <c r="E40" s="341"/>
      <c r="F40" s="301" t="str">
        <f t="shared" si="0"/>
        <v/>
      </c>
    </row>
    <row r="41" spans="1:6" x14ac:dyDescent="0.2">
      <c r="A41" s="339">
        <v>38</v>
      </c>
      <c r="B41" s="342"/>
      <c r="C41" s="343"/>
      <c r="D41" s="340"/>
      <c r="E41" s="341"/>
      <c r="F41" s="301" t="str">
        <f t="shared" si="0"/>
        <v/>
      </c>
    </row>
    <row r="42" spans="1:6" x14ac:dyDescent="0.2">
      <c r="A42" s="339">
        <v>39</v>
      </c>
      <c r="B42" s="342"/>
      <c r="C42" s="343"/>
      <c r="D42" s="340"/>
      <c r="E42" s="341"/>
      <c r="F42" s="301" t="str">
        <f t="shared" si="0"/>
        <v/>
      </c>
    </row>
    <row r="43" spans="1:6" x14ac:dyDescent="0.2">
      <c r="A43" s="339">
        <v>40</v>
      </c>
      <c r="B43" s="342"/>
      <c r="C43" s="343"/>
      <c r="D43" s="340"/>
      <c r="E43" s="341"/>
      <c r="F43" s="301" t="str">
        <f t="shared" si="0"/>
        <v/>
      </c>
    </row>
    <row r="44" spans="1:6" x14ac:dyDescent="0.2">
      <c r="A44" s="339">
        <v>41</v>
      </c>
      <c r="B44" s="342"/>
      <c r="C44" s="343"/>
      <c r="D44" s="340"/>
      <c r="E44" s="341"/>
      <c r="F44" s="301" t="str">
        <f t="shared" si="0"/>
        <v/>
      </c>
    </row>
    <row r="45" spans="1:6" x14ac:dyDescent="0.2">
      <c r="A45" s="339">
        <v>42</v>
      </c>
      <c r="B45" s="342"/>
      <c r="C45" s="343"/>
      <c r="D45" s="340"/>
      <c r="E45" s="341"/>
      <c r="F45" s="301" t="str">
        <f t="shared" si="0"/>
        <v/>
      </c>
    </row>
    <row r="46" spans="1:6" x14ac:dyDescent="0.2">
      <c r="A46" s="339">
        <v>43</v>
      </c>
      <c r="B46" s="342"/>
      <c r="C46" s="343"/>
      <c r="D46" s="340"/>
      <c r="E46" s="341"/>
      <c r="F46" s="301" t="str">
        <f t="shared" si="0"/>
        <v/>
      </c>
    </row>
    <row r="47" spans="1:6" x14ac:dyDescent="0.2">
      <c r="A47" s="339">
        <v>44</v>
      </c>
      <c r="B47" s="342"/>
      <c r="C47" s="343"/>
      <c r="D47" s="340"/>
      <c r="E47" s="341"/>
      <c r="F47" s="301" t="str">
        <f t="shared" si="0"/>
        <v/>
      </c>
    </row>
    <row r="48" spans="1:6" x14ac:dyDescent="0.2">
      <c r="A48" s="339">
        <v>45</v>
      </c>
      <c r="B48" s="342"/>
      <c r="C48" s="343"/>
      <c r="D48" s="340"/>
      <c r="E48" s="341"/>
      <c r="F48" s="301" t="str">
        <f t="shared" si="0"/>
        <v/>
      </c>
    </row>
    <row r="49" spans="1:6" x14ac:dyDescent="0.2">
      <c r="A49" s="339">
        <v>46</v>
      </c>
      <c r="B49" s="342"/>
      <c r="C49" s="343"/>
      <c r="D49" s="340"/>
      <c r="E49" s="341"/>
      <c r="F49" s="301" t="str">
        <f t="shared" si="0"/>
        <v/>
      </c>
    </row>
    <row r="50" spans="1:6" x14ac:dyDescent="0.2">
      <c r="A50" s="339">
        <v>47</v>
      </c>
      <c r="B50" s="342"/>
      <c r="C50" s="343"/>
      <c r="D50" s="340"/>
      <c r="E50" s="341"/>
      <c r="F50" s="301" t="str">
        <f t="shared" si="0"/>
        <v/>
      </c>
    </row>
    <row r="51" spans="1:6" x14ac:dyDescent="0.2">
      <c r="A51" s="339">
        <v>48</v>
      </c>
      <c r="B51" s="342"/>
      <c r="C51" s="343"/>
      <c r="D51" s="340"/>
      <c r="E51" s="341"/>
      <c r="F51" s="301" t="str">
        <f t="shared" si="0"/>
        <v/>
      </c>
    </row>
    <row r="52" spans="1:6" x14ac:dyDescent="0.2">
      <c r="A52" s="339">
        <v>49</v>
      </c>
      <c r="B52" s="342"/>
      <c r="C52" s="343"/>
      <c r="D52" s="340"/>
      <c r="E52" s="341"/>
      <c r="F52" s="301" t="str">
        <f t="shared" si="0"/>
        <v/>
      </c>
    </row>
    <row r="53" spans="1:6" x14ac:dyDescent="0.2">
      <c r="A53" s="339">
        <v>50</v>
      </c>
      <c r="B53" s="342"/>
      <c r="C53" s="343"/>
      <c r="D53" s="340"/>
      <c r="E53" s="341"/>
      <c r="F53" s="301" t="str">
        <f t="shared" si="0"/>
        <v/>
      </c>
    </row>
    <row r="54" spans="1:6" x14ac:dyDescent="0.2">
      <c r="A54" s="339">
        <v>51</v>
      </c>
      <c r="B54" s="342"/>
      <c r="C54" s="343"/>
      <c r="D54" s="340"/>
      <c r="E54" s="341"/>
      <c r="F54" s="301" t="str">
        <f t="shared" si="0"/>
        <v/>
      </c>
    </row>
    <row r="55" spans="1:6" x14ac:dyDescent="0.2">
      <c r="A55" s="339">
        <v>52</v>
      </c>
      <c r="B55" s="342"/>
      <c r="C55" s="343"/>
      <c r="D55" s="340"/>
      <c r="E55" s="341"/>
      <c r="F55" s="301" t="str">
        <f t="shared" si="0"/>
        <v/>
      </c>
    </row>
    <row r="56" spans="1:6" x14ac:dyDescent="0.2">
      <c r="A56" s="339">
        <v>53</v>
      </c>
      <c r="B56" s="342"/>
      <c r="C56" s="343"/>
      <c r="D56" s="340"/>
      <c r="E56" s="341"/>
      <c r="F56" s="301" t="str">
        <f t="shared" si="0"/>
        <v/>
      </c>
    </row>
    <row r="57" spans="1:6" x14ac:dyDescent="0.2">
      <c r="A57" s="339">
        <v>54</v>
      </c>
      <c r="B57" s="342"/>
      <c r="C57" s="343"/>
      <c r="D57" s="340"/>
      <c r="E57" s="341"/>
      <c r="F57" s="301" t="str">
        <f t="shared" si="0"/>
        <v/>
      </c>
    </row>
    <row r="58" spans="1:6" x14ac:dyDescent="0.2">
      <c r="A58" s="339">
        <v>55</v>
      </c>
      <c r="B58" s="342"/>
      <c r="C58" s="343"/>
      <c r="D58" s="340"/>
      <c r="E58" s="341"/>
      <c r="F58" s="301" t="str">
        <f t="shared" si="0"/>
        <v/>
      </c>
    </row>
    <row r="59" spans="1:6" x14ac:dyDescent="0.2">
      <c r="A59" s="339">
        <v>56</v>
      </c>
      <c r="B59" s="342"/>
      <c r="C59" s="343"/>
      <c r="D59" s="340"/>
      <c r="E59" s="341"/>
      <c r="F59" s="301" t="str">
        <f t="shared" si="0"/>
        <v/>
      </c>
    </row>
    <row r="60" spans="1:6" x14ac:dyDescent="0.2">
      <c r="A60" s="339">
        <v>57</v>
      </c>
      <c r="B60" s="342"/>
      <c r="C60" s="343"/>
      <c r="D60" s="340"/>
      <c r="E60" s="341"/>
      <c r="F60" s="301" t="str">
        <f t="shared" si="0"/>
        <v/>
      </c>
    </row>
    <row r="61" spans="1:6" x14ac:dyDescent="0.2">
      <c r="A61" s="339">
        <v>58</v>
      </c>
      <c r="B61" s="342"/>
      <c r="C61" s="343"/>
      <c r="D61" s="340"/>
      <c r="E61" s="341"/>
      <c r="F61" s="301" t="str">
        <f t="shared" si="0"/>
        <v/>
      </c>
    </row>
    <row r="62" spans="1:6" x14ac:dyDescent="0.2">
      <c r="A62" s="339">
        <v>59</v>
      </c>
      <c r="B62" s="342"/>
      <c r="C62" s="343"/>
      <c r="D62" s="340"/>
      <c r="E62" s="341"/>
      <c r="F62" s="301" t="str">
        <f t="shared" si="0"/>
        <v/>
      </c>
    </row>
    <row r="63" spans="1:6" x14ac:dyDescent="0.2">
      <c r="A63" s="339">
        <v>60</v>
      </c>
      <c r="B63" s="342"/>
      <c r="C63" s="343"/>
      <c r="D63" s="340"/>
      <c r="E63" s="341"/>
      <c r="F63" s="301" t="str">
        <f t="shared" si="0"/>
        <v/>
      </c>
    </row>
    <row r="64" spans="1:6" x14ac:dyDescent="0.2">
      <c r="A64" s="339">
        <v>61</v>
      </c>
      <c r="B64" s="342"/>
      <c r="C64" s="343"/>
      <c r="D64" s="340"/>
      <c r="E64" s="341"/>
      <c r="F64" s="301" t="str">
        <f t="shared" si="0"/>
        <v/>
      </c>
    </row>
    <row r="65" spans="1:6" x14ac:dyDescent="0.2">
      <c r="A65" s="339">
        <v>62</v>
      </c>
      <c r="B65" s="342"/>
      <c r="C65" s="343"/>
      <c r="D65" s="340"/>
      <c r="E65" s="341"/>
      <c r="F65" s="301" t="str">
        <f t="shared" si="0"/>
        <v/>
      </c>
    </row>
    <row r="66" spans="1:6" x14ac:dyDescent="0.2">
      <c r="A66" s="339">
        <v>63</v>
      </c>
      <c r="B66" s="342"/>
      <c r="C66" s="343"/>
      <c r="D66" s="340"/>
      <c r="E66" s="341"/>
      <c r="F66" s="301" t="str">
        <f t="shared" si="0"/>
        <v/>
      </c>
    </row>
    <row r="67" spans="1:6" x14ac:dyDescent="0.2">
      <c r="A67" s="339">
        <v>64</v>
      </c>
      <c r="B67" s="342"/>
      <c r="C67" s="343"/>
      <c r="D67" s="340"/>
      <c r="E67" s="341"/>
      <c r="F67" s="301" t="str">
        <f t="shared" si="0"/>
        <v/>
      </c>
    </row>
    <row r="68" spans="1:6" x14ac:dyDescent="0.2">
      <c r="A68" s="339">
        <v>65</v>
      </c>
      <c r="B68" s="342"/>
      <c r="C68" s="343"/>
      <c r="D68" s="340"/>
      <c r="E68" s="341"/>
      <c r="F68" s="301" t="str">
        <f t="shared" ref="F68:F82" si="1">IF(AND(ISNUMBER(D68),ISNUMBER(E68)),D68*E68,"")</f>
        <v/>
      </c>
    </row>
    <row r="69" spans="1:6" x14ac:dyDescent="0.2">
      <c r="A69" s="339">
        <v>66</v>
      </c>
      <c r="B69" s="342"/>
      <c r="C69" s="343"/>
      <c r="D69" s="340"/>
      <c r="E69" s="341"/>
      <c r="F69" s="301" t="str">
        <f t="shared" si="1"/>
        <v/>
      </c>
    </row>
    <row r="70" spans="1:6" x14ac:dyDescent="0.2">
      <c r="A70" s="339">
        <v>67</v>
      </c>
      <c r="B70" s="342"/>
      <c r="C70" s="343"/>
      <c r="D70" s="340"/>
      <c r="E70" s="341"/>
      <c r="F70" s="301" t="str">
        <f t="shared" si="1"/>
        <v/>
      </c>
    </row>
    <row r="71" spans="1:6" x14ac:dyDescent="0.2">
      <c r="A71" s="339">
        <v>68</v>
      </c>
      <c r="B71" s="342"/>
      <c r="C71" s="343"/>
      <c r="D71" s="340"/>
      <c r="E71" s="341"/>
      <c r="F71" s="301" t="str">
        <f t="shared" si="1"/>
        <v/>
      </c>
    </row>
    <row r="72" spans="1:6" x14ac:dyDescent="0.2">
      <c r="A72" s="339">
        <v>69</v>
      </c>
      <c r="B72" s="342"/>
      <c r="C72" s="343"/>
      <c r="D72" s="340"/>
      <c r="E72" s="341"/>
      <c r="F72" s="301" t="str">
        <f t="shared" si="1"/>
        <v/>
      </c>
    </row>
    <row r="73" spans="1:6" x14ac:dyDescent="0.2">
      <c r="A73" s="339">
        <v>70</v>
      </c>
      <c r="B73" s="342"/>
      <c r="C73" s="343"/>
      <c r="D73" s="340"/>
      <c r="E73" s="341"/>
      <c r="F73" s="301" t="str">
        <f t="shared" si="1"/>
        <v/>
      </c>
    </row>
    <row r="74" spans="1:6" x14ac:dyDescent="0.2">
      <c r="A74" s="339">
        <v>71</v>
      </c>
      <c r="B74" s="342"/>
      <c r="C74" s="343"/>
      <c r="D74" s="340"/>
      <c r="E74" s="341"/>
      <c r="F74" s="301" t="str">
        <f t="shared" si="1"/>
        <v/>
      </c>
    </row>
    <row r="75" spans="1:6" x14ac:dyDescent="0.2">
      <c r="A75" s="339">
        <v>72</v>
      </c>
      <c r="B75" s="342"/>
      <c r="C75" s="343"/>
      <c r="D75" s="340"/>
      <c r="E75" s="341"/>
      <c r="F75" s="301" t="str">
        <f t="shared" si="1"/>
        <v/>
      </c>
    </row>
    <row r="76" spans="1:6" x14ac:dyDescent="0.2">
      <c r="A76" s="339">
        <v>73</v>
      </c>
      <c r="B76" s="342"/>
      <c r="C76" s="343"/>
      <c r="D76" s="340"/>
      <c r="E76" s="341"/>
      <c r="F76" s="301" t="str">
        <f t="shared" si="1"/>
        <v/>
      </c>
    </row>
    <row r="77" spans="1:6" x14ac:dyDescent="0.2">
      <c r="A77" s="339">
        <v>74</v>
      </c>
      <c r="B77" s="342"/>
      <c r="C77" s="343"/>
      <c r="D77" s="340"/>
      <c r="E77" s="341"/>
      <c r="F77" s="301" t="str">
        <f t="shared" si="1"/>
        <v/>
      </c>
    </row>
    <row r="78" spans="1:6" x14ac:dyDescent="0.2">
      <c r="A78" s="339">
        <v>75</v>
      </c>
      <c r="B78" s="342"/>
      <c r="C78" s="343"/>
      <c r="D78" s="340"/>
      <c r="E78" s="341"/>
      <c r="F78" s="301" t="str">
        <f t="shared" si="1"/>
        <v/>
      </c>
    </row>
    <row r="79" spans="1:6" x14ac:dyDescent="0.2">
      <c r="A79" s="339">
        <v>76</v>
      </c>
      <c r="B79" s="342"/>
      <c r="C79" s="343"/>
      <c r="D79" s="340"/>
      <c r="E79" s="341"/>
      <c r="F79" s="301" t="str">
        <f t="shared" si="1"/>
        <v/>
      </c>
    </row>
    <row r="80" spans="1:6" x14ac:dyDescent="0.2">
      <c r="A80" s="339">
        <v>77</v>
      </c>
      <c r="B80" s="342"/>
      <c r="C80" s="343"/>
      <c r="D80" s="340"/>
      <c r="E80" s="341"/>
      <c r="F80" s="301" t="str">
        <f t="shared" si="1"/>
        <v/>
      </c>
    </row>
    <row r="81" spans="1:6" x14ac:dyDescent="0.2">
      <c r="A81" s="339">
        <v>78</v>
      </c>
      <c r="B81" s="342"/>
      <c r="C81" s="343"/>
      <c r="D81" s="340"/>
      <c r="E81" s="341"/>
      <c r="F81" s="301" t="str">
        <f t="shared" si="1"/>
        <v/>
      </c>
    </row>
    <row r="82" spans="1:6" x14ac:dyDescent="0.2">
      <c r="A82" s="339">
        <v>79</v>
      </c>
      <c r="B82" s="342"/>
      <c r="C82" s="343"/>
      <c r="D82" s="340"/>
      <c r="E82" s="341"/>
      <c r="F82" s="301" t="str">
        <f t="shared" si="1"/>
        <v/>
      </c>
    </row>
    <row r="83" spans="1:6" x14ac:dyDescent="0.2">
      <c r="A83" s="339">
        <v>80</v>
      </c>
      <c r="B83" s="342"/>
      <c r="C83" s="343"/>
      <c r="D83" s="340"/>
      <c r="E83" s="341"/>
      <c r="F83" s="301" t="str">
        <f>IF(AND(ISNUMBER(D83),ISNUMBER(E83)),D83*E83,"")</f>
        <v/>
      </c>
    </row>
    <row r="84" spans="1:6" x14ac:dyDescent="0.2">
      <c r="A84" s="339">
        <v>81</v>
      </c>
      <c r="B84" s="342"/>
      <c r="C84" s="343"/>
      <c r="D84" s="340"/>
      <c r="E84" s="341"/>
      <c r="F84" s="301" t="str">
        <f t="shared" ref="F84:F129" si="2">IF(AND(ISNUMBER(D84),ISNUMBER(E84)),D84*E84,"")</f>
        <v/>
      </c>
    </row>
    <row r="85" spans="1:6" x14ac:dyDescent="0.2">
      <c r="A85" s="339">
        <v>82</v>
      </c>
      <c r="B85" s="342"/>
      <c r="C85" s="343"/>
      <c r="D85" s="340"/>
      <c r="E85" s="341"/>
      <c r="F85" s="301" t="str">
        <f t="shared" si="2"/>
        <v/>
      </c>
    </row>
    <row r="86" spans="1:6" x14ac:dyDescent="0.2">
      <c r="A86" s="339">
        <v>83</v>
      </c>
      <c r="B86" s="342"/>
      <c r="C86" s="343"/>
      <c r="D86" s="340"/>
      <c r="E86" s="341"/>
      <c r="F86" s="301" t="str">
        <f t="shared" si="2"/>
        <v/>
      </c>
    </row>
    <row r="87" spans="1:6" x14ac:dyDescent="0.2">
      <c r="A87" s="339">
        <v>84</v>
      </c>
      <c r="B87" s="342"/>
      <c r="C87" s="343"/>
      <c r="D87" s="340"/>
      <c r="E87" s="341"/>
      <c r="F87" s="301" t="str">
        <f t="shared" si="2"/>
        <v/>
      </c>
    </row>
    <row r="88" spans="1:6" x14ac:dyDescent="0.2">
      <c r="A88" s="339">
        <v>85</v>
      </c>
      <c r="B88" s="342"/>
      <c r="C88" s="343"/>
      <c r="D88" s="340"/>
      <c r="E88" s="341"/>
      <c r="F88" s="301" t="str">
        <f t="shared" si="2"/>
        <v/>
      </c>
    </row>
    <row r="89" spans="1:6" x14ac:dyDescent="0.2">
      <c r="A89" s="339">
        <v>86</v>
      </c>
      <c r="B89" s="342"/>
      <c r="C89" s="343"/>
      <c r="D89" s="340"/>
      <c r="E89" s="341"/>
      <c r="F89" s="301" t="str">
        <f t="shared" si="2"/>
        <v/>
      </c>
    </row>
    <row r="90" spans="1:6" x14ac:dyDescent="0.2">
      <c r="A90" s="339">
        <v>87</v>
      </c>
      <c r="B90" s="342"/>
      <c r="C90" s="343"/>
      <c r="D90" s="340"/>
      <c r="E90" s="341"/>
      <c r="F90" s="301" t="str">
        <f t="shared" si="2"/>
        <v/>
      </c>
    </row>
    <row r="91" spans="1:6" x14ac:dyDescent="0.2">
      <c r="A91" s="339">
        <v>88</v>
      </c>
      <c r="B91" s="342"/>
      <c r="C91" s="343"/>
      <c r="D91" s="340"/>
      <c r="E91" s="341"/>
      <c r="F91" s="301" t="str">
        <f t="shared" si="2"/>
        <v/>
      </c>
    </row>
    <row r="92" spans="1:6" x14ac:dyDescent="0.2">
      <c r="A92" s="339">
        <v>89</v>
      </c>
      <c r="B92" s="342"/>
      <c r="C92" s="343"/>
      <c r="D92" s="340"/>
      <c r="E92" s="341"/>
      <c r="F92" s="301" t="str">
        <f t="shared" si="2"/>
        <v/>
      </c>
    </row>
    <row r="93" spans="1:6" x14ac:dyDescent="0.2">
      <c r="A93" s="339">
        <v>90</v>
      </c>
      <c r="B93" s="342"/>
      <c r="C93" s="343"/>
      <c r="D93" s="340"/>
      <c r="E93" s="341"/>
      <c r="F93" s="301" t="str">
        <f t="shared" si="2"/>
        <v/>
      </c>
    </row>
    <row r="94" spans="1:6" x14ac:dyDescent="0.2">
      <c r="A94" s="339">
        <v>91</v>
      </c>
      <c r="B94" s="342"/>
      <c r="C94" s="343"/>
      <c r="D94" s="340"/>
      <c r="E94" s="341"/>
      <c r="F94" s="301" t="str">
        <f t="shared" si="2"/>
        <v/>
      </c>
    </row>
    <row r="95" spans="1:6" x14ac:dyDescent="0.2">
      <c r="A95" s="339">
        <v>92</v>
      </c>
      <c r="B95" s="342"/>
      <c r="C95" s="343"/>
      <c r="D95" s="340"/>
      <c r="E95" s="341"/>
      <c r="F95" s="301" t="str">
        <f t="shared" si="2"/>
        <v/>
      </c>
    </row>
    <row r="96" spans="1:6" x14ac:dyDescent="0.2">
      <c r="A96" s="339">
        <v>93</v>
      </c>
      <c r="B96" s="342"/>
      <c r="C96" s="343"/>
      <c r="D96" s="340"/>
      <c r="E96" s="341"/>
      <c r="F96" s="301" t="str">
        <f t="shared" si="2"/>
        <v/>
      </c>
    </row>
    <row r="97" spans="1:6" x14ac:dyDescent="0.2">
      <c r="A97" s="339">
        <v>94</v>
      </c>
      <c r="B97" s="342"/>
      <c r="C97" s="343"/>
      <c r="D97" s="340"/>
      <c r="E97" s="341"/>
      <c r="F97" s="301" t="str">
        <f t="shared" si="2"/>
        <v/>
      </c>
    </row>
    <row r="98" spans="1:6" x14ac:dyDescent="0.2">
      <c r="A98" s="339">
        <v>95</v>
      </c>
      <c r="B98" s="342"/>
      <c r="C98" s="343"/>
      <c r="D98" s="340"/>
      <c r="E98" s="341"/>
      <c r="F98" s="301" t="str">
        <f t="shared" si="2"/>
        <v/>
      </c>
    </row>
    <row r="99" spans="1:6" x14ac:dyDescent="0.2">
      <c r="A99" s="339">
        <v>96</v>
      </c>
      <c r="B99" s="342"/>
      <c r="C99" s="343"/>
      <c r="D99" s="340"/>
      <c r="E99" s="341"/>
      <c r="F99" s="301" t="str">
        <f t="shared" si="2"/>
        <v/>
      </c>
    </row>
    <row r="100" spans="1:6" x14ac:dyDescent="0.2">
      <c r="A100" s="339">
        <v>97</v>
      </c>
      <c r="B100" s="342"/>
      <c r="C100" s="343"/>
      <c r="D100" s="340"/>
      <c r="E100" s="341"/>
      <c r="F100" s="301" t="str">
        <f t="shared" si="2"/>
        <v/>
      </c>
    </row>
    <row r="101" spans="1:6" x14ac:dyDescent="0.2">
      <c r="A101" s="339">
        <v>98</v>
      </c>
      <c r="B101" s="342"/>
      <c r="C101" s="343"/>
      <c r="D101" s="340"/>
      <c r="E101" s="341"/>
      <c r="F101" s="301" t="str">
        <f t="shared" si="2"/>
        <v/>
      </c>
    </row>
    <row r="102" spans="1:6" x14ac:dyDescent="0.2">
      <c r="A102" s="339">
        <v>99</v>
      </c>
      <c r="B102" s="342"/>
      <c r="C102" s="343"/>
      <c r="D102" s="340"/>
      <c r="E102" s="341"/>
      <c r="F102" s="301" t="str">
        <f t="shared" si="2"/>
        <v/>
      </c>
    </row>
    <row r="103" spans="1:6" x14ac:dyDescent="0.2">
      <c r="A103" s="339">
        <v>100</v>
      </c>
      <c r="B103" s="342"/>
      <c r="C103" s="343"/>
      <c r="D103" s="340"/>
      <c r="E103" s="341"/>
      <c r="F103" s="301" t="str">
        <f t="shared" si="2"/>
        <v/>
      </c>
    </row>
    <row r="104" spans="1:6" x14ac:dyDescent="0.2">
      <c r="A104" s="339">
        <v>101</v>
      </c>
      <c r="B104" s="342"/>
      <c r="C104" s="343"/>
      <c r="D104" s="340"/>
      <c r="E104" s="341"/>
      <c r="F104" s="301" t="str">
        <f t="shared" si="2"/>
        <v/>
      </c>
    </row>
    <row r="105" spans="1:6" x14ac:dyDescent="0.2">
      <c r="A105" s="339">
        <v>102</v>
      </c>
      <c r="B105" s="342"/>
      <c r="C105" s="343"/>
      <c r="D105" s="340"/>
      <c r="E105" s="341"/>
      <c r="F105" s="301" t="str">
        <f t="shared" si="2"/>
        <v/>
      </c>
    </row>
    <row r="106" spans="1:6" x14ac:dyDescent="0.2">
      <c r="A106" s="339">
        <v>103</v>
      </c>
      <c r="B106" s="342"/>
      <c r="C106" s="343"/>
      <c r="D106" s="340"/>
      <c r="E106" s="341"/>
      <c r="F106" s="301" t="str">
        <f t="shared" si="2"/>
        <v/>
      </c>
    </row>
    <row r="107" spans="1:6" x14ac:dyDescent="0.2">
      <c r="A107" s="339">
        <v>104</v>
      </c>
      <c r="B107" s="342"/>
      <c r="C107" s="343"/>
      <c r="D107" s="340"/>
      <c r="E107" s="341"/>
      <c r="F107" s="301" t="str">
        <f t="shared" si="2"/>
        <v/>
      </c>
    </row>
    <row r="108" spans="1:6" x14ac:dyDescent="0.2">
      <c r="A108" s="339">
        <v>105</v>
      </c>
      <c r="B108" s="342"/>
      <c r="C108" s="343"/>
      <c r="D108" s="340"/>
      <c r="E108" s="341"/>
      <c r="F108" s="301" t="str">
        <f t="shared" si="2"/>
        <v/>
      </c>
    </row>
    <row r="109" spans="1:6" x14ac:dyDescent="0.2">
      <c r="A109" s="339">
        <v>106</v>
      </c>
      <c r="B109" s="342"/>
      <c r="C109" s="343"/>
      <c r="D109" s="340"/>
      <c r="E109" s="341"/>
      <c r="F109" s="301" t="str">
        <f t="shared" si="2"/>
        <v/>
      </c>
    </row>
    <row r="110" spans="1:6" x14ac:dyDescent="0.2">
      <c r="A110" s="339">
        <v>107</v>
      </c>
      <c r="B110" s="342"/>
      <c r="C110" s="343"/>
      <c r="D110" s="340"/>
      <c r="E110" s="341"/>
      <c r="F110" s="301" t="str">
        <f t="shared" si="2"/>
        <v/>
      </c>
    </row>
    <row r="111" spans="1:6" x14ac:dyDescent="0.2">
      <c r="A111" s="339">
        <v>108</v>
      </c>
      <c r="B111" s="342"/>
      <c r="C111" s="343"/>
      <c r="D111" s="340"/>
      <c r="E111" s="341"/>
      <c r="F111" s="301" t="str">
        <f t="shared" si="2"/>
        <v/>
      </c>
    </row>
    <row r="112" spans="1:6" x14ac:dyDescent="0.2">
      <c r="A112" s="339">
        <v>109</v>
      </c>
      <c r="B112" s="342"/>
      <c r="C112" s="343"/>
      <c r="D112" s="340"/>
      <c r="E112" s="341"/>
      <c r="F112" s="301" t="str">
        <f t="shared" si="2"/>
        <v/>
      </c>
    </row>
    <row r="113" spans="1:6" x14ac:dyDescent="0.2">
      <c r="A113" s="339">
        <v>110</v>
      </c>
      <c r="B113" s="342"/>
      <c r="C113" s="343"/>
      <c r="D113" s="340"/>
      <c r="E113" s="341"/>
      <c r="F113" s="301" t="str">
        <f t="shared" si="2"/>
        <v/>
      </c>
    </row>
    <row r="114" spans="1:6" x14ac:dyDescent="0.2">
      <c r="A114" s="339">
        <v>111</v>
      </c>
      <c r="B114" s="342"/>
      <c r="C114" s="343"/>
      <c r="D114" s="340"/>
      <c r="E114" s="341"/>
      <c r="F114" s="301" t="str">
        <f t="shared" si="2"/>
        <v/>
      </c>
    </row>
    <row r="115" spans="1:6" x14ac:dyDescent="0.2">
      <c r="A115" s="339">
        <v>112</v>
      </c>
      <c r="B115" s="342"/>
      <c r="C115" s="343"/>
      <c r="D115" s="340"/>
      <c r="E115" s="341"/>
      <c r="F115" s="301" t="str">
        <f t="shared" si="2"/>
        <v/>
      </c>
    </row>
    <row r="116" spans="1:6" x14ac:dyDescent="0.2">
      <c r="A116" s="339">
        <v>113</v>
      </c>
      <c r="B116" s="342"/>
      <c r="C116" s="343"/>
      <c r="D116" s="340"/>
      <c r="E116" s="341"/>
      <c r="F116" s="301" t="str">
        <f t="shared" si="2"/>
        <v/>
      </c>
    </row>
    <row r="117" spans="1:6" x14ac:dyDescent="0.2">
      <c r="A117" s="339">
        <v>114</v>
      </c>
      <c r="B117" s="342"/>
      <c r="C117" s="343"/>
      <c r="D117" s="340"/>
      <c r="E117" s="341"/>
      <c r="F117" s="301" t="str">
        <f t="shared" si="2"/>
        <v/>
      </c>
    </row>
    <row r="118" spans="1:6" x14ac:dyDescent="0.2">
      <c r="A118" s="339">
        <v>115</v>
      </c>
      <c r="B118" s="342"/>
      <c r="C118" s="343"/>
      <c r="D118" s="340"/>
      <c r="E118" s="341"/>
      <c r="F118" s="301" t="str">
        <f t="shared" si="2"/>
        <v/>
      </c>
    </row>
    <row r="119" spans="1:6" x14ac:dyDescent="0.2">
      <c r="A119" s="339">
        <v>116</v>
      </c>
      <c r="B119" s="342"/>
      <c r="C119" s="343"/>
      <c r="D119" s="340"/>
      <c r="E119" s="341"/>
      <c r="F119" s="301" t="str">
        <f t="shared" si="2"/>
        <v/>
      </c>
    </row>
    <row r="120" spans="1:6" x14ac:dyDescent="0.2">
      <c r="A120" s="339">
        <v>117</v>
      </c>
      <c r="B120" s="342"/>
      <c r="C120" s="343"/>
      <c r="D120" s="340"/>
      <c r="E120" s="341"/>
      <c r="F120" s="301" t="str">
        <f t="shared" si="2"/>
        <v/>
      </c>
    </row>
    <row r="121" spans="1:6" x14ac:dyDescent="0.2">
      <c r="A121" s="339">
        <v>118</v>
      </c>
      <c r="B121" s="342"/>
      <c r="C121" s="343"/>
      <c r="D121" s="340"/>
      <c r="E121" s="341"/>
      <c r="F121" s="301" t="str">
        <f t="shared" si="2"/>
        <v/>
      </c>
    </row>
    <row r="122" spans="1:6" x14ac:dyDescent="0.2">
      <c r="A122" s="339">
        <v>119</v>
      </c>
      <c r="B122" s="342"/>
      <c r="C122" s="343"/>
      <c r="D122" s="340"/>
      <c r="E122" s="341"/>
      <c r="F122" s="301" t="str">
        <f t="shared" si="2"/>
        <v/>
      </c>
    </row>
    <row r="123" spans="1:6" x14ac:dyDescent="0.2">
      <c r="A123" s="339">
        <v>120</v>
      </c>
      <c r="B123" s="342"/>
      <c r="C123" s="343"/>
      <c r="D123" s="340"/>
      <c r="E123" s="341"/>
      <c r="F123" s="301" t="str">
        <f t="shared" si="2"/>
        <v/>
      </c>
    </row>
    <row r="124" spans="1:6" x14ac:dyDescent="0.2">
      <c r="A124" s="339">
        <v>121</v>
      </c>
      <c r="B124" s="342"/>
      <c r="C124" s="343"/>
      <c r="D124" s="340"/>
      <c r="E124" s="341"/>
      <c r="F124" s="301" t="str">
        <f t="shared" si="2"/>
        <v/>
      </c>
    </row>
    <row r="125" spans="1:6" x14ac:dyDescent="0.2">
      <c r="A125" s="339">
        <v>122</v>
      </c>
      <c r="B125" s="342"/>
      <c r="C125" s="343"/>
      <c r="D125" s="340"/>
      <c r="E125" s="341"/>
      <c r="F125" s="301" t="str">
        <f t="shared" si="2"/>
        <v/>
      </c>
    </row>
    <row r="126" spans="1:6" x14ac:dyDescent="0.2">
      <c r="A126" s="339">
        <v>123</v>
      </c>
      <c r="B126" s="342"/>
      <c r="C126" s="343"/>
      <c r="D126" s="340"/>
      <c r="E126" s="341"/>
      <c r="F126" s="301" t="str">
        <f t="shared" si="2"/>
        <v/>
      </c>
    </row>
    <row r="127" spans="1:6" x14ac:dyDescent="0.2">
      <c r="A127" s="339">
        <v>124</v>
      </c>
      <c r="B127" s="342"/>
      <c r="C127" s="343"/>
      <c r="D127" s="340"/>
      <c r="E127" s="341"/>
      <c r="F127" s="301" t="str">
        <f t="shared" si="2"/>
        <v/>
      </c>
    </row>
    <row r="128" spans="1:6" x14ac:dyDescent="0.2">
      <c r="A128" s="339">
        <v>125</v>
      </c>
      <c r="B128" s="342"/>
      <c r="C128" s="343"/>
      <c r="D128" s="340"/>
      <c r="E128" s="341"/>
      <c r="F128" s="301" t="str">
        <f t="shared" si="2"/>
        <v/>
      </c>
    </row>
    <row r="129" spans="1:6" x14ac:dyDescent="0.2">
      <c r="A129" s="339">
        <v>126</v>
      </c>
      <c r="B129" s="342"/>
      <c r="C129" s="343"/>
      <c r="D129" s="340"/>
      <c r="E129" s="341"/>
      <c r="F129" s="301" t="str">
        <f t="shared" si="2"/>
        <v/>
      </c>
    </row>
    <row r="130" spans="1:6" x14ac:dyDescent="0.2">
      <c r="A130" s="339">
        <v>127</v>
      </c>
      <c r="B130" s="342"/>
      <c r="C130" s="343"/>
      <c r="D130" s="340"/>
      <c r="E130" s="341"/>
      <c r="F130" s="301" t="str">
        <f t="shared" ref="F130:F193" si="3">IF(AND(ISNUMBER(D130),ISNUMBER(E130)),D130*E130,"")</f>
        <v/>
      </c>
    </row>
    <row r="131" spans="1:6" x14ac:dyDescent="0.2">
      <c r="A131" s="302">
        <v>128</v>
      </c>
      <c r="B131" s="342"/>
      <c r="C131" s="343"/>
      <c r="D131" s="340"/>
      <c r="E131" s="341"/>
      <c r="F131" s="301" t="str">
        <f t="shared" si="3"/>
        <v/>
      </c>
    </row>
    <row r="132" spans="1:6" x14ac:dyDescent="0.2">
      <c r="A132" s="302">
        <v>129</v>
      </c>
      <c r="B132" s="342"/>
      <c r="C132" s="343"/>
      <c r="D132" s="340"/>
      <c r="E132" s="341"/>
      <c r="F132" s="301" t="str">
        <f t="shared" si="3"/>
        <v/>
      </c>
    </row>
    <row r="133" spans="1:6" x14ac:dyDescent="0.2">
      <c r="A133" s="302">
        <v>130</v>
      </c>
      <c r="B133" s="342"/>
      <c r="C133" s="343"/>
      <c r="D133" s="340"/>
      <c r="E133" s="341"/>
      <c r="F133" s="301" t="str">
        <f t="shared" si="3"/>
        <v/>
      </c>
    </row>
    <row r="134" spans="1:6" x14ac:dyDescent="0.2">
      <c r="A134" s="302">
        <v>131</v>
      </c>
      <c r="B134" s="342"/>
      <c r="C134" s="343"/>
      <c r="D134" s="340"/>
      <c r="E134" s="341"/>
      <c r="F134" s="301" t="str">
        <f t="shared" si="3"/>
        <v/>
      </c>
    </row>
    <row r="135" spans="1:6" x14ac:dyDescent="0.2">
      <c r="A135" s="302">
        <v>132</v>
      </c>
      <c r="B135" s="342"/>
      <c r="C135" s="343"/>
      <c r="D135" s="340"/>
      <c r="E135" s="341"/>
      <c r="F135" s="301" t="str">
        <f t="shared" si="3"/>
        <v/>
      </c>
    </row>
    <row r="136" spans="1:6" x14ac:dyDescent="0.2">
      <c r="A136" s="302">
        <v>133</v>
      </c>
      <c r="B136" s="342"/>
      <c r="C136" s="343"/>
      <c r="D136" s="340"/>
      <c r="E136" s="341"/>
      <c r="F136" s="301" t="str">
        <f t="shared" si="3"/>
        <v/>
      </c>
    </row>
    <row r="137" spans="1:6" x14ac:dyDescent="0.2">
      <c r="A137" s="302">
        <v>134</v>
      </c>
      <c r="B137" s="342"/>
      <c r="C137" s="343"/>
      <c r="D137" s="340"/>
      <c r="E137" s="341"/>
      <c r="F137" s="301" t="str">
        <f t="shared" si="3"/>
        <v/>
      </c>
    </row>
    <row r="138" spans="1:6" x14ac:dyDescent="0.2">
      <c r="A138" s="302">
        <v>135</v>
      </c>
      <c r="B138" s="342"/>
      <c r="C138" s="343"/>
      <c r="D138" s="340"/>
      <c r="E138" s="341"/>
      <c r="F138" s="301" t="str">
        <f t="shared" si="3"/>
        <v/>
      </c>
    </row>
    <row r="139" spans="1:6" x14ac:dyDescent="0.2">
      <c r="A139" s="302">
        <v>136</v>
      </c>
      <c r="B139" s="342"/>
      <c r="C139" s="343"/>
      <c r="D139" s="340"/>
      <c r="E139" s="341"/>
      <c r="F139" s="301" t="str">
        <f t="shared" si="3"/>
        <v/>
      </c>
    </row>
    <row r="140" spans="1:6" x14ac:dyDescent="0.2">
      <c r="A140" s="302">
        <v>137</v>
      </c>
      <c r="B140" s="342"/>
      <c r="C140" s="343"/>
      <c r="D140" s="340"/>
      <c r="E140" s="341"/>
      <c r="F140" s="301" t="str">
        <f t="shared" si="3"/>
        <v/>
      </c>
    </row>
    <row r="141" spans="1:6" x14ac:dyDescent="0.2">
      <c r="A141" s="302">
        <v>138</v>
      </c>
      <c r="B141" s="342"/>
      <c r="C141" s="343"/>
      <c r="D141" s="340"/>
      <c r="E141" s="341"/>
      <c r="F141" s="301" t="str">
        <f t="shared" si="3"/>
        <v/>
      </c>
    </row>
    <row r="142" spans="1:6" x14ac:dyDescent="0.2">
      <c r="A142" s="302">
        <v>139</v>
      </c>
      <c r="B142" s="342"/>
      <c r="C142" s="343"/>
      <c r="D142" s="340"/>
      <c r="E142" s="341"/>
      <c r="F142" s="301" t="str">
        <f t="shared" si="3"/>
        <v/>
      </c>
    </row>
    <row r="143" spans="1:6" x14ac:dyDescent="0.2">
      <c r="A143" s="302">
        <v>140</v>
      </c>
      <c r="B143" s="342"/>
      <c r="C143" s="343"/>
      <c r="D143" s="340"/>
      <c r="E143" s="341"/>
      <c r="F143" s="301" t="str">
        <f t="shared" si="3"/>
        <v/>
      </c>
    </row>
    <row r="144" spans="1:6" x14ac:dyDescent="0.2">
      <c r="A144" s="219">
        <v>141</v>
      </c>
      <c r="B144" s="342"/>
      <c r="C144" s="343"/>
      <c r="D144" s="340"/>
      <c r="E144" s="341"/>
      <c r="F144" s="301" t="str">
        <f t="shared" si="3"/>
        <v/>
      </c>
    </row>
    <row r="145" spans="1:6" x14ac:dyDescent="0.2">
      <c r="A145" s="219">
        <v>142</v>
      </c>
      <c r="B145" s="342"/>
      <c r="C145" s="343"/>
      <c r="D145" s="340"/>
      <c r="E145" s="341"/>
      <c r="F145" s="301" t="str">
        <f t="shared" si="3"/>
        <v/>
      </c>
    </row>
    <row r="146" spans="1:6" x14ac:dyDescent="0.2">
      <c r="A146" s="219">
        <v>143</v>
      </c>
      <c r="B146" s="342"/>
      <c r="C146" s="343"/>
      <c r="D146" s="340"/>
      <c r="E146" s="341"/>
      <c r="F146" s="301" t="str">
        <f t="shared" si="3"/>
        <v/>
      </c>
    </row>
    <row r="147" spans="1:6" x14ac:dyDescent="0.2">
      <c r="A147" s="219">
        <v>144</v>
      </c>
      <c r="B147" s="342"/>
      <c r="C147" s="343"/>
      <c r="D147" s="340"/>
      <c r="E147" s="341"/>
      <c r="F147" s="301" t="str">
        <f t="shared" si="3"/>
        <v/>
      </c>
    </row>
    <row r="148" spans="1:6" x14ac:dyDescent="0.2">
      <c r="A148" s="219">
        <v>145</v>
      </c>
      <c r="B148" s="342"/>
      <c r="C148" s="343"/>
      <c r="D148" s="340"/>
      <c r="E148" s="341"/>
      <c r="F148" s="301" t="str">
        <f t="shared" si="3"/>
        <v/>
      </c>
    </row>
    <row r="149" spans="1:6" x14ac:dyDescent="0.2">
      <c r="A149" s="219">
        <v>146</v>
      </c>
      <c r="B149" s="342"/>
      <c r="C149" s="343"/>
      <c r="D149" s="340"/>
      <c r="E149" s="341"/>
      <c r="F149" s="301" t="str">
        <f t="shared" si="3"/>
        <v/>
      </c>
    </row>
    <row r="150" spans="1:6" x14ac:dyDescent="0.2">
      <c r="A150" s="219">
        <v>147</v>
      </c>
      <c r="B150" s="342"/>
      <c r="C150" s="343"/>
      <c r="D150" s="340"/>
      <c r="E150" s="341"/>
      <c r="F150" s="301" t="str">
        <f t="shared" si="3"/>
        <v/>
      </c>
    </row>
    <row r="151" spans="1:6" x14ac:dyDescent="0.2">
      <c r="A151" s="219">
        <v>148</v>
      </c>
      <c r="B151" s="342"/>
      <c r="C151" s="343"/>
      <c r="D151" s="340"/>
      <c r="E151" s="341"/>
      <c r="F151" s="301" t="str">
        <f t="shared" si="3"/>
        <v/>
      </c>
    </row>
    <row r="152" spans="1:6" x14ac:dyDescent="0.2">
      <c r="A152" s="219">
        <v>149</v>
      </c>
      <c r="B152" s="342"/>
      <c r="C152" s="343"/>
      <c r="D152" s="340"/>
      <c r="E152" s="341"/>
      <c r="F152" s="301" t="str">
        <f t="shared" si="3"/>
        <v/>
      </c>
    </row>
    <row r="153" spans="1:6" x14ac:dyDescent="0.2">
      <c r="A153" s="219">
        <v>150</v>
      </c>
      <c r="B153" s="342"/>
      <c r="C153" s="343"/>
      <c r="D153" s="340"/>
      <c r="E153" s="341"/>
      <c r="F153" s="301" t="str">
        <f t="shared" si="3"/>
        <v/>
      </c>
    </row>
    <row r="154" spans="1:6" x14ac:dyDescent="0.2">
      <c r="A154" s="219">
        <v>151</v>
      </c>
      <c r="B154" s="342"/>
      <c r="C154" s="343"/>
      <c r="D154" s="340"/>
      <c r="E154" s="341"/>
      <c r="F154" s="301" t="str">
        <f t="shared" si="3"/>
        <v/>
      </c>
    </row>
    <row r="155" spans="1:6" x14ac:dyDescent="0.2">
      <c r="A155" s="219">
        <v>152</v>
      </c>
      <c r="B155" s="342"/>
      <c r="C155" s="343"/>
      <c r="D155" s="340"/>
      <c r="E155" s="341"/>
      <c r="F155" s="301" t="str">
        <f t="shared" si="3"/>
        <v/>
      </c>
    </row>
    <row r="156" spans="1:6" x14ac:dyDescent="0.2">
      <c r="A156" s="219">
        <v>153</v>
      </c>
      <c r="B156" s="342"/>
      <c r="C156" s="343"/>
      <c r="D156" s="340"/>
      <c r="E156" s="341"/>
      <c r="F156" s="301" t="str">
        <f t="shared" si="3"/>
        <v/>
      </c>
    </row>
    <row r="157" spans="1:6" x14ac:dyDescent="0.2">
      <c r="A157" s="219">
        <v>154</v>
      </c>
      <c r="B157" s="342"/>
      <c r="C157" s="343"/>
      <c r="D157" s="340"/>
      <c r="E157" s="341"/>
      <c r="F157" s="301" t="str">
        <f t="shared" si="3"/>
        <v/>
      </c>
    </row>
    <row r="158" spans="1:6" x14ac:dyDescent="0.2">
      <c r="A158" s="219">
        <v>155</v>
      </c>
      <c r="B158" s="342"/>
      <c r="C158" s="343"/>
      <c r="D158" s="340"/>
      <c r="E158" s="341"/>
      <c r="F158" s="301" t="str">
        <f t="shared" si="3"/>
        <v/>
      </c>
    </row>
    <row r="159" spans="1:6" x14ac:dyDescent="0.2">
      <c r="A159" s="219">
        <v>156</v>
      </c>
      <c r="B159" s="342"/>
      <c r="C159" s="343"/>
      <c r="D159" s="340"/>
      <c r="E159" s="341"/>
      <c r="F159" s="301" t="str">
        <f t="shared" si="3"/>
        <v/>
      </c>
    </row>
    <row r="160" spans="1:6" x14ac:dyDescent="0.2">
      <c r="A160" s="219">
        <v>157</v>
      </c>
      <c r="B160" s="342"/>
      <c r="C160" s="343"/>
      <c r="D160" s="340"/>
      <c r="E160" s="341"/>
      <c r="F160" s="301" t="str">
        <f t="shared" si="3"/>
        <v/>
      </c>
    </row>
    <row r="161" spans="1:6" x14ac:dyDescent="0.2">
      <c r="A161" s="219">
        <v>158</v>
      </c>
      <c r="B161" s="342"/>
      <c r="C161" s="343"/>
      <c r="D161" s="340"/>
      <c r="E161" s="341"/>
      <c r="F161" s="301" t="str">
        <f t="shared" si="3"/>
        <v/>
      </c>
    </row>
    <row r="162" spans="1:6" x14ac:dyDescent="0.2">
      <c r="A162" s="219">
        <v>159</v>
      </c>
      <c r="B162" s="342"/>
      <c r="C162" s="343"/>
      <c r="D162" s="340"/>
      <c r="E162" s="341"/>
      <c r="F162" s="301" t="str">
        <f t="shared" si="3"/>
        <v/>
      </c>
    </row>
    <row r="163" spans="1:6" x14ac:dyDescent="0.2">
      <c r="A163" s="219">
        <v>160</v>
      </c>
      <c r="B163" s="342"/>
      <c r="C163" s="343"/>
      <c r="D163" s="340"/>
      <c r="E163" s="341"/>
      <c r="F163" s="301" t="str">
        <f t="shared" si="3"/>
        <v/>
      </c>
    </row>
    <row r="164" spans="1:6" x14ac:dyDescent="0.2">
      <c r="A164" s="219">
        <v>161</v>
      </c>
      <c r="B164" s="342"/>
      <c r="C164" s="343"/>
      <c r="D164" s="340"/>
      <c r="E164" s="341"/>
      <c r="F164" s="301" t="str">
        <f t="shared" si="3"/>
        <v/>
      </c>
    </row>
    <row r="165" spans="1:6" x14ac:dyDescent="0.2">
      <c r="A165" s="219">
        <v>162</v>
      </c>
      <c r="B165" s="342"/>
      <c r="C165" s="343"/>
      <c r="D165" s="340"/>
      <c r="E165" s="341"/>
      <c r="F165" s="301" t="str">
        <f t="shared" si="3"/>
        <v/>
      </c>
    </row>
    <row r="166" spans="1:6" x14ac:dyDescent="0.2">
      <c r="A166" s="219">
        <v>163</v>
      </c>
      <c r="B166" s="342"/>
      <c r="C166" s="343"/>
      <c r="D166" s="340"/>
      <c r="E166" s="341"/>
      <c r="F166" s="301" t="str">
        <f t="shared" si="3"/>
        <v/>
      </c>
    </row>
    <row r="167" spans="1:6" x14ac:dyDescent="0.2">
      <c r="A167" s="219">
        <v>164</v>
      </c>
      <c r="B167" s="342"/>
      <c r="C167" s="343"/>
      <c r="D167" s="340"/>
      <c r="E167" s="341"/>
      <c r="F167" s="301" t="str">
        <f t="shared" si="3"/>
        <v/>
      </c>
    </row>
    <row r="168" spans="1:6" x14ac:dyDescent="0.2">
      <c r="A168" s="219">
        <v>165</v>
      </c>
      <c r="B168" s="342"/>
      <c r="C168" s="343"/>
      <c r="D168" s="340"/>
      <c r="E168" s="341"/>
      <c r="F168" s="301" t="str">
        <f t="shared" si="3"/>
        <v/>
      </c>
    </row>
    <row r="169" spans="1:6" x14ac:dyDescent="0.2">
      <c r="A169" s="219">
        <v>166</v>
      </c>
      <c r="B169" s="342"/>
      <c r="C169" s="343"/>
      <c r="D169" s="340"/>
      <c r="E169" s="341"/>
      <c r="F169" s="301" t="str">
        <f t="shared" si="3"/>
        <v/>
      </c>
    </row>
    <row r="170" spans="1:6" x14ac:dyDescent="0.2">
      <c r="A170" s="219">
        <v>167</v>
      </c>
      <c r="B170" s="342"/>
      <c r="C170" s="343"/>
      <c r="D170" s="340"/>
      <c r="E170" s="341"/>
      <c r="F170" s="301" t="str">
        <f t="shared" si="3"/>
        <v/>
      </c>
    </row>
    <row r="171" spans="1:6" x14ac:dyDescent="0.2">
      <c r="A171" s="219">
        <v>168</v>
      </c>
      <c r="B171" s="342"/>
      <c r="C171" s="343"/>
      <c r="D171" s="340"/>
      <c r="E171" s="341"/>
      <c r="F171" s="301" t="str">
        <f t="shared" si="3"/>
        <v/>
      </c>
    </row>
    <row r="172" spans="1:6" x14ac:dyDescent="0.2">
      <c r="A172" s="219">
        <v>169</v>
      </c>
      <c r="B172" s="342"/>
      <c r="C172" s="343"/>
      <c r="D172" s="340"/>
      <c r="E172" s="341"/>
      <c r="F172" s="301" t="str">
        <f t="shared" si="3"/>
        <v/>
      </c>
    </row>
    <row r="173" spans="1:6" x14ac:dyDescent="0.2">
      <c r="A173" s="219">
        <v>170</v>
      </c>
      <c r="B173" s="342"/>
      <c r="C173" s="343"/>
      <c r="D173" s="340"/>
      <c r="E173" s="341"/>
      <c r="F173" s="301" t="str">
        <f t="shared" si="3"/>
        <v/>
      </c>
    </row>
    <row r="174" spans="1:6" x14ac:dyDescent="0.2">
      <c r="A174" s="219">
        <v>171</v>
      </c>
      <c r="B174" s="342"/>
      <c r="C174" s="343"/>
      <c r="D174" s="340"/>
      <c r="E174" s="341"/>
      <c r="F174" s="301" t="str">
        <f t="shared" si="3"/>
        <v/>
      </c>
    </row>
    <row r="175" spans="1:6" x14ac:dyDescent="0.2">
      <c r="A175" s="219">
        <v>172</v>
      </c>
      <c r="B175" s="342"/>
      <c r="C175" s="343"/>
      <c r="D175" s="340"/>
      <c r="E175" s="341"/>
      <c r="F175" s="301" t="str">
        <f t="shared" si="3"/>
        <v/>
      </c>
    </row>
    <row r="176" spans="1:6" x14ac:dyDescent="0.2">
      <c r="A176" s="219">
        <v>173</v>
      </c>
      <c r="B176" s="342"/>
      <c r="C176" s="343"/>
      <c r="D176" s="340"/>
      <c r="E176" s="341"/>
      <c r="F176" s="301" t="str">
        <f t="shared" si="3"/>
        <v/>
      </c>
    </row>
    <row r="177" spans="1:6" x14ac:dyDescent="0.2">
      <c r="A177" s="219">
        <v>174</v>
      </c>
      <c r="B177" s="342"/>
      <c r="C177" s="343"/>
      <c r="D177" s="340"/>
      <c r="E177" s="341"/>
      <c r="F177" s="301" t="str">
        <f t="shared" si="3"/>
        <v/>
      </c>
    </row>
    <row r="178" spans="1:6" x14ac:dyDescent="0.2">
      <c r="A178" s="219">
        <v>175</v>
      </c>
      <c r="B178" s="342"/>
      <c r="C178" s="343"/>
      <c r="D178" s="340"/>
      <c r="E178" s="341"/>
      <c r="F178" s="301" t="str">
        <f t="shared" si="3"/>
        <v/>
      </c>
    </row>
    <row r="179" spans="1:6" x14ac:dyDescent="0.2">
      <c r="A179" s="219">
        <v>176</v>
      </c>
      <c r="B179" s="342"/>
      <c r="C179" s="343"/>
      <c r="D179" s="340"/>
      <c r="E179" s="341"/>
      <c r="F179" s="301" t="str">
        <f t="shared" si="3"/>
        <v/>
      </c>
    </row>
    <row r="180" spans="1:6" x14ac:dyDescent="0.2">
      <c r="A180" s="219">
        <v>177</v>
      </c>
      <c r="B180" s="342"/>
      <c r="C180" s="343"/>
      <c r="D180" s="340"/>
      <c r="E180" s="341"/>
      <c r="F180" s="301" t="str">
        <f t="shared" si="3"/>
        <v/>
      </c>
    </row>
    <row r="181" spans="1:6" x14ac:dyDescent="0.2">
      <c r="A181" s="219">
        <v>178</v>
      </c>
      <c r="B181" s="342"/>
      <c r="C181" s="343"/>
      <c r="D181" s="340"/>
      <c r="E181" s="341"/>
      <c r="F181" s="301" t="str">
        <f t="shared" si="3"/>
        <v/>
      </c>
    </row>
    <row r="182" spans="1:6" x14ac:dyDescent="0.2">
      <c r="A182" s="219">
        <v>179</v>
      </c>
      <c r="B182" s="342"/>
      <c r="C182" s="343"/>
      <c r="D182" s="340"/>
      <c r="E182" s="341"/>
      <c r="F182" s="301" t="str">
        <f t="shared" si="3"/>
        <v/>
      </c>
    </row>
    <row r="183" spans="1:6" x14ac:dyDescent="0.2">
      <c r="A183" s="219">
        <v>180</v>
      </c>
      <c r="B183" s="342"/>
      <c r="C183" s="343"/>
      <c r="D183" s="340"/>
      <c r="E183" s="341"/>
      <c r="F183" s="301" t="str">
        <f t="shared" si="3"/>
        <v/>
      </c>
    </row>
    <row r="184" spans="1:6" x14ac:dyDescent="0.2">
      <c r="A184" s="219">
        <v>181</v>
      </c>
      <c r="B184" s="342"/>
      <c r="C184" s="343"/>
      <c r="D184" s="340"/>
      <c r="E184" s="341"/>
      <c r="F184" s="301" t="str">
        <f t="shared" si="3"/>
        <v/>
      </c>
    </row>
    <row r="185" spans="1:6" x14ac:dyDescent="0.2">
      <c r="A185" s="219">
        <v>182</v>
      </c>
      <c r="B185" s="342"/>
      <c r="C185" s="343"/>
      <c r="D185" s="340"/>
      <c r="E185" s="341"/>
      <c r="F185" s="301" t="str">
        <f t="shared" si="3"/>
        <v/>
      </c>
    </row>
    <row r="186" spans="1:6" x14ac:dyDescent="0.2">
      <c r="A186" s="219">
        <v>183</v>
      </c>
      <c r="B186" s="342"/>
      <c r="C186" s="343"/>
      <c r="D186" s="340"/>
      <c r="E186" s="341"/>
      <c r="F186" s="301" t="str">
        <f t="shared" si="3"/>
        <v/>
      </c>
    </row>
    <row r="187" spans="1:6" x14ac:dyDescent="0.2">
      <c r="A187" s="219">
        <v>184</v>
      </c>
      <c r="B187" s="342"/>
      <c r="C187" s="343"/>
      <c r="D187" s="340"/>
      <c r="E187" s="341"/>
      <c r="F187" s="301" t="str">
        <f t="shared" si="3"/>
        <v/>
      </c>
    </row>
    <row r="188" spans="1:6" x14ac:dyDescent="0.2">
      <c r="A188" s="219">
        <v>185</v>
      </c>
      <c r="B188" s="342"/>
      <c r="C188" s="343"/>
      <c r="D188" s="340"/>
      <c r="E188" s="341"/>
      <c r="F188" s="301" t="str">
        <f t="shared" si="3"/>
        <v/>
      </c>
    </row>
    <row r="189" spans="1:6" x14ac:dyDescent="0.2">
      <c r="A189" s="219">
        <v>186</v>
      </c>
      <c r="B189" s="342"/>
      <c r="C189" s="343"/>
      <c r="D189" s="340"/>
      <c r="E189" s="341"/>
      <c r="F189" s="301" t="str">
        <f t="shared" si="3"/>
        <v/>
      </c>
    </row>
    <row r="190" spans="1:6" x14ac:dyDescent="0.2">
      <c r="A190" s="219">
        <v>187</v>
      </c>
      <c r="B190" s="342"/>
      <c r="C190" s="343"/>
      <c r="D190" s="340"/>
      <c r="E190" s="341"/>
      <c r="F190" s="301" t="str">
        <f t="shared" si="3"/>
        <v/>
      </c>
    </row>
    <row r="191" spans="1:6" x14ac:dyDescent="0.2">
      <c r="A191" s="219">
        <v>188</v>
      </c>
      <c r="B191" s="342"/>
      <c r="C191" s="343"/>
      <c r="D191" s="340"/>
      <c r="E191" s="341"/>
      <c r="F191" s="301" t="str">
        <f t="shared" si="3"/>
        <v/>
      </c>
    </row>
    <row r="192" spans="1:6" x14ac:dyDescent="0.2">
      <c r="A192" s="219">
        <v>189</v>
      </c>
      <c r="B192" s="342"/>
      <c r="C192" s="343"/>
      <c r="D192" s="340"/>
      <c r="E192" s="341"/>
      <c r="F192" s="301" t="str">
        <f t="shared" si="3"/>
        <v/>
      </c>
    </row>
    <row r="193" spans="1:6" x14ac:dyDescent="0.2">
      <c r="A193" s="219">
        <v>190</v>
      </c>
      <c r="B193" s="342"/>
      <c r="C193" s="343"/>
      <c r="D193" s="340"/>
      <c r="E193" s="341"/>
      <c r="F193" s="301" t="str">
        <f t="shared" si="3"/>
        <v/>
      </c>
    </row>
    <row r="194" spans="1:6" x14ac:dyDescent="0.2">
      <c r="A194" s="219">
        <v>191</v>
      </c>
      <c r="B194" s="342"/>
      <c r="C194" s="343"/>
      <c r="D194" s="340"/>
      <c r="E194" s="341"/>
      <c r="F194" s="301" t="str">
        <f t="shared" ref="F194:F257" si="4">IF(AND(ISNUMBER(D194),ISNUMBER(E194)),D194*E194,"")</f>
        <v/>
      </c>
    </row>
    <row r="195" spans="1:6" x14ac:dyDescent="0.2">
      <c r="A195" s="219">
        <v>192</v>
      </c>
      <c r="B195" s="342"/>
      <c r="C195" s="343"/>
      <c r="D195" s="340"/>
      <c r="E195" s="341"/>
      <c r="F195" s="301" t="str">
        <f t="shared" si="4"/>
        <v/>
      </c>
    </row>
    <row r="196" spans="1:6" x14ac:dyDescent="0.2">
      <c r="A196" s="219">
        <v>193</v>
      </c>
      <c r="B196" s="342"/>
      <c r="C196" s="343"/>
      <c r="D196" s="340"/>
      <c r="E196" s="341"/>
      <c r="F196" s="301" t="str">
        <f t="shared" si="4"/>
        <v/>
      </c>
    </row>
    <row r="197" spans="1:6" x14ac:dyDescent="0.2">
      <c r="A197" s="219">
        <v>194</v>
      </c>
      <c r="B197" s="342"/>
      <c r="C197" s="343"/>
      <c r="D197" s="340"/>
      <c r="E197" s="341"/>
      <c r="F197" s="301" t="str">
        <f t="shared" si="4"/>
        <v/>
      </c>
    </row>
    <row r="198" spans="1:6" x14ac:dyDescent="0.2">
      <c r="A198" s="219">
        <v>195</v>
      </c>
      <c r="B198" s="342"/>
      <c r="C198" s="343"/>
      <c r="D198" s="340"/>
      <c r="E198" s="341"/>
      <c r="F198" s="301" t="str">
        <f t="shared" si="4"/>
        <v/>
      </c>
    </row>
    <row r="199" spans="1:6" x14ac:dyDescent="0.2">
      <c r="A199" s="219">
        <v>196</v>
      </c>
      <c r="B199" s="342"/>
      <c r="C199" s="343"/>
      <c r="D199" s="340"/>
      <c r="E199" s="341"/>
      <c r="F199" s="301" t="str">
        <f t="shared" si="4"/>
        <v/>
      </c>
    </row>
    <row r="200" spans="1:6" x14ac:dyDescent="0.2">
      <c r="A200" s="219">
        <v>197</v>
      </c>
      <c r="B200" s="342"/>
      <c r="C200" s="343"/>
      <c r="D200" s="340"/>
      <c r="E200" s="341"/>
      <c r="F200" s="301" t="str">
        <f t="shared" si="4"/>
        <v/>
      </c>
    </row>
    <row r="201" spans="1:6" x14ac:dyDescent="0.2">
      <c r="A201" s="219">
        <v>198</v>
      </c>
      <c r="B201" s="342"/>
      <c r="C201" s="343"/>
      <c r="D201" s="340"/>
      <c r="E201" s="341"/>
      <c r="F201" s="301" t="str">
        <f t="shared" si="4"/>
        <v/>
      </c>
    </row>
    <row r="202" spans="1:6" x14ac:dyDescent="0.2">
      <c r="A202" s="219">
        <v>199</v>
      </c>
      <c r="B202" s="342"/>
      <c r="C202" s="343"/>
      <c r="D202" s="340"/>
      <c r="E202" s="341"/>
      <c r="F202" s="301" t="str">
        <f t="shared" si="4"/>
        <v/>
      </c>
    </row>
    <row r="203" spans="1:6" x14ac:dyDescent="0.2">
      <c r="A203" s="219">
        <v>200</v>
      </c>
      <c r="B203" s="342"/>
      <c r="C203" s="343"/>
      <c r="D203" s="340"/>
      <c r="E203" s="341"/>
      <c r="F203" s="301" t="str">
        <f t="shared" si="4"/>
        <v/>
      </c>
    </row>
    <row r="204" spans="1:6" x14ac:dyDescent="0.2">
      <c r="A204" s="219">
        <v>201</v>
      </c>
      <c r="B204" s="342"/>
      <c r="C204" s="343"/>
      <c r="D204" s="340"/>
      <c r="E204" s="341"/>
      <c r="F204" s="301" t="str">
        <f t="shared" si="4"/>
        <v/>
      </c>
    </row>
    <row r="205" spans="1:6" x14ac:dyDescent="0.2">
      <c r="A205" s="219">
        <v>202</v>
      </c>
      <c r="B205" s="342"/>
      <c r="C205" s="343"/>
      <c r="D205" s="340"/>
      <c r="E205" s="341"/>
      <c r="F205" s="301" t="str">
        <f t="shared" si="4"/>
        <v/>
      </c>
    </row>
    <row r="206" spans="1:6" x14ac:dyDescent="0.2">
      <c r="A206" s="219">
        <v>203</v>
      </c>
      <c r="B206" s="342"/>
      <c r="C206" s="343"/>
      <c r="D206" s="340"/>
      <c r="E206" s="341"/>
      <c r="F206" s="301" t="str">
        <f t="shared" si="4"/>
        <v/>
      </c>
    </row>
    <row r="207" spans="1:6" x14ac:dyDescent="0.2">
      <c r="A207" s="219">
        <v>204</v>
      </c>
      <c r="B207" s="342"/>
      <c r="C207" s="343"/>
      <c r="D207" s="340"/>
      <c r="E207" s="341"/>
      <c r="F207" s="301" t="str">
        <f t="shared" si="4"/>
        <v/>
      </c>
    </row>
    <row r="208" spans="1:6" x14ac:dyDescent="0.2">
      <c r="A208" s="219">
        <v>205</v>
      </c>
      <c r="B208" s="342"/>
      <c r="C208" s="343"/>
      <c r="D208" s="340"/>
      <c r="E208" s="341"/>
      <c r="F208" s="301" t="str">
        <f t="shared" si="4"/>
        <v/>
      </c>
    </row>
    <row r="209" spans="1:6" x14ac:dyDescent="0.2">
      <c r="A209" s="219">
        <v>206</v>
      </c>
      <c r="B209" s="342"/>
      <c r="C209" s="343"/>
      <c r="D209" s="340"/>
      <c r="E209" s="341"/>
      <c r="F209" s="301" t="str">
        <f t="shared" si="4"/>
        <v/>
      </c>
    </row>
    <row r="210" spans="1:6" x14ac:dyDescent="0.2">
      <c r="A210" s="219">
        <v>207</v>
      </c>
      <c r="B210" s="342"/>
      <c r="C210" s="343"/>
      <c r="D210" s="340"/>
      <c r="E210" s="341"/>
      <c r="F210" s="301" t="str">
        <f t="shared" si="4"/>
        <v/>
      </c>
    </row>
    <row r="211" spans="1:6" x14ac:dyDescent="0.2">
      <c r="A211" s="219">
        <v>208</v>
      </c>
      <c r="B211" s="342"/>
      <c r="C211" s="343"/>
      <c r="D211" s="340"/>
      <c r="E211" s="341"/>
      <c r="F211" s="301" t="str">
        <f t="shared" si="4"/>
        <v/>
      </c>
    </row>
    <row r="212" spans="1:6" x14ac:dyDescent="0.2">
      <c r="A212" s="219">
        <v>209</v>
      </c>
      <c r="B212" s="342"/>
      <c r="C212" s="343"/>
      <c r="D212" s="340"/>
      <c r="E212" s="341"/>
      <c r="F212" s="301" t="str">
        <f t="shared" si="4"/>
        <v/>
      </c>
    </row>
    <row r="213" spans="1:6" x14ac:dyDescent="0.2">
      <c r="A213" s="219">
        <v>210</v>
      </c>
      <c r="B213" s="342"/>
      <c r="C213" s="343"/>
      <c r="D213" s="340"/>
      <c r="E213" s="341"/>
      <c r="F213" s="301" t="str">
        <f t="shared" si="4"/>
        <v/>
      </c>
    </row>
    <row r="214" spans="1:6" x14ac:dyDescent="0.2">
      <c r="A214" s="219">
        <v>211</v>
      </c>
      <c r="B214" s="342"/>
      <c r="C214" s="343"/>
      <c r="D214" s="340"/>
      <c r="E214" s="341"/>
      <c r="F214" s="301" t="str">
        <f t="shared" si="4"/>
        <v/>
      </c>
    </row>
    <row r="215" spans="1:6" x14ac:dyDescent="0.2">
      <c r="A215" s="219">
        <v>212</v>
      </c>
      <c r="B215" s="342"/>
      <c r="C215" s="343"/>
      <c r="D215" s="340"/>
      <c r="E215" s="341"/>
      <c r="F215" s="301" t="str">
        <f t="shared" si="4"/>
        <v/>
      </c>
    </row>
    <row r="216" spans="1:6" x14ac:dyDescent="0.2">
      <c r="A216" s="219">
        <v>213</v>
      </c>
      <c r="B216" s="342"/>
      <c r="C216" s="343"/>
      <c r="D216" s="340"/>
      <c r="E216" s="341"/>
      <c r="F216" s="301" t="str">
        <f t="shared" si="4"/>
        <v/>
      </c>
    </row>
    <row r="217" spans="1:6" x14ac:dyDescent="0.2">
      <c r="A217" s="219">
        <v>214</v>
      </c>
      <c r="B217" s="342"/>
      <c r="C217" s="343"/>
      <c r="D217" s="340"/>
      <c r="E217" s="341"/>
      <c r="F217" s="301" t="str">
        <f t="shared" si="4"/>
        <v/>
      </c>
    </row>
    <row r="218" spans="1:6" x14ac:dyDescent="0.2">
      <c r="A218" s="219">
        <v>215</v>
      </c>
      <c r="B218" s="342"/>
      <c r="C218" s="343"/>
      <c r="D218" s="340"/>
      <c r="E218" s="341"/>
      <c r="F218" s="301" t="str">
        <f t="shared" si="4"/>
        <v/>
      </c>
    </row>
    <row r="219" spans="1:6" x14ac:dyDescent="0.2">
      <c r="A219" s="219">
        <v>216</v>
      </c>
      <c r="B219" s="342"/>
      <c r="C219" s="343"/>
      <c r="D219" s="340"/>
      <c r="E219" s="341"/>
      <c r="F219" s="301" t="str">
        <f t="shared" si="4"/>
        <v/>
      </c>
    </row>
    <row r="220" spans="1:6" x14ac:dyDescent="0.2">
      <c r="A220" s="219">
        <v>217</v>
      </c>
      <c r="B220" s="342"/>
      <c r="C220" s="343"/>
      <c r="D220" s="340"/>
      <c r="E220" s="341"/>
      <c r="F220" s="301" t="str">
        <f t="shared" si="4"/>
        <v/>
      </c>
    </row>
    <row r="221" spans="1:6" x14ac:dyDescent="0.2">
      <c r="A221" s="219">
        <v>218</v>
      </c>
      <c r="B221" s="342"/>
      <c r="C221" s="343"/>
      <c r="D221" s="340"/>
      <c r="E221" s="341"/>
      <c r="F221" s="301" t="str">
        <f t="shared" si="4"/>
        <v/>
      </c>
    </row>
    <row r="222" spans="1:6" x14ac:dyDescent="0.2">
      <c r="A222" s="219">
        <v>219</v>
      </c>
      <c r="B222" s="342"/>
      <c r="C222" s="343"/>
      <c r="D222" s="340"/>
      <c r="E222" s="341"/>
      <c r="F222" s="301" t="str">
        <f t="shared" si="4"/>
        <v/>
      </c>
    </row>
    <row r="223" spans="1:6" x14ac:dyDescent="0.2">
      <c r="A223" s="219">
        <v>220</v>
      </c>
      <c r="B223" s="342"/>
      <c r="C223" s="343"/>
      <c r="D223" s="340"/>
      <c r="E223" s="341"/>
      <c r="F223" s="301" t="str">
        <f t="shared" si="4"/>
        <v/>
      </c>
    </row>
    <row r="224" spans="1:6" x14ac:dyDescent="0.2">
      <c r="A224" s="219">
        <v>221</v>
      </c>
      <c r="B224" s="342"/>
      <c r="C224" s="343"/>
      <c r="D224" s="340"/>
      <c r="E224" s="341"/>
      <c r="F224" s="301" t="str">
        <f t="shared" si="4"/>
        <v/>
      </c>
    </row>
    <row r="225" spans="1:6" x14ac:dyDescent="0.2">
      <c r="A225" s="219">
        <v>222</v>
      </c>
      <c r="B225" s="342"/>
      <c r="C225" s="343"/>
      <c r="D225" s="340"/>
      <c r="E225" s="341"/>
      <c r="F225" s="301" t="str">
        <f t="shared" si="4"/>
        <v/>
      </c>
    </row>
    <row r="226" spans="1:6" x14ac:dyDescent="0.2">
      <c r="A226" s="219">
        <v>223</v>
      </c>
      <c r="B226" s="342"/>
      <c r="C226" s="343"/>
      <c r="D226" s="340"/>
      <c r="E226" s="341"/>
      <c r="F226" s="301" t="str">
        <f t="shared" si="4"/>
        <v/>
      </c>
    </row>
    <row r="227" spans="1:6" x14ac:dyDescent="0.2">
      <c r="A227" s="219">
        <v>224</v>
      </c>
      <c r="B227" s="342"/>
      <c r="C227" s="343"/>
      <c r="D227" s="340"/>
      <c r="E227" s="341"/>
      <c r="F227" s="301" t="str">
        <f t="shared" si="4"/>
        <v/>
      </c>
    </row>
    <row r="228" spans="1:6" x14ac:dyDescent="0.2">
      <c r="A228" s="219">
        <v>225</v>
      </c>
      <c r="B228" s="342"/>
      <c r="C228" s="343"/>
      <c r="D228" s="340"/>
      <c r="E228" s="341"/>
      <c r="F228" s="301" t="str">
        <f t="shared" si="4"/>
        <v/>
      </c>
    </row>
    <row r="229" spans="1:6" x14ac:dyDescent="0.2">
      <c r="A229" s="219">
        <v>226</v>
      </c>
      <c r="B229" s="342"/>
      <c r="C229" s="343"/>
      <c r="D229" s="340"/>
      <c r="E229" s="341"/>
      <c r="F229" s="301" t="str">
        <f t="shared" si="4"/>
        <v/>
      </c>
    </row>
    <row r="230" spans="1:6" x14ac:dyDescent="0.2">
      <c r="A230" s="219">
        <v>227</v>
      </c>
      <c r="B230" s="342"/>
      <c r="C230" s="343"/>
      <c r="D230" s="340"/>
      <c r="E230" s="341"/>
      <c r="F230" s="301" t="str">
        <f t="shared" si="4"/>
        <v/>
      </c>
    </row>
    <row r="231" spans="1:6" x14ac:dyDescent="0.2">
      <c r="A231" s="219">
        <v>228</v>
      </c>
      <c r="B231" s="342"/>
      <c r="C231" s="343"/>
      <c r="D231" s="340"/>
      <c r="E231" s="341"/>
      <c r="F231" s="301" t="str">
        <f t="shared" si="4"/>
        <v/>
      </c>
    </row>
    <row r="232" spans="1:6" x14ac:dyDescent="0.2">
      <c r="A232" s="219">
        <v>229</v>
      </c>
      <c r="B232" s="342"/>
      <c r="C232" s="343"/>
      <c r="D232" s="340"/>
      <c r="E232" s="341"/>
      <c r="F232" s="301" t="str">
        <f t="shared" si="4"/>
        <v/>
      </c>
    </row>
    <row r="233" spans="1:6" x14ac:dyDescent="0.2">
      <c r="A233" s="219">
        <v>230</v>
      </c>
      <c r="B233" s="342"/>
      <c r="C233" s="343"/>
      <c r="D233" s="340"/>
      <c r="E233" s="341"/>
      <c r="F233" s="301" t="str">
        <f t="shared" si="4"/>
        <v/>
      </c>
    </row>
    <row r="234" spans="1:6" x14ac:dyDescent="0.2">
      <c r="A234" s="219">
        <v>231</v>
      </c>
      <c r="B234" s="342"/>
      <c r="C234" s="343"/>
      <c r="D234" s="340"/>
      <c r="E234" s="341"/>
      <c r="F234" s="301" t="str">
        <f t="shared" si="4"/>
        <v/>
      </c>
    </row>
    <row r="235" spans="1:6" x14ac:dyDescent="0.2">
      <c r="A235" s="219">
        <v>232</v>
      </c>
      <c r="B235" s="342"/>
      <c r="C235" s="343"/>
      <c r="D235" s="340"/>
      <c r="E235" s="341"/>
      <c r="F235" s="301" t="str">
        <f t="shared" si="4"/>
        <v/>
      </c>
    </row>
    <row r="236" spans="1:6" x14ac:dyDescent="0.2">
      <c r="A236" s="219">
        <v>233</v>
      </c>
      <c r="B236" s="342"/>
      <c r="C236" s="343"/>
      <c r="D236" s="340"/>
      <c r="E236" s="341"/>
      <c r="F236" s="301" t="str">
        <f t="shared" si="4"/>
        <v/>
      </c>
    </row>
    <row r="237" spans="1:6" x14ac:dyDescent="0.2">
      <c r="A237" s="219">
        <v>234</v>
      </c>
      <c r="B237" s="342"/>
      <c r="C237" s="343"/>
      <c r="D237" s="340"/>
      <c r="E237" s="341"/>
      <c r="F237" s="301" t="str">
        <f t="shared" si="4"/>
        <v/>
      </c>
    </row>
    <row r="238" spans="1:6" x14ac:dyDescent="0.2">
      <c r="A238" s="219">
        <v>235</v>
      </c>
      <c r="B238" s="342"/>
      <c r="C238" s="343"/>
      <c r="D238" s="340"/>
      <c r="E238" s="341"/>
      <c r="F238" s="301" t="str">
        <f t="shared" si="4"/>
        <v/>
      </c>
    </row>
    <row r="239" spans="1:6" x14ac:dyDescent="0.2">
      <c r="A239" s="219">
        <v>236</v>
      </c>
      <c r="B239" s="342"/>
      <c r="C239" s="343"/>
      <c r="D239" s="340"/>
      <c r="E239" s="341"/>
      <c r="F239" s="301" t="str">
        <f t="shared" si="4"/>
        <v/>
      </c>
    </row>
    <row r="240" spans="1:6" x14ac:dyDescent="0.2">
      <c r="A240" s="219">
        <v>237</v>
      </c>
      <c r="B240" s="342"/>
      <c r="C240" s="343"/>
      <c r="D240" s="340"/>
      <c r="E240" s="341"/>
      <c r="F240" s="301" t="str">
        <f t="shared" si="4"/>
        <v/>
      </c>
    </row>
    <row r="241" spans="1:6" x14ac:dyDescent="0.2">
      <c r="A241" s="219">
        <v>238</v>
      </c>
      <c r="B241" s="342"/>
      <c r="C241" s="343"/>
      <c r="D241" s="340"/>
      <c r="E241" s="341"/>
      <c r="F241" s="301" t="str">
        <f t="shared" si="4"/>
        <v/>
      </c>
    </row>
    <row r="242" spans="1:6" x14ac:dyDescent="0.2">
      <c r="A242" s="219">
        <v>239</v>
      </c>
      <c r="B242" s="342"/>
      <c r="C242" s="343"/>
      <c r="D242" s="340"/>
      <c r="E242" s="341"/>
      <c r="F242" s="301" t="str">
        <f t="shared" si="4"/>
        <v/>
      </c>
    </row>
    <row r="243" spans="1:6" x14ac:dyDescent="0.2">
      <c r="A243" s="219">
        <v>240</v>
      </c>
      <c r="B243" s="342"/>
      <c r="C243" s="343"/>
      <c r="D243" s="340"/>
      <c r="E243" s="341"/>
      <c r="F243" s="301" t="str">
        <f t="shared" si="4"/>
        <v/>
      </c>
    </row>
    <row r="244" spans="1:6" x14ac:dyDescent="0.2">
      <c r="A244" s="219">
        <v>241</v>
      </c>
      <c r="B244" s="342"/>
      <c r="C244" s="343"/>
      <c r="D244" s="340"/>
      <c r="E244" s="341"/>
      <c r="F244" s="301" t="str">
        <f t="shared" si="4"/>
        <v/>
      </c>
    </row>
    <row r="245" spans="1:6" x14ac:dyDescent="0.2">
      <c r="A245" s="219">
        <v>242</v>
      </c>
      <c r="B245" s="342"/>
      <c r="C245" s="343"/>
      <c r="D245" s="340"/>
      <c r="E245" s="341"/>
      <c r="F245" s="301" t="str">
        <f t="shared" si="4"/>
        <v/>
      </c>
    </row>
    <row r="246" spans="1:6" x14ac:dyDescent="0.2">
      <c r="A246" s="219">
        <v>243</v>
      </c>
      <c r="B246" s="342"/>
      <c r="C246" s="343"/>
      <c r="D246" s="340"/>
      <c r="E246" s="341"/>
      <c r="F246" s="301" t="str">
        <f t="shared" si="4"/>
        <v/>
      </c>
    </row>
    <row r="247" spans="1:6" x14ac:dyDescent="0.2">
      <c r="A247" s="219">
        <v>244</v>
      </c>
      <c r="B247" s="342"/>
      <c r="C247" s="343"/>
      <c r="D247" s="340"/>
      <c r="E247" s="341"/>
      <c r="F247" s="301" t="str">
        <f t="shared" si="4"/>
        <v/>
      </c>
    </row>
    <row r="248" spans="1:6" x14ac:dyDescent="0.2">
      <c r="A248" s="219">
        <v>245</v>
      </c>
      <c r="B248" s="342"/>
      <c r="C248" s="343"/>
      <c r="D248" s="340"/>
      <c r="E248" s="341"/>
      <c r="F248" s="301" t="str">
        <f t="shared" si="4"/>
        <v/>
      </c>
    </row>
    <row r="249" spans="1:6" x14ac:dyDescent="0.2">
      <c r="A249" s="219">
        <v>246</v>
      </c>
      <c r="B249" s="342"/>
      <c r="C249" s="343"/>
      <c r="D249" s="340"/>
      <c r="E249" s="341"/>
      <c r="F249" s="301" t="str">
        <f t="shared" si="4"/>
        <v/>
      </c>
    </row>
    <row r="250" spans="1:6" x14ac:dyDescent="0.2">
      <c r="A250" s="219">
        <v>247</v>
      </c>
      <c r="B250" s="342"/>
      <c r="C250" s="343"/>
      <c r="D250" s="340"/>
      <c r="E250" s="341"/>
      <c r="F250" s="301" t="str">
        <f t="shared" si="4"/>
        <v/>
      </c>
    </row>
    <row r="251" spans="1:6" x14ac:dyDescent="0.2">
      <c r="A251" s="219">
        <v>248</v>
      </c>
      <c r="B251" s="342"/>
      <c r="C251" s="343"/>
      <c r="D251" s="340"/>
      <c r="E251" s="341"/>
      <c r="F251" s="301" t="str">
        <f t="shared" si="4"/>
        <v/>
      </c>
    </row>
    <row r="252" spans="1:6" x14ac:dyDescent="0.2">
      <c r="A252" s="219">
        <v>249</v>
      </c>
      <c r="B252" s="342"/>
      <c r="C252" s="343"/>
      <c r="D252" s="340"/>
      <c r="E252" s="341"/>
      <c r="F252" s="301" t="str">
        <f t="shared" si="4"/>
        <v/>
      </c>
    </row>
    <row r="253" spans="1:6" x14ac:dyDescent="0.2">
      <c r="A253" s="219">
        <v>250</v>
      </c>
      <c r="B253" s="342"/>
      <c r="C253" s="343"/>
      <c r="D253" s="340"/>
      <c r="E253" s="341"/>
      <c r="F253" s="301" t="str">
        <f t="shared" si="4"/>
        <v/>
      </c>
    </row>
    <row r="254" spans="1:6" x14ac:dyDescent="0.2">
      <c r="A254" s="219">
        <v>251</v>
      </c>
      <c r="B254" s="342"/>
      <c r="C254" s="343"/>
      <c r="D254" s="340"/>
      <c r="E254" s="341"/>
      <c r="F254" s="301" t="str">
        <f t="shared" si="4"/>
        <v/>
      </c>
    </row>
    <row r="255" spans="1:6" x14ac:dyDescent="0.2">
      <c r="A255" s="219">
        <v>252</v>
      </c>
      <c r="B255" s="342"/>
      <c r="C255" s="343"/>
      <c r="D255" s="340"/>
      <c r="E255" s="341"/>
      <c r="F255" s="301" t="str">
        <f t="shared" si="4"/>
        <v/>
      </c>
    </row>
    <row r="256" spans="1:6" x14ac:dyDescent="0.2">
      <c r="A256" s="219">
        <v>253</v>
      </c>
      <c r="B256" s="342"/>
      <c r="C256" s="343"/>
      <c r="D256" s="340"/>
      <c r="E256" s="341"/>
      <c r="F256" s="301" t="str">
        <f t="shared" si="4"/>
        <v/>
      </c>
    </row>
    <row r="257" spans="1:6" x14ac:dyDescent="0.2">
      <c r="A257" s="219">
        <v>254</v>
      </c>
      <c r="B257" s="342"/>
      <c r="C257" s="343"/>
      <c r="D257" s="340"/>
      <c r="E257" s="341"/>
      <c r="F257" s="301" t="str">
        <f t="shared" si="4"/>
        <v/>
      </c>
    </row>
    <row r="258" spans="1:6" x14ac:dyDescent="0.2">
      <c r="A258" s="219">
        <v>255</v>
      </c>
      <c r="B258" s="342"/>
      <c r="C258" s="343"/>
      <c r="D258" s="340"/>
      <c r="E258" s="341"/>
      <c r="F258" s="301" t="str">
        <f t="shared" ref="F258:F303" si="5">IF(AND(ISNUMBER(D258),ISNUMBER(E258)),D258*E258,"")</f>
        <v/>
      </c>
    </row>
    <row r="259" spans="1:6" x14ac:dyDescent="0.2">
      <c r="A259" s="219">
        <v>256</v>
      </c>
      <c r="B259" s="342"/>
      <c r="C259" s="343"/>
      <c r="D259" s="340"/>
      <c r="E259" s="341"/>
      <c r="F259" s="301" t="str">
        <f t="shared" si="5"/>
        <v/>
      </c>
    </row>
    <row r="260" spans="1:6" x14ac:dyDescent="0.2">
      <c r="A260" s="219">
        <v>257</v>
      </c>
      <c r="B260" s="342"/>
      <c r="C260" s="343"/>
      <c r="D260" s="340"/>
      <c r="E260" s="341"/>
      <c r="F260" s="301" t="str">
        <f t="shared" si="5"/>
        <v/>
      </c>
    </row>
    <row r="261" spans="1:6" x14ac:dyDescent="0.2">
      <c r="A261" s="219">
        <v>258</v>
      </c>
      <c r="B261" s="342"/>
      <c r="C261" s="343"/>
      <c r="D261" s="340"/>
      <c r="E261" s="341"/>
      <c r="F261" s="301" t="str">
        <f t="shared" si="5"/>
        <v/>
      </c>
    </row>
    <row r="262" spans="1:6" x14ac:dyDescent="0.2">
      <c r="A262" s="219">
        <v>259</v>
      </c>
      <c r="B262" s="342"/>
      <c r="C262" s="343"/>
      <c r="D262" s="340"/>
      <c r="E262" s="341"/>
      <c r="F262" s="301" t="str">
        <f t="shared" si="5"/>
        <v/>
      </c>
    </row>
    <row r="263" spans="1:6" x14ac:dyDescent="0.2">
      <c r="A263" s="219">
        <v>260</v>
      </c>
      <c r="B263" s="342"/>
      <c r="C263" s="343"/>
      <c r="D263" s="340"/>
      <c r="E263" s="341"/>
      <c r="F263" s="301" t="str">
        <f t="shared" si="5"/>
        <v/>
      </c>
    </row>
    <row r="264" spans="1:6" x14ac:dyDescent="0.2">
      <c r="A264" s="219">
        <v>261</v>
      </c>
      <c r="B264" s="342"/>
      <c r="C264" s="343"/>
      <c r="D264" s="340"/>
      <c r="E264" s="341"/>
      <c r="F264" s="301" t="str">
        <f t="shared" si="5"/>
        <v/>
      </c>
    </row>
    <row r="265" spans="1:6" x14ac:dyDescent="0.2">
      <c r="A265" s="219">
        <v>262</v>
      </c>
      <c r="B265" s="342"/>
      <c r="C265" s="343"/>
      <c r="D265" s="340"/>
      <c r="E265" s="341"/>
      <c r="F265" s="301" t="str">
        <f t="shared" si="5"/>
        <v/>
      </c>
    </row>
    <row r="266" spans="1:6" x14ac:dyDescent="0.2">
      <c r="A266" s="219">
        <v>263</v>
      </c>
      <c r="B266" s="342"/>
      <c r="C266" s="343"/>
      <c r="D266" s="340"/>
      <c r="E266" s="341"/>
      <c r="F266" s="301" t="str">
        <f t="shared" si="5"/>
        <v/>
      </c>
    </row>
    <row r="267" spans="1:6" x14ac:dyDescent="0.2">
      <c r="A267" s="219">
        <v>264</v>
      </c>
      <c r="B267" s="342"/>
      <c r="C267" s="343"/>
      <c r="D267" s="340"/>
      <c r="E267" s="341"/>
      <c r="F267" s="301" t="str">
        <f t="shared" si="5"/>
        <v/>
      </c>
    </row>
    <row r="268" spans="1:6" x14ac:dyDescent="0.2">
      <c r="A268" s="219">
        <v>265</v>
      </c>
      <c r="B268" s="342"/>
      <c r="C268" s="343"/>
      <c r="D268" s="340"/>
      <c r="E268" s="341"/>
      <c r="F268" s="301" t="str">
        <f t="shared" si="5"/>
        <v/>
      </c>
    </row>
    <row r="269" spans="1:6" x14ac:dyDescent="0.2">
      <c r="A269" s="219">
        <v>266</v>
      </c>
      <c r="B269" s="342"/>
      <c r="C269" s="343"/>
      <c r="D269" s="340"/>
      <c r="E269" s="341"/>
      <c r="F269" s="301" t="str">
        <f t="shared" si="5"/>
        <v/>
      </c>
    </row>
    <row r="270" spans="1:6" x14ac:dyDescent="0.2">
      <c r="A270" s="219">
        <v>267</v>
      </c>
      <c r="B270" s="342"/>
      <c r="C270" s="343"/>
      <c r="D270" s="340"/>
      <c r="E270" s="341"/>
      <c r="F270" s="301" t="str">
        <f t="shared" si="5"/>
        <v/>
      </c>
    </row>
    <row r="271" spans="1:6" x14ac:dyDescent="0.2">
      <c r="A271" s="219">
        <v>268</v>
      </c>
      <c r="B271" s="342"/>
      <c r="C271" s="343"/>
      <c r="D271" s="340"/>
      <c r="E271" s="341"/>
      <c r="F271" s="301" t="str">
        <f t="shared" si="5"/>
        <v/>
      </c>
    </row>
    <row r="272" spans="1:6" x14ac:dyDescent="0.2">
      <c r="A272" s="219">
        <v>269</v>
      </c>
      <c r="B272" s="342"/>
      <c r="C272" s="343"/>
      <c r="D272" s="340"/>
      <c r="E272" s="341"/>
      <c r="F272" s="301" t="str">
        <f t="shared" si="5"/>
        <v/>
      </c>
    </row>
    <row r="273" spans="1:6" x14ac:dyDescent="0.2">
      <c r="A273" s="219">
        <v>270</v>
      </c>
      <c r="B273" s="342"/>
      <c r="C273" s="343"/>
      <c r="D273" s="340"/>
      <c r="E273" s="341"/>
      <c r="F273" s="301" t="str">
        <f t="shared" si="5"/>
        <v/>
      </c>
    </row>
    <row r="274" spans="1:6" x14ac:dyDescent="0.2">
      <c r="A274" s="219">
        <v>271</v>
      </c>
      <c r="B274" s="342"/>
      <c r="C274" s="343"/>
      <c r="D274" s="340"/>
      <c r="E274" s="341"/>
      <c r="F274" s="301" t="str">
        <f t="shared" si="5"/>
        <v/>
      </c>
    </row>
    <row r="275" spans="1:6" x14ac:dyDescent="0.2">
      <c r="A275" s="219">
        <v>272</v>
      </c>
      <c r="B275" s="342"/>
      <c r="C275" s="343"/>
      <c r="D275" s="340"/>
      <c r="E275" s="341"/>
      <c r="F275" s="301" t="str">
        <f t="shared" si="5"/>
        <v/>
      </c>
    </row>
    <row r="276" spans="1:6" x14ac:dyDescent="0.2">
      <c r="A276" s="219">
        <v>273</v>
      </c>
      <c r="B276" s="342"/>
      <c r="C276" s="343"/>
      <c r="D276" s="340"/>
      <c r="E276" s="341"/>
      <c r="F276" s="301" t="str">
        <f t="shared" si="5"/>
        <v/>
      </c>
    </row>
    <row r="277" spans="1:6" x14ac:dyDescent="0.2">
      <c r="A277" s="219">
        <v>274</v>
      </c>
      <c r="B277" s="342"/>
      <c r="C277" s="343"/>
      <c r="D277" s="340"/>
      <c r="E277" s="341"/>
      <c r="F277" s="301" t="str">
        <f t="shared" si="5"/>
        <v/>
      </c>
    </row>
    <row r="278" spans="1:6" x14ac:dyDescent="0.2">
      <c r="A278" s="219">
        <v>275</v>
      </c>
      <c r="B278" s="342"/>
      <c r="C278" s="343"/>
      <c r="D278" s="340"/>
      <c r="E278" s="341"/>
      <c r="F278" s="301" t="str">
        <f t="shared" si="5"/>
        <v/>
      </c>
    </row>
    <row r="279" spans="1:6" x14ac:dyDescent="0.2">
      <c r="A279" s="219">
        <v>276</v>
      </c>
      <c r="B279" s="342"/>
      <c r="C279" s="343"/>
      <c r="D279" s="340"/>
      <c r="E279" s="341"/>
      <c r="F279" s="301" t="str">
        <f t="shared" si="5"/>
        <v/>
      </c>
    </row>
    <row r="280" spans="1:6" x14ac:dyDescent="0.2">
      <c r="A280" s="219">
        <v>277</v>
      </c>
      <c r="B280" s="342"/>
      <c r="C280" s="343"/>
      <c r="D280" s="340"/>
      <c r="E280" s="341"/>
      <c r="F280" s="301" t="str">
        <f t="shared" si="5"/>
        <v/>
      </c>
    </row>
    <row r="281" spans="1:6" x14ac:dyDescent="0.2">
      <c r="A281" s="219">
        <v>278</v>
      </c>
      <c r="B281" s="342"/>
      <c r="C281" s="343"/>
      <c r="D281" s="340"/>
      <c r="E281" s="341"/>
      <c r="F281" s="301" t="str">
        <f t="shared" si="5"/>
        <v/>
      </c>
    </row>
    <row r="282" spans="1:6" x14ac:dyDescent="0.2">
      <c r="A282" s="219">
        <v>279</v>
      </c>
      <c r="B282" s="342"/>
      <c r="C282" s="343"/>
      <c r="D282" s="340"/>
      <c r="E282" s="341"/>
      <c r="F282" s="301" t="str">
        <f t="shared" si="5"/>
        <v/>
      </c>
    </row>
    <row r="283" spans="1:6" x14ac:dyDescent="0.2">
      <c r="A283" s="219">
        <v>280</v>
      </c>
      <c r="B283" s="342"/>
      <c r="C283" s="343"/>
      <c r="D283" s="340"/>
      <c r="E283" s="341"/>
      <c r="F283" s="301" t="str">
        <f t="shared" si="5"/>
        <v/>
      </c>
    </row>
    <row r="284" spans="1:6" x14ac:dyDescent="0.2">
      <c r="A284" s="219">
        <v>281</v>
      </c>
      <c r="B284" s="342"/>
      <c r="C284" s="343"/>
      <c r="D284" s="340"/>
      <c r="E284" s="341"/>
      <c r="F284" s="301" t="str">
        <f t="shared" si="5"/>
        <v/>
      </c>
    </row>
    <row r="285" spans="1:6" x14ac:dyDescent="0.2">
      <c r="A285" s="219">
        <v>282</v>
      </c>
      <c r="B285" s="342"/>
      <c r="C285" s="343"/>
      <c r="D285" s="340"/>
      <c r="E285" s="341"/>
      <c r="F285" s="301" t="str">
        <f t="shared" si="5"/>
        <v/>
      </c>
    </row>
    <row r="286" spans="1:6" x14ac:dyDescent="0.2">
      <c r="A286" s="219">
        <v>283</v>
      </c>
      <c r="B286" s="342"/>
      <c r="C286" s="343"/>
      <c r="D286" s="340"/>
      <c r="E286" s="341"/>
      <c r="F286" s="301" t="str">
        <f t="shared" si="5"/>
        <v/>
      </c>
    </row>
    <row r="287" spans="1:6" x14ac:dyDescent="0.2">
      <c r="A287" s="219">
        <v>284</v>
      </c>
      <c r="B287" s="342"/>
      <c r="C287" s="343"/>
      <c r="D287" s="340"/>
      <c r="E287" s="341"/>
      <c r="F287" s="301" t="str">
        <f t="shared" si="5"/>
        <v/>
      </c>
    </row>
    <row r="288" spans="1:6" x14ac:dyDescent="0.2">
      <c r="A288" s="219">
        <v>285</v>
      </c>
      <c r="B288" s="342"/>
      <c r="C288" s="343"/>
      <c r="D288" s="340"/>
      <c r="E288" s="341"/>
      <c r="F288" s="301" t="str">
        <f t="shared" si="5"/>
        <v/>
      </c>
    </row>
    <row r="289" spans="1:6" x14ac:dyDescent="0.2">
      <c r="A289" s="219">
        <v>286</v>
      </c>
      <c r="B289" s="342"/>
      <c r="C289" s="343"/>
      <c r="D289" s="340"/>
      <c r="E289" s="341"/>
      <c r="F289" s="301" t="str">
        <f t="shared" si="5"/>
        <v/>
      </c>
    </row>
    <row r="290" spans="1:6" x14ac:dyDescent="0.2">
      <c r="A290" s="219">
        <v>287</v>
      </c>
      <c r="B290" s="342"/>
      <c r="C290" s="343"/>
      <c r="D290" s="340"/>
      <c r="E290" s="341"/>
      <c r="F290" s="301" t="str">
        <f t="shared" si="5"/>
        <v/>
      </c>
    </row>
    <row r="291" spans="1:6" x14ac:dyDescent="0.2">
      <c r="A291" s="219">
        <v>288</v>
      </c>
      <c r="B291" s="342"/>
      <c r="C291" s="343"/>
      <c r="D291" s="340"/>
      <c r="E291" s="341"/>
      <c r="F291" s="301" t="str">
        <f t="shared" si="5"/>
        <v/>
      </c>
    </row>
    <row r="292" spans="1:6" x14ac:dyDescent="0.2">
      <c r="A292" s="219">
        <v>289</v>
      </c>
      <c r="B292" s="342"/>
      <c r="C292" s="343"/>
      <c r="D292" s="340"/>
      <c r="E292" s="341"/>
      <c r="F292" s="301" t="str">
        <f t="shared" si="5"/>
        <v/>
      </c>
    </row>
    <row r="293" spans="1:6" x14ac:dyDescent="0.2">
      <c r="A293" s="219">
        <v>290</v>
      </c>
      <c r="B293" s="342"/>
      <c r="C293" s="343"/>
      <c r="D293" s="340"/>
      <c r="E293" s="341"/>
      <c r="F293" s="301" t="str">
        <f t="shared" si="5"/>
        <v/>
      </c>
    </row>
    <row r="294" spans="1:6" x14ac:dyDescent="0.2">
      <c r="A294" s="219">
        <v>291</v>
      </c>
      <c r="B294" s="342"/>
      <c r="C294" s="343"/>
      <c r="D294" s="340"/>
      <c r="E294" s="341"/>
      <c r="F294" s="301" t="str">
        <f t="shared" si="5"/>
        <v/>
      </c>
    </row>
    <row r="295" spans="1:6" x14ac:dyDescent="0.2">
      <c r="A295" s="219">
        <v>292</v>
      </c>
      <c r="B295" s="342"/>
      <c r="C295" s="343"/>
      <c r="D295" s="340"/>
      <c r="E295" s="341"/>
      <c r="F295" s="301" t="str">
        <f t="shared" si="5"/>
        <v/>
      </c>
    </row>
    <row r="296" spans="1:6" x14ac:dyDescent="0.2">
      <c r="A296" s="219">
        <v>293</v>
      </c>
      <c r="B296" s="342"/>
      <c r="C296" s="343"/>
      <c r="D296" s="340"/>
      <c r="E296" s="341"/>
      <c r="F296" s="301" t="str">
        <f t="shared" si="5"/>
        <v/>
      </c>
    </row>
    <row r="297" spans="1:6" x14ac:dyDescent="0.2">
      <c r="A297" s="219">
        <v>294</v>
      </c>
      <c r="B297" s="342"/>
      <c r="C297" s="343"/>
      <c r="D297" s="340"/>
      <c r="E297" s="341"/>
      <c r="F297" s="301" t="str">
        <f t="shared" si="5"/>
        <v/>
      </c>
    </row>
    <row r="298" spans="1:6" x14ac:dyDescent="0.2">
      <c r="A298" s="219">
        <v>295</v>
      </c>
      <c r="B298" s="342"/>
      <c r="C298" s="343"/>
      <c r="D298" s="340"/>
      <c r="E298" s="341"/>
      <c r="F298" s="301" t="str">
        <f t="shared" si="5"/>
        <v/>
      </c>
    </row>
    <row r="299" spans="1:6" x14ac:dyDescent="0.2">
      <c r="A299" s="219">
        <v>296</v>
      </c>
      <c r="B299" s="342"/>
      <c r="C299" s="343"/>
      <c r="D299" s="340"/>
      <c r="E299" s="341"/>
      <c r="F299" s="301" t="str">
        <f t="shared" si="5"/>
        <v/>
      </c>
    </row>
    <row r="300" spans="1:6" x14ac:dyDescent="0.2">
      <c r="A300" s="219">
        <v>297</v>
      </c>
      <c r="B300" s="342"/>
      <c r="C300" s="343"/>
      <c r="D300" s="340"/>
      <c r="E300" s="341"/>
      <c r="F300" s="301" t="str">
        <f t="shared" si="5"/>
        <v/>
      </c>
    </row>
    <row r="301" spans="1:6" x14ac:dyDescent="0.2">
      <c r="A301" s="219">
        <v>298</v>
      </c>
      <c r="B301" s="342"/>
      <c r="C301" s="343"/>
      <c r="D301" s="340"/>
      <c r="E301" s="341"/>
      <c r="F301" s="301" t="str">
        <f t="shared" si="5"/>
        <v/>
      </c>
    </row>
    <row r="302" spans="1:6" x14ac:dyDescent="0.2">
      <c r="A302" s="219">
        <v>299</v>
      </c>
      <c r="B302" s="342"/>
      <c r="C302" s="343"/>
      <c r="D302" s="340"/>
      <c r="E302" s="341"/>
      <c r="F302" s="301" t="str">
        <f t="shared" si="5"/>
        <v/>
      </c>
    </row>
    <row r="303" spans="1:6" x14ac:dyDescent="0.2">
      <c r="A303" s="219">
        <v>300</v>
      </c>
      <c r="B303" s="342"/>
      <c r="C303" s="343"/>
      <c r="D303" s="340"/>
      <c r="E303" s="341"/>
      <c r="F303" s="301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3"/>
  <sheetViews>
    <sheetView showGridLines="0" showZeros="0" tabSelected="1" zoomScaleNormal="100" workbookViewId="0">
      <pane ySplit="5" topLeftCell="A6" activePane="bottomLeft" state="frozenSplit"/>
      <selection activeCell="E4" sqref="E4:E26"/>
      <selection pane="bottomLeft" activeCell="Q20" sqref="Q20"/>
    </sheetView>
  </sheetViews>
  <sheetFormatPr defaultColWidth="9.140625" defaultRowHeight="11.25" x14ac:dyDescent="0.2"/>
  <cols>
    <col min="1" max="1" width="3.5703125" style="229" customWidth="1"/>
    <col min="2" max="2" width="29.85546875" style="230" customWidth="1"/>
    <col min="3" max="3" width="4.7109375" style="231" customWidth="1"/>
    <col min="4" max="4" width="6.85546875" style="229" customWidth="1"/>
    <col min="5" max="5" width="11.42578125" style="232" customWidth="1"/>
    <col min="6" max="6" width="12.28515625" style="233" bestFit="1" customWidth="1"/>
    <col min="7" max="15" width="11.42578125" style="225" customWidth="1"/>
    <col min="16" max="16" width="12" style="225" customWidth="1"/>
    <col min="17" max="18" width="11.42578125" style="225" customWidth="1"/>
    <col min="19" max="16384" width="9.140625" style="225"/>
  </cols>
  <sheetData>
    <row r="1" spans="1:18" ht="13.5" customHeight="1" thickTop="1" x14ac:dyDescent="0.2">
      <c r="A1" s="224" t="s">
        <v>0</v>
      </c>
      <c r="B1" s="287"/>
      <c r="C1" s="287"/>
      <c r="D1" s="288"/>
      <c r="E1" s="353" t="s">
        <v>91</v>
      </c>
      <c r="F1" s="354"/>
      <c r="G1" s="361" t="s">
        <v>133</v>
      </c>
      <c r="H1" s="362"/>
      <c r="I1" s="357" t="s">
        <v>136</v>
      </c>
      <c r="J1" s="358"/>
      <c r="K1" s="357" t="s">
        <v>138</v>
      </c>
      <c r="L1" s="358"/>
      <c r="M1" s="357" t="s">
        <v>140</v>
      </c>
      <c r="N1" s="358"/>
      <c r="O1" s="357" t="s">
        <v>144</v>
      </c>
      <c r="P1" s="358"/>
      <c r="Q1" s="357" t="s">
        <v>146</v>
      </c>
      <c r="R1" s="358"/>
    </row>
    <row r="2" spans="1:18" x14ac:dyDescent="0.2">
      <c r="A2" s="193" t="s">
        <v>12</v>
      </c>
      <c r="B2" s="289"/>
      <c r="C2" s="289"/>
      <c r="D2" s="290"/>
      <c r="E2" s="355"/>
      <c r="F2" s="356"/>
      <c r="G2" s="347" t="s">
        <v>134</v>
      </c>
      <c r="H2" s="363"/>
      <c r="I2" s="359" t="s">
        <v>137</v>
      </c>
      <c r="J2" s="360"/>
      <c r="K2" s="359" t="s">
        <v>139</v>
      </c>
      <c r="L2" s="385"/>
      <c r="M2" s="359" t="s">
        <v>141</v>
      </c>
      <c r="N2" s="385"/>
      <c r="O2" s="359" t="s">
        <v>145</v>
      </c>
      <c r="P2" s="360"/>
      <c r="Q2" s="359" t="s">
        <v>147</v>
      </c>
      <c r="R2" s="360"/>
    </row>
    <row r="3" spans="1:18" x14ac:dyDescent="0.2">
      <c r="A3" s="193"/>
      <c r="B3" s="289"/>
      <c r="C3" s="289"/>
      <c r="D3" s="290"/>
      <c r="E3" s="355"/>
      <c r="F3" s="356"/>
      <c r="G3" s="347" t="s">
        <v>135</v>
      </c>
      <c r="H3" s="348"/>
      <c r="I3" s="347" t="s">
        <v>135</v>
      </c>
      <c r="J3" s="348"/>
      <c r="K3" s="347" t="s">
        <v>135</v>
      </c>
      <c r="L3" s="348"/>
      <c r="M3" s="347" t="s">
        <v>135</v>
      </c>
      <c r="N3" s="348"/>
      <c r="O3" s="359" t="s">
        <v>135</v>
      </c>
      <c r="P3" s="360"/>
      <c r="Q3" s="359" t="s">
        <v>135</v>
      </c>
      <c r="R3" s="360"/>
    </row>
    <row r="4" spans="1:18" ht="12" thickBot="1" x14ac:dyDescent="0.25">
      <c r="A4" s="193"/>
      <c r="B4" s="289"/>
      <c r="C4" s="289"/>
      <c r="D4" s="290"/>
      <c r="E4" s="291"/>
      <c r="F4" s="292"/>
      <c r="G4" s="351"/>
      <c r="H4" s="352"/>
      <c r="I4" s="349"/>
      <c r="J4" s="350"/>
      <c r="K4" s="226"/>
      <c r="L4" s="227"/>
      <c r="M4" s="226" t="s">
        <v>1</v>
      </c>
      <c r="N4" s="227"/>
      <c r="O4" s="226" t="s">
        <v>1</v>
      </c>
      <c r="P4" s="227"/>
      <c r="Q4" s="226" t="s">
        <v>1</v>
      </c>
      <c r="R4" s="227"/>
    </row>
    <row r="5" spans="1:18" s="236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5" t="s">
        <v>92</v>
      </c>
      <c r="F5" s="237" t="s">
        <v>93</v>
      </c>
      <c r="G5" s="296" t="s">
        <v>6</v>
      </c>
      <c r="H5" s="297" t="s">
        <v>7</v>
      </c>
      <c r="I5" s="297" t="s">
        <v>6</v>
      </c>
      <c r="J5" s="297" t="s">
        <v>7</v>
      </c>
      <c r="K5" s="297" t="s">
        <v>6</v>
      </c>
      <c r="L5" s="297" t="s">
        <v>7</v>
      </c>
      <c r="M5" s="297" t="s">
        <v>6</v>
      </c>
      <c r="N5" s="297" t="s">
        <v>7</v>
      </c>
      <c r="O5" s="297" t="s">
        <v>6</v>
      </c>
      <c r="P5" s="297" t="s">
        <v>7</v>
      </c>
      <c r="Q5" s="297" t="s">
        <v>6</v>
      </c>
      <c r="R5" s="297" t="s">
        <v>7</v>
      </c>
    </row>
    <row r="6" spans="1:18" s="228" customFormat="1" ht="24" customHeight="1" x14ac:dyDescent="0.2">
      <c r="A6" s="145">
        <f>IF(B7="","",1)</f>
        <v>1</v>
      </c>
      <c r="B6" s="293" t="str">
        <f>IF(ISBLANK('Item List'!B4),"",'Item List'!B4)</f>
        <v>Remove &amp; Replace Existing Concrete Ditch Bottom Reinforced, 6"</v>
      </c>
      <c r="C6" s="293" t="str">
        <f>IF(ISBLANK('Item List'!C4),"",'Item List'!C4)</f>
        <v>SQ YD</v>
      </c>
      <c r="D6" s="294">
        <f>IF(ISBLANK('Item List'!D4),0,'Item List'!D4)</f>
        <v>52</v>
      </c>
      <c r="E6" s="146">
        <f>IF(ISBLANK('Item List'!E4),0,'Item List'!E4)</f>
        <v>250</v>
      </c>
      <c r="F6" s="146">
        <f>IF(AND(ISNUMBER($D6),ISNUMBER(E6)),$D6*E6,0)</f>
        <v>13000</v>
      </c>
      <c r="G6" s="168">
        <v>400</v>
      </c>
      <c r="H6" s="103">
        <f>IF(AND(ISNUMBER($D6),ISNUMBER(G6)),$D6*G6,0)</f>
        <v>20800</v>
      </c>
      <c r="I6" s="169">
        <v>420</v>
      </c>
      <c r="J6" s="103">
        <f t="shared" ref="J6:J29" si="0">IF(AND(ISNUMBER($D6),ISNUMBER(I6)),$D6*I6,0)</f>
        <v>21840</v>
      </c>
      <c r="K6" s="169">
        <v>501</v>
      </c>
      <c r="L6" s="103">
        <f t="shared" ref="L6:L29" si="1">IF(AND(ISNUMBER($D6),ISNUMBER(K6)),$D6*K6,0)</f>
        <v>26052</v>
      </c>
      <c r="M6" s="390">
        <v>582</v>
      </c>
      <c r="N6" s="391">
        <f t="shared" ref="N6:N29" si="2">IF(AND(ISNUMBER($D6),ISNUMBER(M6)),$D6*M6,0)</f>
        <v>30264</v>
      </c>
      <c r="O6" s="169">
        <v>639</v>
      </c>
      <c r="P6" s="103">
        <f t="shared" ref="P6:P29" si="3">IF(AND(ISNUMBER($D6),ISNUMBER(O6)),$D6*O6,0)</f>
        <v>33228</v>
      </c>
      <c r="Q6" s="169">
        <v>1126.75</v>
      </c>
      <c r="R6" s="103">
        <f t="shared" ref="R6:R29" si="4">IF(AND(ISNUMBER($D6),ISNUMBER(Q6)),$D6*Q6,0)</f>
        <v>58591</v>
      </c>
    </row>
    <row r="7" spans="1:18" s="228" customFormat="1" ht="24" customHeight="1" x14ac:dyDescent="0.2">
      <c r="A7" s="145">
        <f>IF(B7="","",A6+1)</f>
        <v>2</v>
      </c>
      <c r="B7" s="293" t="str">
        <f>IF(ISBLANK('Item List'!B5),"",'Item List'!B5)</f>
        <v>Remove &amp; Replace Existing Concrete Slope Wall Reinforced, 5"</v>
      </c>
      <c r="C7" s="293" t="str">
        <f>IF(ISBLANK('Item List'!C5),"",'Item List'!C5)</f>
        <v>SQ YD</v>
      </c>
      <c r="D7" s="294">
        <f>IF(ISBLANK('Item List'!D5),0,'Item List'!D5)</f>
        <v>59</v>
      </c>
      <c r="E7" s="146">
        <f>IF(ISBLANK('Item List'!E5),0,'Item List'!E5)</f>
        <v>300</v>
      </c>
      <c r="F7" s="146">
        <f t="shared" ref="F7:H29" si="5">IF(AND(ISNUMBER($D7),ISNUMBER(E7)),$D7*E7,0)</f>
        <v>17700</v>
      </c>
      <c r="G7" s="168">
        <v>400</v>
      </c>
      <c r="H7" s="103">
        <f t="shared" si="5"/>
        <v>23600</v>
      </c>
      <c r="I7" s="169">
        <v>420</v>
      </c>
      <c r="J7" s="103">
        <f t="shared" si="0"/>
        <v>24780</v>
      </c>
      <c r="K7" s="169">
        <v>476</v>
      </c>
      <c r="L7" s="103">
        <f t="shared" si="1"/>
        <v>28084</v>
      </c>
      <c r="M7" s="169">
        <v>550</v>
      </c>
      <c r="N7" s="103">
        <f t="shared" si="2"/>
        <v>32450</v>
      </c>
      <c r="O7" s="169">
        <v>563</v>
      </c>
      <c r="P7" s="103">
        <f t="shared" si="3"/>
        <v>33217</v>
      </c>
      <c r="Q7" s="169">
        <v>1117.6500000000001</v>
      </c>
      <c r="R7" s="103">
        <f t="shared" si="4"/>
        <v>65941.350000000006</v>
      </c>
    </row>
    <row r="8" spans="1:18" s="228" customFormat="1" ht="24" customHeight="1" x14ac:dyDescent="0.2">
      <c r="A8" s="145">
        <f t="shared" ref="A8:A29" si="6">IF(B8="","",A7+1)</f>
        <v>3</v>
      </c>
      <c r="B8" s="293" t="str">
        <f>IF(ISBLANK('Item List'!B6),"",'Item List'!B6)</f>
        <v>Porous Granular Embankment</v>
      </c>
      <c r="C8" s="293" t="str">
        <f>IF(ISBLANK('Item List'!C6),"",'Item List'!C6)</f>
        <v>TON</v>
      </c>
      <c r="D8" s="294">
        <f>IF(ISBLANK('Item List'!D6),0,'Item List'!D6)</f>
        <v>45</v>
      </c>
      <c r="E8" s="146">
        <f>IF(ISBLANK('Item List'!E6),0,'Item List'!E6)</f>
        <v>10</v>
      </c>
      <c r="F8" s="146">
        <f t="shared" si="5"/>
        <v>450</v>
      </c>
      <c r="G8" s="168">
        <v>0.01</v>
      </c>
      <c r="H8" s="103">
        <f t="shared" si="5"/>
        <v>0.45</v>
      </c>
      <c r="I8" s="169">
        <v>10</v>
      </c>
      <c r="J8" s="103">
        <f t="shared" si="0"/>
        <v>450</v>
      </c>
      <c r="K8" s="169">
        <v>0.01</v>
      </c>
      <c r="L8" s="103">
        <f t="shared" si="1"/>
        <v>0.45</v>
      </c>
      <c r="M8" s="169">
        <v>150</v>
      </c>
      <c r="N8" s="103">
        <f t="shared" si="2"/>
        <v>6750</v>
      </c>
      <c r="O8" s="169">
        <v>70</v>
      </c>
      <c r="P8" s="103">
        <f t="shared" si="3"/>
        <v>3150</v>
      </c>
      <c r="Q8" s="169">
        <v>50</v>
      </c>
      <c r="R8" s="103">
        <f t="shared" si="4"/>
        <v>2250</v>
      </c>
    </row>
    <row r="9" spans="1:18" s="228" customFormat="1" ht="24" customHeight="1" x14ac:dyDescent="0.2">
      <c r="A9" s="145">
        <f t="shared" si="6"/>
        <v>4</v>
      </c>
      <c r="B9" s="293" t="str">
        <f>IF(ISBLANK('Item List'!B7),"",'Item List'!B7)</f>
        <v>Aggregate Base Course, Type B, CA-6, 4"</v>
      </c>
      <c r="C9" s="293" t="str">
        <f>IF(ISBLANK('Item List'!C7),"",'Item List'!C7)</f>
        <v>SQ YD</v>
      </c>
      <c r="D9" s="294">
        <f>IF(ISBLANK('Item List'!D7),0,'Item List'!D7)</f>
        <v>111</v>
      </c>
      <c r="E9" s="146">
        <f>IF(ISBLANK('Item List'!E7),0,'Item List'!E7)</f>
        <v>15</v>
      </c>
      <c r="F9" s="146">
        <f t="shared" si="5"/>
        <v>1665</v>
      </c>
      <c r="G9" s="168">
        <v>0.01</v>
      </c>
      <c r="H9" s="103">
        <f t="shared" si="5"/>
        <v>1.1100000000000001</v>
      </c>
      <c r="I9" s="169">
        <v>30</v>
      </c>
      <c r="J9" s="103">
        <f t="shared" si="0"/>
        <v>3330</v>
      </c>
      <c r="K9" s="169">
        <v>123</v>
      </c>
      <c r="L9" s="103">
        <f t="shared" si="1"/>
        <v>13653</v>
      </c>
      <c r="M9" s="169">
        <v>15</v>
      </c>
      <c r="N9" s="103">
        <f t="shared" si="2"/>
        <v>1665</v>
      </c>
      <c r="O9" s="169">
        <v>14</v>
      </c>
      <c r="P9" s="103">
        <f t="shared" si="3"/>
        <v>1554</v>
      </c>
      <c r="Q9" s="169">
        <v>6.5</v>
      </c>
      <c r="R9" s="103">
        <f t="shared" si="4"/>
        <v>721.5</v>
      </c>
    </row>
    <row r="10" spans="1:18" s="228" customFormat="1" ht="24" customHeight="1" x14ac:dyDescent="0.2">
      <c r="A10" s="145">
        <f t="shared" si="6"/>
        <v>5</v>
      </c>
      <c r="B10" s="293" t="str">
        <f>IF(ISBLANK('Item List'!B8),"",'Item List'!B8)</f>
        <v>By-Pass Pumping</v>
      </c>
      <c r="C10" s="293" t="str">
        <f>IF(ISBLANK('Item List'!C8),"",'Item List'!C8)</f>
        <v>L SUM</v>
      </c>
      <c r="D10" s="294">
        <f>IF(ISBLANK('Item List'!D8),0,'Item List'!D8)</f>
        <v>1</v>
      </c>
      <c r="E10" s="146">
        <f>IF(ISBLANK('Item List'!E8),0,'Item List'!E8)</f>
        <v>1000</v>
      </c>
      <c r="F10" s="146">
        <f t="shared" si="5"/>
        <v>1000</v>
      </c>
      <c r="G10" s="168">
        <v>0.01</v>
      </c>
      <c r="H10" s="103">
        <f t="shared" si="5"/>
        <v>0.01</v>
      </c>
      <c r="I10" s="169">
        <v>1</v>
      </c>
      <c r="J10" s="103">
        <f t="shared" si="0"/>
        <v>1</v>
      </c>
      <c r="K10" s="169">
        <v>0.01</v>
      </c>
      <c r="L10" s="103">
        <f t="shared" si="1"/>
        <v>0.01</v>
      </c>
      <c r="M10" s="169">
        <v>5000</v>
      </c>
      <c r="N10" s="103">
        <f t="shared" si="2"/>
        <v>5000</v>
      </c>
      <c r="O10" s="169">
        <v>10000</v>
      </c>
      <c r="P10" s="103">
        <f t="shared" si="3"/>
        <v>10000</v>
      </c>
      <c r="Q10" s="169">
        <v>1</v>
      </c>
      <c r="R10" s="103">
        <f t="shared" si="4"/>
        <v>1</v>
      </c>
    </row>
    <row r="11" spans="1:18" s="228" customFormat="1" ht="24" customHeight="1" x14ac:dyDescent="0.2">
      <c r="A11" s="145">
        <f t="shared" si="6"/>
        <v>6</v>
      </c>
      <c r="B11" s="293" t="str">
        <f>IF(ISBLANK('Item List'!B9),"",'Item List'!B9)</f>
        <v>Parkway Restoration</v>
      </c>
      <c r="C11" s="293" t="str">
        <f>IF(ISBLANK('Item List'!C9),"",'Item List'!C9)</f>
        <v>L SUM</v>
      </c>
      <c r="D11" s="294">
        <f>IF(ISBLANK('Item List'!D9),0,'Item List'!D9)</f>
        <v>1</v>
      </c>
      <c r="E11" s="146">
        <f>IF(ISBLANK('Item List'!E9),0,'Item List'!E9)</f>
        <v>2000</v>
      </c>
      <c r="F11" s="146">
        <f t="shared" si="5"/>
        <v>2000</v>
      </c>
      <c r="G11" s="168">
        <v>4934.42</v>
      </c>
      <c r="H11" s="103">
        <f t="shared" si="5"/>
        <v>4934.42</v>
      </c>
      <c r="I11" s="169">
        <v>1500</v>
      </c>
      <c r="J11" s="103">
        <f t="shared" si="0"/>
        <v>1500</v>
      </c>
      <c r="K11" s="169">
        <v>0.01</v>
      </c>
      <c r="L11" s="103">
        <f t="shared" si="1"/>
        <v>0.01</v>
      </c>
      <c r="M11" s="169">
        <v>4735</v>
      </c>
      <c r="N11" s="103">
        <f t="shared" si="2"/>
        <v>4735</v>
      </c>
      <c r="O11" s="169">
        <v>10000</v>
      </c>
      <c r="P11" s="103">
        <f t="shared" si="3"/>
        <v>10000</v>
      </c>
      <c r="Q11" s="169">
        <v>13915</v>
      </c>
      <c r="R11" s="103">
        <f t="shared" si="4"/>
        <v>13915</v>
      </c>
    </row>
    <row r="12" spans="1:18" s="228" customFormat="1" ht="24" customHeight="1" x14ac:dyDescent="0.2">
      <c r="A12" s="145">
        <f t="shared" si="6"/>
        <v>7</v>
      </c>
      <c r="B12" s="293" t="str">
        <f>IF(ISBLANK('Item List'!B10),"",'Item List'!B10)</f>
        <v>Earth Excavation</v>
      </c>
      <c r="C12" s="293" t="str">
        <f>IF(ISBLANK('Item List'!C10),"",'Item List'!C10)</f>
        <v>CU YD</v>
      </c>
      <c r="D12" s="294">
        <f>IF(ISBLANK('Item List'!D10),0,'Item List'!D10)</f>
        <v>120</v>
      </c>
      <c r="E12" s="146">
        <f>IF(ISBLANK('Item List'!E10),0,'Item List'!E10)</f>
        <v>100</v>
      </c>
      <c r="F12" s="146">
        <f t="shared" si="5"/>
        <v>12000</v>
      </c>
      <c r="G12" s="168">
        <v>40</v>
      </c>
      <c r="H12" s="103">
        <f t="shared" si="5"/>
        <v>4800</v>
      </c>
      <c r="I12" s="169">
        <v>120</v>
      </c>
      <c r="J12" s="103">
        <f t="shared" si="0"/>
        <v>14400</v>
      </c>
      <c r="K12" s="169">
        <v>92</v>
      </c>
      <c r="L12" s="103">
        <f t="shared" si="1"/>
        <v>11040</v>
      </c>
      <c r="M12" s="169">
        <v>50</v>
      </c>
      <c r="N12" s="103">
        <f t="shared" si="2"/>
        <v>6000</v>
      </c>
      <c r="O12" s="169">
        <v>65</v>
      </c>
      <c r="P12" s="103">
        <f t="shared" si="3"/>
        <v>7800</v>
      </c>
      <c r="Q12" s="169">
        <v>20</v>
      </c>
      <c r="R12" s="103">
        <f t="shared" si="4"/>
        <v>2400</v>
      </c>
    </row>
    <row r="13" spans="1:18" s="228" customFormat="1" ht="24" customHeight="1" x14ac:dyDescent="0.2">
      <c r="A13" s="145">
        <f t="shared" si="6"/>
        <v>8</v>
      </c>
      <c r="B13" s="293" t="str">
        <f>IF(ISBLANK('Item List'!B11),"",'Item List'!B11)</f>
        <v>Non-Special Waste Disposal</v>
      </c>
      <c r="C13" s="293" t="str">
        <f>IF(ISBLANK('Item List'!C11),"",'Item List'!C11)</f>
        <v>CU YD</v>
      </c>
      <c r="D13" s="294">
        <f>IF(ISBLANK('Item List'!D11),0,'Item List'!D11)</f>
        <v>1</v>
      </c>
      <c r="E13" s="146">
        <f>IF(ISBLANK('Item List'!E11),0,'Item List'!E11)</f>
        <v>100</v>
      </c>
      <c r="F13" s="146">
        <f t="shared" si="5"/>
        <v>100</v>
      </c>
      <c r="G13" s="168">
        <v>100</v>
      </c>
      <c r="H13" s="103">
        <f t="shared" si="5"/>
        <v>100</v>
      </c>
      <c r="I13" s="169">
        <v>300</v>
      </c>
      <c r="J13" s="103">
        <f t="shared" si="0"/>
        <v>300</v>
      </c>
      <c r="K13" s="169">
        <v>150</v>
      </c>
      <c r="L13" s="103">
        <f t="shared" si="1"/>
        <v>150</v>
      </c>
      <c r="M13" s="169">
        <v>240</v>
      </c>
      <c r="N13" s="103">
        <f t="shared" si="2"/>
        <v>240</v>
      </c>
      <c r="O13" s="169">
        <v>300</v>
      </c>
      <c r="P13" s="103">
        <f t="shared" si="3"/>
        <v>300</v>
      </c>
      <c r="Q13" s="169">
        <v>1000</v>
      </c>
      <c r="R13" s="103">
        <f t="shared" si="4"/>
        <v>1000</v>
      </c>
    </row>
    <row r="14" spans="1:18" s="228" customFormat="1" ht="24" customHeight="1" x14ac:dyDescent="0.2">
      <c r="A14" s="145">
        <f t="shared" si="6"/>
        <v>9</v>
      </c>
      <c r="B14" s="293" t="str">
        <f>IF(ISBLANK('Item List'!B12),"",'Item List'!B12)</f>
        <v>Special Waste Disposal</v>
      </c>
      <c r="C14" s="293" t="str">
        <f>IF(ISBLANK('Item List'!C12),"",'Item List'!C12)</f>
        <v>CU YD</v>
      </c>
      <c r="D14" s="294">
        <f>IF(ISBLANK('Item List'!D12),0,'Item List'!D12)</f>
        <v>1</v>
      </c>
      <c r="E14" s="146">
        <f>IF(ISBLANK('Item List'!E12),0,'Item List'!E12)</f>
        <v>150</v>
      </c>
      <c r="F14" s="146">
        <f t="shared" si="5"/>
        <v>150</v>
      </c>
      <c r="G14" s="168">
        <v>100</v>
      </c>
      <c r="H14" s="103">
        <f t="shared" si="5"/>
        <v>100</v>
      </c>
      <c r="I14" s="169">
        <v>300</v>
      </c>
      <c r="J14" s="103">
        <f t="shared" si="0"/>
        <v>300</v>
      </c>
      <c r="K14" s="169">
        <v>150</v>
      </c>
      <c r="L14" s="103">
        <f t="shared" si="1"/>
        <v>150</v>
      </c>
      <c r="M14" s="169">
        <v>246</v>
      </c>
      <c r="N14" s="103">
        <f t="shared" si="2"/>
        <v>246</v>
      </c>
      <c r="O14" s="169">
        <v>100</v>
      </c>
      <c r="P14" s="103">
        <f t="shared" si="3"/>
        <v>100</v>
      </c>
      <c r="Q14" s="169">
        <v>2750</v>
      </c>
      <c r="R14" s="103">
        <f t="shared" si="4"/>
        <v>2750</v>
      </c>
    </row>
    <row r="15" spans="1:18" s="228" customFormat="1" ht="24" customHeight="1" x14ac:dyDescent="0.2">
      <c r="A15" s="145">
        <f t="shared" si="6"/>
        <v>10</v>
      </c>
      <c r="B15" s="293" t="str">
        <f>IF(ISBLANK('Item List'!B13),"",'Item List'!B13)</f>
        <v>Speical Waste Plans &amp; Reports</v>
      </c>
      <c r="C15" s="293" t="str">
        <f>IF(ISBLANK('Item List'!C13),"",'Item List'!C13)</f>
        <v>L SUM</v>
      </c>
      <c r="D15" s="294">
        <f>IF(ISBLANK('Item List'!D13),0,'Item List'!D13)</f>
        <v>1</v>
      </c>
      <c r="E15" s="146">
        <f>IF(ISBLANK('Item List'!E13),0,'Item List'!E13)</f>
        <v>4200</v>
      </c>
      <c r="F15" s="146">
        <f t="shared" si="5"/>
        <v>4200</v>
      </c>
      <c r="G15" s="168">
        <v>2200</v>
      </c>
      <c r="H15" s="103">
        <f t="shared" si="5"/>
        <v>2200</v>
      </c>
      <c r="I15" s="169">
        <v>6000</v>
      </c>
      <c r="J15" s="103">
        <f t="shared" si="0"/>
        <v>6000</v>
      </c>
      <c r="K15" s="169">
        <v>6500</v>
      </c>
      <c r="L15" s="103">
        <f t="shared" si="1"/>
        <v>6500</v>
      </c>
      <c r="M15" s="169">
        <v>4200</v>
      </c>
      <c r="N15" s="103">
        <f t="shared" si="2"/>
        <v>4200</v>
      </c>
      <c r="O15" s="169">
        <v>4000</v>
      </c>
      <c r="P15" s="103">
        <f t="shared" si="3"/>
        <v>4000</v>
      </c>
      <c r="Q15" s="169">
        <v>4000</v>
      </c>
      <c r="R15" s="103">
        <f t="shared" si="4"/>
        <v>4000</v>
      </c>
    </row>
    <row r="16" spans="1:18" ht="24" customHeight="1" x14ac:dyDescent="0.2">
      <c r="A16" s="145">
        <f t="shared" si="6"/>
        <v>11</v>
      </c>
      <c r="B16" s="293" t="str">
        <f>IF(ISBLANK('Item List'!B14),"",'Item List'!B14)</f>
        <v>Soil Disposal Analysis</v>
      </c>
      <c r="C16" s="293" t="str">
        <f>IF(ISBLANK('Item List'!C14),"",'Item List'!C14)</f>
        <v>EACH</v>
      </c>
      <c r="D16" s="294">
        <f>IF(ISBLANK('Item List'!D14),0,'Item List'!D14)</f>
        <v>1</v>
      </c>
      <c r="E16" s="146">
        <f>IF(ISBLANK('Item List'!E14),0,'Item List'!E14)</f>
        <v>1250</v>
      </c>
      <c r="F16" s="146">
        <f t="shared" si="5"/>
        <v>1250</v>
      </c>
      <c r="G16" s="168">
        <v>1250</v>
      </c>
      <c r="H16" s="103">
        <f t="shared" si="5"/>
        <v>1250</v>
      </c>
      <c r="I16" s="170">
        <v>1400</v>
      </c>
      <c r="J16" s="103">
        <f t="shared" si="0"/>
        <v>1400</v>
      </c>
      <c r="K16" s="170">
        <v>1900</v>
      </c>
      <c r="L16" s="103">
        <f t="shared" si="1"/>
        <v>1900</v>
      </c>
      <c r="M16" s="170">
        <v>1250</v>
      </c>
      <c r="N16" s="103">
        <f t="shared" si="2"/>
        <v>1250</v>
      </c>
      <c r="O16" s="170">
        <v>2250</v>
      </c>
      <c r="P16" s="103">
        <f t="shared" si="3"/>
        <v>2250</v>
      </c>
      <c r="Q16" s="170">
        <v>4000</v>
      </c>
      <c r="R16" s="103">
        <f t="shared" si="4"/>
        <v>4000</v>
      </c>
    </row>
    <row r="17" spans="1:18" ht="24" customHeight="1" x14ac:dyDescent="0.2">
      <c r="A17" s="145">
        <f t="shared" si="6"/>
        <v>12</v>
      </c>
      <c r="B17" s="293" t="str">
        <f>IF(ISBLANK('Item List'!B15),"",'Item List'!B15)</f>
        <v>Stone Riprap, Class A4</v>
      </c>
      <c r="C17" s="293" t="str">
        <f>IF(ISBLANK('Item List'!C15),"",'Item List'!C15)</f>
        <v>SQ YD</v>
      </c>
      <c r="D17" s="294">
        <f>IF(ISBLANK('Item List'!D15),0,'Item List'!D15)</f>
        <v>15</v>
      </c>
      <c r="E17" s="146">
        <f>IF(ISBLANK('Item List'!E15),0,'Item List'!E15)</f>
        <v>125</v>
      </c>
      <c r="F17" s="146">
        <f t="shared" si="5"/>
        <v>1875</v>
      </c>
      <c r="G17" s="168">
        <v>135</v>
      </c>
      <c r="H17" s="103">
        <f t="shared" si="5"/>
        <v>2025</v>
      </c>
      <c r="I17" s="170">
        <v>100</v>
      </c>
      <c r="J17" s="103">
        <f t="shared" si="0"/>
        <v>1500</v>
      </c>
      <c r="K17" s="170">
        <v>94</v>
      </c>
      <c r="L17" s="103">
        <f t="shared" si="1"/>
        <v>1410</v>
      </c>
      <c r="M17" s="170">
        <v>300</v>
      </c>
      <c r="N17" s="103">
        <f t="shared" si="2"/>
        <v>4500</v>
      </c>
      <c r="O17" s="170">
        <v>133</v>
      </c>
      <c r="P17" s="103">
        <f t="shared" si="3"/>
        <v>1995</v>
      </c>
      <c r="Q17" s="170">
        <v>50</v>
      </c>
      <c r="R17" s="103">
        <f t="shared" si="4"/>
        <v>750</v>
      </c>
    </row>
    <row r="18" spans="1:18" ht="24" customHeight="1" x14ac:dyDescent="0.2">
      <c r="A18" s="145">
        <f t="shared" si="6"/>
        <v>13</v>
      </c>
      <c r="B18" s="293" t="str">
        <f>IF(ISBLANK('Item List'!B16),"",'Item List'!B16)</f>
        <v>Filter Fabric</v>
      </c>
      <c r="C18" s="293" t="str">
        <f>IF(ISBLANK('Item List'!C16),"",'Item List'!C16)</f>
        <v>SQ YD</v>
      </c>
      <c r="D18" s="294">
        <f>IF(ISBLANK('Item List'!D16),0,'Item List'!D16)</f>
        <v>15</v>
      </c>
      <c r="E18" s="146">
        <f>IF(ISBLANK('Item List'!E16),0,'Item List'!E16)</f>
        <v>10</v>
      </c>
      <c r="F18" s="146">
        <f t="shared" si="5"/>
        <v>150</v>
      </c>
      <c r="G18" s="168">
        <v>3</v>
      </c>
      <c r="H18" s="103">
        <f t="shared" si="5"/>
        <v>45</v>
      </c>
      <c r="I18" s="170">
        <v>1</v>
      </c>
      <c r="J18" s="103">
        <f t="shared" si="0"/>
        <v>15</v>
      </c>
      <c r="K18" s="170">
        <v>11.5</v>
      </c>
      <c r="L18" s="103">
        <f t="shared" si="1"/>
        <v>172.5</v>
      </c>
      <c r="M18" s="170">
        <v>50</v>
      </c>
      <c r="N18" s="103">
        <f t="shared" si="2"/>
        <v>750</v>
      </c>
      <c r="O18" s="170">
        <v>2</v>
      </c>
      <c r="P18" s="103">
        <f t="shared" si="3"/>
        <v>30</v>
      </c>
      <c r="Q18" s="170">
        <v>1</v>
      </c>
      <c r="R18" s="103">
        <f t="shared" si="4"/>
        <v>15</v>
      </c>
    </row>
    <row r="19" spans="1:18" ht="24" customHeight="1" x14ac:dyDescent="0.2">
      <c r="A19" s="145">
        <f t="shared" si="6"/>
        <v>14</v>
      </c>
      <c r="B19" s="293" t="str">
        <f>IF(ISBLANK('Item List'!B17),"",'Item List'!B17)</f>
        <v>Sidewalk Removal</v>
      </c>
      <c r="C19" s="293" t="str">
        <f>IF(ISBLANK('Item List'!C17),"",'Item List'!C17)</f>
        <v>SQ FT</v>
      </c>
      <c r="D19" s="294">
        <f>IF(ISBLANK('Item List'!D17),0,'Item List'!D17)</f>
        <v>12</v>
      </c>
      <c r="E19" s="146">
        <f>IF(ISBLANK('Item List'!E17),0,'Item List'!E17)</f>
        <v>2</v>
      </c>
      <c r="F19" s="146">
        <f t="shared" si="5"/>
        <v>24</v>
      </c>
      <c r="G19" s="168">
        <v>12</v>
      </c>
      <c r="H19" s="103">
        <f t="shared" si="5"/>
        <v>144</v>
      </c>
      <c r="I19" s="170">
        <v>1</v>
      </c>
      <c r="J19" s="103">
        <f t="shared" si="0"/>
        <v>12</v>
      </c>
      <c r="K19" s="170">
        <v>50</v>
      </c>
      <c r="L19" s="103">
        <f t="shared" si="1"/>
        <v>600</v>
      </c>
      <c r="M19" s="170">
        <v>85</v>
      </c>
      <c r="N19" s="103">
        <f t="shared" si="2"/>
        <v>1020</v>
      </c>
      <c r="O19" s="170">
        <v>10</v>
      </c>
      <c r="P19" s="103">
        <f t="shared" si="3"/>
        <v>120</v>
      </c>
      <c r="Q19" s="170">
        <v>50</v>
      </c>
      <c r="R19" s="103">
        <f t="shared" si="4"/>
        <v>600</v>
      </c>
    </row>
    <row r="20" spans="1:18" ht="24" customHeight="1" x14ac:dyDescent="0.2">
      <c r="A20" s="145" t="str">
        <f t="shared" si="6"/>
        <v/>
      </c>
      <c r="B20" s="293" t="str">
        <f>IF(ISBLANK('Item List'!B18),"",'Item List'!B18)</f>
        <v/>
      </c>
      <c r="C20" s="293" t="str">
        <f>IF(ISBLANK('Item List'!C18),"",'Item List'!C18)</f>
        <v/>
      </c>
      <c r="D20" s="294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3" t="str">
        <f>IF(ISBLANK('Item List'!B19),"",'Item List'!B19)</f>
        <v/>
      </c>
      <c r="C21" s="293" t="str">
        <f>IF(ISBLANK('Item List'!C19),"",'Item List'!C19)</f>
        <v/>
      </c>
      <c r="D21" s="294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3" t="str">
        <f>IF(ISBLANK('Item List'!B20),"",'Item List'!B20)</f>
        <v/>
      </c>
      <c r="C22" s="293" t="str">
        <f>IF(ISBLANK('Item List'!C20),"",'Item List'!C20)</f>
        <v/>
      </c>
      <c r="D22" s="294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3" t="str">
        <f>IF(ISBLANK('Item List'!B21),"",'Item List'!B21)</f>
        <v/>
      </c>
      <c r="C23" s="293" t="str">
        <f>IF(ISBLANK('Item List'!C21),"",'Item List'!C21)</f>
        <v/>
      </c>
      <c r="D23" s="294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3" t="str">
        <f>IF(ISBLANK('Item List'!B22),"",'Item List'!B22)</f>
        <v/>
      </c>
      <c r="C24" s="293" t="str">
        <f>IF(ISBLANK('Item List'!C22),"",'Item List'!C22)</f>
        <v/>
      </c>
      <c r="D24" s="294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3" t="str">
        <f>IF(ISBLANK('Item List'!B23),"",'Item List'!B23)</f>
        <v/>
      </c>
      <c r="C25" s="293" t="str">
        <f>IF(ISBLANK('Item List'!C23),"",'Item List'!C23)</f>
        <v/>
      </c>
      <c r="D25" s="294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3" t="str">
        <f>IF(ISBLANK('Item List'!B24),"",'Item List'!B24)</f>
        <v/>
      </c>
      <c r="C26" s="293" t="str">
        <f>IF(ISBLANK('Item List'!C24),"",'Item List'!C24)</f>
        <v/>
      </c>
      <c r="D26" s="294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3" t="str">
        <f>IF(ISBLANK('Item List'!B25),"",'Item List'!B25)</f>
        <v/>
      </c>
      <c r="C27" s="293" t="str">
        <f>IF(ISBLANK('Item List'!C25),"",'Item List'!C25)</f>
        <v/>
      </c>
      <c r="D27" s="294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3" t="str">
        <f>IF(ISBLANK('Item List'!B26),"",'Item List'!B26)</f>
        <v/>
      </c>
      <c r="C28" s="293" t="str">
        <f>IF(ISBLANK('Item List'!C26),"",'Item List'!C26)</f>
        <v/>
      </c>
      <c r="D28" s="294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3" t="str">
        <f>IF(ISBLANK('Item List'!B27),"",'Item List'!B27)</f>
        <v/>
      </c>
      <c r="C29" s="293" t="str">
        <f>IF(ISBLANK('Item List'!C27),"",'Item List'!C27)</f>
        <v/>
      </c>
      <c r="D29" s="294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28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5"/>
      <c r="E30" s="149" t="s">
        <v>8</v>
      </c>
      <c r="F30" s="150">
        <f>IF(SUM(F6:F29)=0,"",SUM(F6:F29))</f>
        <v>55564</v>
      </c>
      <c r="G30" s="110"/>
      <c r="H30" s="104">
        <f>IF(SUM(H6:H29)=0,"",SUM(H6:H29))</f>
        <v>59999.99</v>
      </c>
      <c r="I30" s="110"/>
      <c r="J30" s="104">
        <f>IF(SUM(J6:J29)=0,"",SUM(J6:J29))</f>
        <v>75828</v>
      </c>
      <c r="K30" s="110"/>
      <c r="L30" s="104">
        <f>IF(SUM(L6:L29)=0,"",SUM(L6:L29))</f>
        <v>89711.969999999987</v>
      </c>
      <c r="M30" s="110"/>
      <c r="N30" s="389">
        <v>99226</v>
      </c>
      <c r="O30" s="110"/>
      <c r="P30" s="104">
        <f>IF(SUM(P6:P29)=0,"",SUM(P6:P29))</f>
        <v>107744</v>
      </c>
      <c r="Q30" s="110"/>
      <c r="R30" s="104">
        <f>IF(SUM(R6:R29)=0,"",SUM(R6:R29))</f>
        <v>156934.85</v>
      </c>
    </row>
    <row r="31" spans="1:18" s="228" customFormat="1" ht="10.5" customHeight="1" thickBot="1" x14ac:dyDescent="0.25">
      <c r="A31" s="151"/>
      <c r="B31" s="152" t="str">
        <f>CONCATENATE("Award to"&amp;" "&amp;$G$1)</f>
        <v>Award to N-Trak Group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55564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59999.99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75828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89711.969999999987</v>
      </c>
      <c r="M31" s="109"/>
      <c r="N31" s="386">
        <v>99070</v>
      </c>
      <c r="O31" s="109"/>
      <c r="P31" s="105">
        <f>IF(SUM(P6:P29)=0,"",SUM($D6*O6,$D7*O7,$D8*O8,$D9*O9,$D10*O10,$D11*O11,$D12*O12,$D13*O13,$D14*O14,$D15*O15,$D16*O16,$D17*O17,$D18*O18,$D19*O19,$D20*O20,$D21*O21,$D22*O22,$D23*O23,$D24*O24,$D25*O25,$D26*O26,$D27*O27,$D28*O28,$D29*O29))</f>
        <v>107744</v>
      </c>
      <c r="Q31" s="109"/>
      <c r="R31" s="105">
        <f>IF(SUM(R6:R29)=0,"",SUM($D6*Q6,$D7*Q7,$D8*Q8,$D9*Q9,$D10*Q10,$D11*Q11,$D12*Q12,$D13*Q13,$D14*Q14,$D15*Q15,$D16*Q16,$D17*Q17,$D18*Q18,$D19*Q19,$D20*Q20,$D21*Q21,$D22*Q22,$D23*Q23,$D24*Q24,$D25*Q25,$D26*Q26,$D27*Q27,$D28*Q28,$D29*Q29))</f>
        <v>156934.85</v>
      </c>
    </row>
    <row r="32" spans="1:18" s="228" customFormat="1" ht="24" customHeight="1" x14ac:dyDescent="0.2">
      <c r="A32" s="145" t="str">
        <f>IF(B32="","",A29+1)</f>
        <v/>
      </c>
      <c r="B32" s="293" t="str">
        <f>IF(ISBLANK('Item List'!B28),"",'Item List'!B28)</f>
        <v/>
      </c>
      <c r="C32" s="293" t="str">
        <f>IF(ISBLANK('Item List'!C28),"",'Item List'!C28)</f>
        <v/>
      </c>
      <c r="D32" s="294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28" customFormat="1" ht="24" customHeight="1" x14ac:dyDescent="0.2">
      <c r="A33" s="145" t="e">
        <f>IF(B33="","",A32+1)</f>
        <v>#VALUE!</v>
      </c>
      <c r="B33" s="388" t="s">
        <v>142</v>
      </c>
      <c r="C33" s="293" t="str">
        <f>IF(ISBLANK('Item List'!C29),"",'Item List'!C29)</f>
        <v/>
      </c>
      <c r="D33" s="294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28" customFormat="1" ht="24" customHeight="1" x14ac:dyDescent="0.2">
      <c r="A34" s="145" t="e">
        <f t="shared" ref="A34:A55" si="14">IF(B34="","",A33+1)</f>
        <v>#VALUE!</v>
      </c>
      <c r="B34" s="387" t="s">
        <v>143</v>
      </c>
      <c r="C34" s="293" t="str">
        <f>IF(ISBLANK('Item List'!C30),"",'Item List'!C30)</f>
        <v/>
      </c>
      <c r="D34" s="294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28" customFormat="1" ht="24" customHeight="1" x14ac:dyDescent="0.2">
      <c r="A35" s="145" t="str">
        <f t="shared" si="14"/>
        <v/>
      </c>
      <c r="B35" s="293" t="str">
        <f>IF(ISBLANK('Item List'!B31),"",'Item List'!B31)</f>
        <v/>
      </c>
      <c r="C35" s="293" t="str">
        <f>IF(ISBLANK('Item List'!C31),"",'Item List'!C31)</f>
        <v/>
      </c>
      <c r="D35" s="294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28" customFormat="1" ht="24" customHeight="1" x14ac:dyDescent="0.2">
      <c r="A36" s="145" t="str">
        <f t="shared" si="14"/>
        <v/>
      </c>
      <c r="B36" s="293" t="str">
        <f>IF(ISBLANK('Item List'!B32),"",'Item List'!B32)</f>
        <v/>
      </c>
      <c r="C36" s="293" t="str">
        <f>IF(ISBLANK('Item List'!C32),"",'Item List'!C32)</f>
        <v/>
      </c>
      <c r="D36" s="294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28" customFormat="1" ht="24" customHeight="1" x14ac:dyDescent="0.2">
      <c r="A37" s="145" t="str">
        <f t="shared" si="14"/>
        <v/>
      </c>
      <c r="B37" s="293" t="str">
        <f>IF(ISBLANK('Item List'!B33),"",'Item List'!B33)</f>
        <v/>
      </c>
      <c r="C37" s="293" t="str">
        <f>IF(ISBLANK('Item List'!C33),"",'Item List'!C33)</f>
        <v/>
      </c>
      <c r="D37" s="294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28" customFormat="1" ht="24" customHeight="1" x14ac:dyDescent="0.2">
      <c r="A38" s="145" t="str">
        <f t="shared" si="14"/>
        <v/>
      </c>
      <c r="B38" s="293" t="str">
        <f>IF(ISBLANK('Item List'!B34),"",'Item List'!B34)</f>
        <v/>
      </c>
      <c r="C38" s="293" t="str">
        <f>IF(ISBLANK('Item List'!C34),"",'Item List'!C34)</f>
        <v/>
      </c>
      <c r="D38" s="294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28" customFormat="1" ht="24" customHeight="1" x14ac:dyDescent="0.2">
      <c r="A39" s="145" t="str">
        <f t="shared" si="14"/>
        <v/>
      </c>
      <c r="B39" s="293" t="str">
        <f>IF(ISBLANK('Item List'!B35),"",'Item List'!B35)</f>
        <v/>
      </c>
      <c r="C39" s="293" t="str">
        <f>IF(ISBLANK('Item List'!C35),"",'Item List'!C35)</f>
        <v/>
      </c>
      <c r="D39" s="294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28" customFormat="1" ht="24" customHeight="1" x14ac:dyDescent="0.2">
      <c r="A40" s="145" t="str">
        <f t="shared" si="14"/>
        <v/>
      </c>
      <c r="B40" s="293" t="str">
        <f>IF(ISBLANK('Item List'!B36),"",'Item List'!B36)</f>
        <v/>
      </c>
      <c r="C40" s="293" t="str">
        <f>IF(ISBLANK('Item List'!C36),"",'Item List'!C36)</f>
        <v/>
      </c>
      <c r="D40" s="294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28" customFormat="1" ht="24" customHeight="1" x14ac:dyDescent="0.2">
      <c r="A41" s="145" t="str">
        <f t="shared" si="14"/>
        <v/>
      </c>
      <c r="B41" s="293" t="str">
        <f>IF(ISBLANK('Item List'!B37),"",'Item List'!B37)</f>
        <v/>
      </c>
      <c r="C41" s="293" t="str">
        <f>IF(ISBLANK('Item List'!C37),"",'Item List'!C37)</f>
        <v/>
      </c>
      <c r="D41" s="294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3" t="str">
        <f>IF(ISBLANK('Item List'!B38),"",'Item List'!B38)</f>
        <v/>
      </c>
      <c r="C42" s="293" t="str">
        <f>IF(ISBLANK('Item List'!C38),"",'Item List'!C38)</f>
        <v/>
      </c>
      <c r="D42" s="294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3" t="str">
        <f>IF(ISBLANK('Item List'!B39),"",'Item List'!B39)</f>
        <v/>
      </c>
      <c r="C43" s="293" t="str">
        <f>IF(ISBLANK('Item List'!C39),"",'Item List'!C39)</f>
        <v/>
      </c>
      <c r="D43" s="294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3" t="str">
        <f>IF(ISBLANK('Item List'!B40),"",'Item List'!B40)</f>
        <v/>
      </c>
      <c r="C44" s="293" t="str">
        <f>IF(ISBLANK('Item List'!C40),"",'Item List'!C40)</f>
        <v/>
      </c>
      <c r="D44" s="294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3" t="str">
        <f>IF(ISBLANK('Item List'!B41),"",'Item List'!B41)</f>
        <v/>
      </c>
      <c r="C45" s="293" t="str">
        <f>IF(ISBLANK('Item List'!C41),"",'Item List'!C41)</f>
        <v/>
      </c>
      <c r="D45" s="294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3" t="str">
        <f>IF(ISBLANK('Item List'!B42),"",'Item List'!B42)</f>
        <v/>
      </c>
      <c r="C46" s="293" t="str">
        <f>IF(ISBLANK('Item List'!C42),"",'Item List'!C42)</f>
        <v/>
      </c>
      <c r="D46" s="294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3" t="str">
        <f>IF(ISBLANK('Item List'!B43),"",'Item List'!B43)</f>
        <v/>
      </c>
      <c r="C47" s="293" t="str">
        <f>IF(ISBLANK('Item List'!C43),"",'Item List'!C43)</f>
        <v/>
      </c>
      <c r="D47" s="294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3" t="str">
        <f>IF(ISBLANK('Item List'!B44),"",'Item List'!B44)</f>
        <v/>
      </c>
      <c r="C48" s="293" t="str">
        <f>IF(ISBLANK('Item List'!C44),"",'Item List'!C44)</f>
        <v/>
      </c>
      <c r="D48" s="294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3" t="str">
        <f>IF(ISBLANK('Item List'!B45),"",'Item List'!B45)</f>
        <v/>
      </c>
      <c r="C49" s="293" t="str">
        <f>IF(ISBLANK('Item List'!C45),"",'Item List'!C45)</f>
        <v/>
      </c>
      <c r="D49" s="294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3" t="str">
        <f>IF(ISBLANK('Item List'!B46),"",'Item List'!B46)</f>
        <v/>
      </c>
      <c r="C50" s="293" t="str">
        <f>IF(ISBLANK('Item List'!C46),"",'Item List'!C46)</f>
        <v/>
      </c>
      <c r="D50" s="294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3" t="str">
        <f>IF(ISBLANK('Item List'!B47),"",'Item List'!B47)</f>
        <v/>
      </c>
      <c r="C51" s="293" t="str">
        <f>IF(ISBLANK('Item List'!C47),"",'Item List'!C47)</f>
        <v/>
      </c>
      <c r="D51" s="294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3" t="str">
        <f>IF(ISBLANK('Item List'!B48),"",'Item List'!B48)</f>
        <v/>
      </c>
      <c r="C52" s="293" t="str">
        <f>IF(ISBLANK('Item List'!C48),"",'Item List'!C48)</f>
        <v/>
      </c>
      <c r="D52" s="294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3" t="str">
        <f>IF(ISBLANK('Item List'!B49),"",'Item List'!B49)</f>
        <v/>
      </c>
      <c r="C53" s="293" t="str">
        <f>IF(ISBLANK('Item List'!C49),"",'Item List'!C49)</f>
        <v/>
      </c>
      <c r="D53" s="294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3" t="str">
        <f>IF(ISBLANK('Item List'!B50),"",'Item List'!B50)</f>
        <v/>
      </c>
      <c r="C54" s="293" t="str">
        <f>IF(ISBLANK('Item List'!C50),"",'Item List'!C50)</f>
        <v/>
      </c>
      <c r="D54" s="294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3" t="str">
        <f>IF(ISBLANK('Item List'!B51),"",'Item List'!B51)</f>
        <v/>
      </c>
      <c r="C55" s="293" t="str">
        <f>IF(ISBLANK('Item List'!C51),"",'Item List'!C51)</f>
        <v/>
      </c>
      <c r="D55" s="294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28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5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28" customFormat="1" ht="10.5" customHeight="1" thickBot="1" x14ac:dyDescent="0.25">
      <c r="A57" s="151"/>
      <c r="B57" s="152" t="str">
        <f>CONCATENATE("Award to"&amp;" "&amp;$G$1)</f>
        <v>Award to N-Trak Group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3" t="str">
        <f>IF(ISBLANK('Item List'!B52),"",'Item List'!B52)</f>
        <v/>
      </c>
      <c r="C58" s="293" t="str">
        <f>IF(ISBLANK('Item List'!C52),"",'Item List'!C52)</f>
        <v/>
      </c>
      <c r="D58" s="294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3" t="str">
        <f>IF(ISBLANK('Item List'!B53),"",'Item List'!B53)</f>
        <v/>
      </c>
      <c r="C59" s="293" t="str">
        <f>IF(ISBLANK('Item List'!C53),"",'Item List'!C53)</f>
        <v/>
      </c>
      <c r="D59" s="294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3" t="str">
        <f>IF(ISBLANK('Item List'!B54),"",'Item List'!B54)</f>
        <v/>
      </c>
      <c r="C60" s="293" t="str">
        <f>IF(ISBLANK('Item List'!C54),"",'Item List'!C54)</f>
        <v/>
      </c>
      <c r="D60" s="294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3" t="str">
        <f>IF(ISBLANK('Item List'!B55),"",'Item List'!B55)</f>
        <v/>
      </c>
      <c r="C61" s="293" t="str">
        <f>IF(ISBLANK('Item List'!C55),"",'Item List'!C55)</f>
        <v/>
      </c>
      <c r="D61" s="294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3" t="str">
        <f>IF(ISBLANK('Item List'!B56),"",'Item List'!B56)</f>
        <v/>
      </c>
      <c r="C62" s="293" t="str">
        <f>IF(ISBLANK('Item List'!C56),"",'Item List'!C56)</f>
        <v/>
      </c>
      <c r="D62" s="294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3" t="str">
        <f>IF(ISBLANK('Item List'!B57),"",'Item List'!B57)</f>
        <v/>
      </c>
      <c r="C63" s="293" t="str">
        <f>IF(ISBLANK('Item List'!C57),"",'Item List'!C57)</f>
        <v/>
      </c>
      <c r="D63" s="294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3" t="str">
        <f>IF(ISBLANK('Item List'!B58),"",'Item List'!B58)</f>
        <v/>
      </c>
      <c r="C64" s="293" t="str">
        <f>IF(ISBLANK('Item List'!C58),"",'Item List'!C58)</f>
        <v/>
      </c>
      <c r="D64" s="294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3" t="str">
        <f>IF(ISBLANK('Item List'!B59),"",'Item List'!B59)</f>
        <v/>
      </c>
      <c r="C65" s="293" t="str">
        <f>IF(ISBLANK('Item List'!C59),"",'Item List'!C59)</f>
        <v/>
      </c>
      <c r="D65" s="294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3" t="str">
        <f>IF(ISBLANK('Item List'!B60),"",'Item List'!B60)</f>
        <v/>
      </c>
      <c r="C66" s="293" t="str">
        <f>IF(ISBLANK('Item List'!C60),"",'Item List'!C60)</f>
        <v/>
      </c>
      <c r="D66" s="294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3" t="str">
        <f>IF(ISBLANK('Item List'!B61),"",'Item List'!B61)</f>
        <v/>
      </c>
      <c r="C67" s="293" t="str">
        <f>IF(ISBLANK('Item List'!C61),"",'Item List'!C61)</f>
        <v/>
      </c>
      <c r="D67" s="294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3" t="str">
        <f>IF(ISBLANK('Item List'!B62),"",'Item List'!B62)</f>
        <v/>
      </c>
      <c r="C68" s="293" t="str">
        <f>IF(ISBLANK('Item List'!C62),"",'Item List'!C62)</f>
        <v/>
      </c>
      <c r="D68" s="294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3" t="str">
        <f>IF(ISBLANK('Item List'!B63),"",'Item List'!B63)</f>
        <v/>
      </c>
      <c r="C69" s="293" t="str">
        <f>IF(ISBLANK('Item List'!C63),"",'Item List'!C63)</f>
        <v/>
      </c>
      <c r="D69" s="294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3" t="str">
        <f>IF(ISBLANK('Item List'!B64),"",'Item List'!B64)</f>
        <v/>
      </c>
      <c r="C70" s="293" t="str">
        <f>IF(ISBLANK('Item List'!C64),"",'Item List'!C64)</f>
        <v/>
      </c>
      <c r="D70" s="294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3" t="str">
        <f>IF(ISBLANK('Item List'!B65),"",'Item List'!B65)</f>
        <v/>
      </c>
      <c r="C71" s="293" t="str">
        <f>IF(ISBLANK('Item List'!C65),"",'Item List'!C65)</f>
        <v/>
      </c>
      <c r="D71" s="294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3" t="str">
        <f>IF(ISBLANK('Item List'!B66),"",'Item List'!B66)</f>
        <v/>
      </c>
      <c r="C72" s="293" t="str">
        <f>IF(ISBLANK('Item List'!C66),"",'Item List'!C66)</f>
        <v/>
      </c>
      <c r="D72" s="294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3" t="str">
        <f>IF(ISBLANK('Item List'!B67),"",'Item List'!B67)</f>
        <v/>
      </c>
      <c r="C73" s="293" t="str">
        <f>IF(ISBLANK('Item List'!C67),"",'Item List'!C67)</f>
        <v/>
      </c>
      <c r="D73" s="294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3" t="str">
        <f>IF(ISBLANK('Item List'!B68),"",'Item List'!B68)</f>
        <v/>
      </c>
      <c r="C74" s="293" t="str">
        <f>IF(ISBLANK('Item List'!C68),"",'Item List'!C68)</f>
        <v/>
      </c>
      <c r="D74" s="294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3" t="str">
        <f>IF(ISBLANK('Item List'!B69),"",'Item List'!B69)</f>
        <v/>
      </c>
      <c r="C75" s="293" t="str">
        <f>IF(ISBLANK('Item List'!C69),"",'Item List'!C69)</f>
        <v/>
      </c>
      <c r="D75" s="294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3" t="str">
        <f>IF(ISBLANK('Item List'!B70),"",'Item List'!B70)</f>
        <v/>
      </c>
      <c r="C76" s="293" t="str">
        <f>IF(ISBLANK('Item List'!C70),"",'Item List'!C70)</f>
        <v/>
      </c>
      <c r="D76" s="294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3" t="str">
        <f>IF(ISBLANK('Item List'!B71),"",'Item List'!B71)</f>
        <v/>
      </c>
      <c r="C77" s="293" t="str">
        <f>IF(ISBLANK('Item List'!C71),"",'Item List'!C71)</f>
        <v/>
      </c>
      <c r="D77" s="294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3" t="str">
        <f>IF(ISBLANK('Item List'!B72),"",'Item List'!B72)</f>
        <v/>
      </c>
      <c r="C78" s="293" t="str">
        <f>IF(ISBLANK('Item List'!C72),"",'Item List'!C72)</f>
        <v/>
      </c>
      <c r="D78" s="294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3" t="str">
        <f>IF(ISBLANK('Item List'!B73),"",'Item List'!B73)</f>
        <v/>
      </c>
      <c r="C79" s="293" t="str">
        <f>IF(ISBLANK('Item List'!C73),"",'Item List'!C73)</f>
        <v/>
      </c>
      <c r="D79" s="294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3" t="str">
        <f>IF(ISBLANK('Item List'!B74),"",'Item List'!B74)</f>
        <v/>
      </c>
      <c r="C80" s="293" t="str">
        <f>IF(ISBLANK('Item List'!C74),"",'Item List'!C74)</f>
        <v/>
      </c>
      <c r="D80" s="294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3" t="str">
        <f>IF(ISBLANK('Item List'!B75),"",'Item List'!B75)</f>
        <v/>
      </c>
      <c r="C81" s="293" t="str">
        <f>IF(ISBLANK('Item List'!C75),"",'Item List'!C75)</f>
        <v/>
      </c>
      <c r="D81" s="294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5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N-Trak Group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3" t="str">
        <f>IF(ISBLANK('Item List'!B76),"",'Item List'!B76)</f>
        <v/>
      </c>
      <c r="C84" s="293" t="str">
        <f>IF(ISBLANK('Item List'!C76),"",'Item List'!C76)</f>
        <v/>
      </c>
      <c r="D84" s="294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3" t="str">
        <f>IF(ISBLANK('Item List'!B77),"",'Item List'!B77)</f>
        <v/>
      </c>
      <c r="C85" s="293" t="str">
        <f>IF(ISBLANK('Item List'!C77),"",'Item List'!C77)</f>
        <v/>
      </c>
      <c r="D85" s="294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3" t="str">
        <f>IF(ISBLANK('Item List'!B78),"",'Item List'!B78)</f>
        <v/>
      </c>
      <c r="C86" s="293" t="str">
        <f>IF(ISBLANK('Item List'!C78),"",'Item List'!C78)</f>
        <v/>
      </c>
      <c r="D86" s="294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3" t="str">
        <f>IF(ISBLANK('Item List'!B79),"",'Item List'!B79)</f>
        <v/>
      </c>
      <c r="C87" s="293" t="str">
        <f>IF(ISBLANK('Item List'!C79),"",'Item List'!C79)</f>
        <v/>
      </c>
      <c r="D87" s="294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3" t="str">
        <f>IF(ISBLANK('Item List'!B80),"",'Item List'!B80)</f>
        <v/>
      </c>
      <c r="C88" s="293" t="str">
        <f>IF(ISBLANK('Item List'!C80),"",'Item List'!C80)</f>
        <v/>
      </c>
      <c r="D88" s="294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3" t="str">
        <f>IF(ISBLANK('Item List'!B81),"",'Item List'!B81)</f>
        <v/>
      </c>
      <c r="C89" s="293" t="str">
        <f>IF(ISBLANK('Item List'!C81),"",'Item List'!C81)</f>
        <v/>
      </c>
      <c r="D89" s="294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3" t="str">
        <f>IF(ISBLANK('Item List'!B82),"",'Item List'!B82)</f>
        <v/>
      </c>
      <c r="C90" s="293" t="str">
        <f>IF(ISBLANK('Item List'!C82),"",'Item List'!C82)</f>
        <v/>
      </c>
      <c r="D90" s="294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3" t="str">
        <f>IF(ISBLANK('Item List'!B83),"",'Item List'!B83)</f>
        <v/>
      </c>
      <c r="C91" s="293" t="str">
        <f>IF(ISBLANK('Item List'!C83),"",'Item List'!C83)</f>
        <v/>
      </c>
      <c r="D91" s="294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3" t="str">
        <f>IF(ISBLANK('Item List'!B84),"",'Item List'!B84)</f>
        <v/>
      </c>
      <c r="C92" s="293" t="str">
        <f>IF(ISBLANK('Item List'!C84),"",'Item List'!C84)</f>
        <v/>
      </c>
      <c r="D92" s="294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3" t="str">
        <f>IF(ISBLANK('Item List'!B85),"",'Item List'!B85)</f>
        <v/>
      </c>
      <c r="C93" s="293" t="str">
        <f>IF(ISBLANK('Item List'!C85),"",'Item List'!C85)</f>
        <v/>
      </c>
      <c r="D93" s="294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3" t="str">
        <f>IF(ISBLANK('Item List'!B86),"",'Item List'!B86)</f>
        <v/>
      </c>
      <c r="C94" s="293" t="str">
        <f>IF(ISBLANK('Item List'!C86),"",'Item List'!C86)</f>
        <v/>
      </c>
      <c r="D94" s="294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3" t="str">
        <f>IF(ISBLANK('Item List'!B87),"",'Item List'!B87)</f>
        <v/>
      </c>
      <c r="C95" s="293" t="str">
        <f>IF(ISBLANK('Item List'!C87),"",'Item List'!C87)</f>
        <v/>
      </c>
      <c r="D95" s="294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3" t="str">
        <f>IF(ISBLANK('Item List'!B88),"",'Item List'!B88)</f>
        <v/>
      </c>
      <c r="C96" s="293" t="str">
        <f>IF(ISBLANK('Item List'!C88),"",'Item List'!C88)</f>
        <v/>
      </c>
      <c r="D96" s="294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3" t="str">
        <f>IF(ISBLANK('Item List'!B89),"",'Item List'!B89)</f>
        <v/>
      </c>
      <c r="C97" s="293" t="str">
        <f>IF(ISBLANK('Item List'!C89),"",'Item List'!C89)</f>
        <v/>
      </c>
      <c r="D97" s="294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3" t="str">
        <f>IF(ISBLANK('Item List'!B90),"",'Item List'!B90)</f>
        <v/>
      </c>
      <c r="C98" s="293" t="str">
        <f>IF(ISBLANK('Item List'!C90),"",'Item List'!C90)</f>
        <v/>
      </c>
      <c r="D98" s="294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3" t="str">
        <f>IF(ISBLANK('Item List'!B91),"",'Item List'!B91)</f>
        <v/>
      </c>
      <c r="C99" s="293" t="str">
        <f>IF(ISBLANK('Item List'!C91),"",'Item List'!C91)</f>
        <v/>
      </c>
      <c r="D99" s="294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3" t="str">
        <f>IF(ISBLANK('Item List'!B92),"",'Item List'!B92)</f>
        <v/>
      </c>
      <c r="C100" s="293" t="str">
        <f>IF(ISBLANK('Item List'!C92),"",'Item List'!C92)</f>
        <v/>
      </c>
      <c r="D100" s="294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3" t="str">
        <f>IF(ISBLANK('Item List'!B93),"",'Item List'!B93)</f>
        <v/>
      </c>
      <c r="C101" s="293" t="str">
        <f>IF(ISBLANK('Item List'!C93),"",'Item List'!C93)</f>
        <v/>
      </c>
      <c r="D101" s="294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3" t="str">
        <f>IF(ISBLANK('Item List'!B94),"",'Item List'!B94)</f>
        <v/>
      </c>
      <c r="C102" s="293" t="str">
        <f>IF(ISBLANK('Item List'!C94),"",'Item List'!C94)</f>
        <v/>
      </c>
      <c r="D102" s="294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3" t="str">
        <f>IF(ISBLANK('Item List'!B95),"",'Item List'!B95)</f>
        <v/>
      </c>
      <c r="C103" s="293" t="str">
        <f>IF(ISBLANK('Item List'!C95),"",'Item List'!C95)</f>
        <v/>
      </c>
      <c r="D103" s="294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3" t="str">
        <f>IF(ISBLANK('Item List'!B96),"",'Item List'!B96)</f>
        <v/>
      </c>
      <c r="C104" s="293" t="str">
        <f>IF(ISBLANK('Item List'!C96),"",'Item List'!C96)</f>
        <v/>
      </c>
      <c r="D104" s="294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3" t="str">
        <f>IF(ISBLANK('Item List'!B97),"",'Item List'!B97)</f>
        <v/>
      </c>
      <c r="C105" s="293" t="str">
        <f>IF(ISBLANK('Item List'!C97),"",'Item List'!C97)</f>
        <v/>
      </c>
      <c r="D105" s="294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3" t="str">
        <f>IF(ISBLANK('Item List'!B98),"",'Item List'!B98)</f>
        <v/>
      </c>
      <c r="C106" s="293" t="str">
        <f>IF(ISBLANK('Item List'!C98),"",'Item List'!C98)</f>
        <v/>
      </c>
      <c r="D106" s="294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3" t="str">
        <f>IF(ISBLANK('Item List'!B99),"",'Item List'!B99)</f>
        <v/>
      </c>
      <c r="C107" s="293" t="str">
        <f>IF(ISBLANK('Item List'!C99),"",'Item List'!C99)</f>
        <v/>
      </c>
      <c r="D107" s="294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5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N-Trak Group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3" t="str">
        <f>IF(ISBLANK('Item List'!B100),"",'Item List'!B100)</f>
        <v/>
      </c>
      <c r="C110" s="293" t="str">
        <f>IF(ISBLANK('Item List'!C100),"",'Item List'!C100)</f>
        <v/>
      </c>
      <c r="D110" s="294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3" t="str">
        <f>IF(ISBLANK('Item List'!B101),"",'Item List'!B101)</f>
        <v/>
      </c>
      <c r="C111" s="293" t="str">
        <f>IF(ISBLANK('Item List'!C101),"",'Item List'!C101)</f>
        <v/>
      </c>
      <c r="D111" s="294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3" t="str">
        <f>IF(ISBLANK('Item List'!B102),"",'Item List'!B102)</f>
        <v/>
      </c>
      <c r="C112" s="293" t="str">
        <f>IF(ISBLANK('Item List'!C102),"",'Item List'!C102)</f>
        <v/>
      </c>
      <c r="D112" s="294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3" t="str">
        <f>IF(ISBLANK('Item List'!B103),"",'Item List'!B103)</f>
        <v/>
      </c>
      <c r="C113" s="293" t="str">
        <f>IF(ISBLANK('Item List'!C103),"",'Item List'!C103)</f>
        <v/>
      </c>
      <c r="D113" s="294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3" t="str">
        <f>IF(ISBLANK('Item List'!B104),"",'Item List'!B104)</f>
        <v/>
      </c>
      <c r="C114" s="293" t="str">
        <f>IF(ISBLANK('Item List'!C104),"",'Item List'!C104)</f>
        <v/>
      </c>
      <c r="D114" s="294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3" t="str">
        <f>IF(ISBLANK('Item List'!B105),"",'Item List'!B105)</f>
        <v/>
      </c>
      <c r="C115" s="293" t="str">
        <f>IF(ISBLANK('Item List'!C105),"",'Item List'!C105)</f>
        <v/>
      </c>
      <c r="D115" s="294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3" t="str">
        <f>IF(ISBLANK('Item List'!B106),"",'Item List'!B106)</f>
        <v/>
      </c>
      <c r="C116" s="293" t="str">
        <f>IF(ISBLANK('Item List'!C106),"",'Item List'!C106)</f>
        <v/>
      </c>
      <c r="D116" s="294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3" t="str">
        <f>IF(ISBLANK('Item List'!B107),"",'Item List'!B107)</f>
        <v/>
      </c>
      <c r="C117" s="293" t="str">
        <f>IF(ISBLANK('Item List'!C107),"",'Item List'!C107)</f>
        <v/>
      </c>
      <c r="D117" s="294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3" t="str">
        <f>IF(ISBLANK('Item List'!B108),"",'Item List'!B108)</f>
        <v/>
      </c>
      <c r="C118" s="293" t="str">
        <f>IF(ISBLANK('Item List'!C108),"",'Item List'!C108)</f>
        <v/>
      </c>
      <c r="D118" s="294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3" t="str">
        <f>IF(ISBLANK('Item List'!B109),"",'Item List'!B109)</f>
        <v/>
      </c>
      <c r="C119" s="293" t="str">
        <f>IF(ISBLANK('Item List'!C109),"",'Item List'!C109)</f>
        <v/>
      </c>
      <c r="D119" s="294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3" t="str">
        <f>IF(ISBLANK('Item List'!B110),"",'Item List'!B110)</f>
        <v/>
      </c>
      <c r="C120" s="293" t="str">
        <f>IF(ISBLANK('Item List'!C110),"",'Item List'!C110)</f>
        <v/>
      </c>
      <c r="D120" s="294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3" t="str">
        <f>IF(ISBLANK('Item List'!B111),"",'Item List'!B111)</f>
        <v/>
      </c>
      <c r="C121" s="293" t="str">
        <f>IF(ISBLANK('Item List'!C111),"",'Item List'!C111)</f>
        <v/>
      </c>
      <c r="D121" s="294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3" t="str">
        <f>IF(ISBLANK('Item List'!B112),"",'Item List'!B112)</f>
        <v/>
      </c>
      <c r="C122" s="293" t="str">
        <f>IF(ISBLANK('Item List'!C112),"",'Item List'!C112)</f>
        <v/>
      </c>
      <c r="D122" s="294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3" t="str">
        <f>IF(ISBLANK('Item List'!B113),"",'Item List'!B113)</f>
        <v/>
      </c>
      <c r="C123" s="293" t="str">
        <f>IF(ISBLANK('Item List'!C113),"",'Item List'!C113)</f>
        <v/>
      </c>
      <c r="D123" s="294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3" t="str">
        <f>IF(ISBLANK('Item List'!B114),"",'Item List'!B114)</f>
        <v/>
      </c>
      <c r="C124" s="293" t="str">
        <f>IF(ISBLANK('Item List'!C114),"",'Item List'!C114)</f>
        <v/>
      </c>
      <c r="D124" s="294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3" t="str">
        <f>IF(ISBLANK('Item List'!B115),"",'Item List'!B115)</f>
        <v/>
      </c>
      <c r="C125" s="293" t="str">
        <f>IF(ISBLANK('Item List'!C115),"",'Item List'!C115)</f>
        <v/>
      </c>
      <c r="D125" s="294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3" t="str">
        <f>IF(ISBLANK('Item List'!B116),"",'Item List'!B116)</f>
        <v/>
      </c>
      <c r="C126" s="293" t="str">
        <f>IF(ISBLANK('Item List'!C116),"",'Item List'!C116)</f>
        <v/>
      </c>
      <c r="D126" s="294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3" t="str">
        <f>IF(ISBLANK('Item List'!B117),"",'Item List'!B117)</f>
        <v/>
      </c>
      <c r="C127" s="293" t="str">
        <f>IF(ISBLANK('Item List'!C117),"",'Item List'!C117)</f>
        <v/>
      </c>
      <c r="D127" s="294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3" t="str">
        <f>IF(ISBLANK('Item List'!B118),"",'Item List'!B118)</f>
        <v/>
      </c>
      <c r="C128" s="293" t="str">
        <f>IF(ISBLANK('Item List'!C118),"",'Item List'!C118)</f>
        <v/>
      </c>
      <c r="D128" s="294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3" t="str">
        <f>IF(ISBLANK('Item List'!B119),"",'Item List'!B119)</f>
        <v/>
      </c>
      <c r="C129" s="293" t="str">
        <f>IF(ISBLANK('Item List'!C119),"",'Item List'!C119)</f>
        <v/>
      </c>
      <c r="D129" s="294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3" t="str">
        <f>IF(ISBLANK('Item List'!B120),"",'Item List'!B120)</f>
        <v/>
      </c>
      <c r="C130" s="293" t="str">
        <f>IF(ISBLANK('Item List'!C120),"",'Item List'!C120)</f>
        <v/>
      </c>
      <c r="D130" s="294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3" t="str">
        <f>IF(ISBLANK('Item List'!B121),"",'Item List'!B121)</f>
        <v/>
      </c>
      <c r="C131" s="293" t="str">
        <f>IF(ISBLANK('Item List'!C121),"",'Item List'!C121)</f>
        <v/>
      </c>
      <c r="D131" s="294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3" t="str">
        <f>IF(ISBLANK('Item List'!B122),"",'Item List'!B122)</f>
        <v/>
      </c>
      <c r="C132" s="293" t="str">
        <f>IF(ISBLANK('Item List'!C122),"",'Item List'!C122)</f>
        <v/>
      </c>
      <c r="D132" s="294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3" t="str">
        <f>IF(ISBLANK('Item List'!B123),"",'Item List'!B123)</f>
        <v/>
      </c>
      <c r="C133" s="293" t="str">
        <f>IF(ISBLANK('Item List'!C123),"",'Item List'!C123)</f>
        <v/>
      </c>
      <c r="D133" s="294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7" t="s">
        <v>99</v>
      </c>
      <c r="C134" s="148" t="str">
        <f>IF(NOT(ISNUMBER(A136)),"Total","Sub")</f>
        <v>Total</v>
      </c>
      <c r="D134" s="295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N-Trak Group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3" t="str">
        <f>IF(ISBLANK('Item List'!B124),"",'Item List'!B124)</f>
        <v/>
      </c>
      <c r="C136" s="293" t="str">
        <f>IF(ISBLANK('Item List'!C124),"",'Item List'!C124)</f>
        <v/>
      </c>
      <c r="D136" s="294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3" t="str">
        <f>IF(ISBLANK('Item List'!B125),"",'Item List'!B125)</f>
        <v/>
      </c>
      <c r="C137" s="293" t="str">
        <f>IF(ISBLANK('Item List'!C125),"",'Item List'!C125)</f>
        <v/>
      </c>
      <c r="D137" s="294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3" t="str">
        <f>IF(ISBLANK('Item List'!B126),"",'Item List'!B126)</f>
        <v/>
      </c>
      <c r="C138" s="293" t="str">
        <f>IF(ISBLANK('Item List'!C126),"",'Item List'!C126)</f>
        <v/>
      </c>
      <c r="D138" s="294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3" t="str">
        <f>IF(ISBLANK('Item List'!B127),"",'Item List'!B127)</f>
        <v/>
      </c>
      <c r="C139" s="293" t="str">
        <f>IF(ISBLANK('Item List'!C127),"",'Item List'!C127)</f>
        <v/>
      </c>
      <c r="D139" s="294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3" t="str">
        <f>IF(ISBLANK('Item List'!B128),"",'Item List'!B128)</f>
        <v/>
      </c>
      <c r="C140" s="293" t="str">
        <f>IF(ISBLANK('Item List'!C128),"",'Item List'!C128)</f>
        <v/>
      </c>
      <c r="D140" s="294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3" t="str">
        <f>IF(ISBLANK('Item List'!B129),"",'Item List'!B129)</f>
        <v/>
      </c>
      <c r="C141" s="293" t="str">
        <f>IF(ISBLANK('Item List'!C129),"",'Item List'!C129)</f>
        <v/>
      </c>
      <c r="D141" s="294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3" t="str">
        <f>IF(ISBLANK('Item List'!B130),"",'Item List'!B130)</f>
        <v/>
      </c>
      <c r="C142" s="293" t="str">
        <f>IF(ISBLANK('Item List'!C130),"",'Item List'!C130)</f>
        <v/>
      </c>
      <c r="D142" s="294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3" t="str">
        <f>IF(ISBLANK('Item List'!B131),"",'Item List'!B131)</f>
        <v/>
      </c>
      <c r="C143" s="293" t="str">
        <f>IF(ISBLANK('Item List'!C131),"",'Item List'!C131)</f>
        <v/>
      </c>
      <c r="D143" s="294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3" t="str">
        <f>IF(ISBLANK('Item List'!B132),"",'Item List'!B132)</f>
        <v/>
      </c>
      <c r="C144" s="293" t="str">
        <f>IF(ISBLANK('Item List'!C132),"",'Item List'!C132)</f>
        <v/>
      </c>
      <c r="D144" s="294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3" t="str">
        <f>IF(ISBLANK('Item List'!B133),"",'Item List'!B133)</f>
        <v/>
      </c>
      <c r="C145" s="293" t="str">
        <f>IF(ISBLANK('Item List'!C133),"",'Item List'!C133)</f>
        <v/>
      </c>
      <c r="D145" s="294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3" t="str">
        <f>IF(ISBLANK('Item List'!B134),"",'Item List'!B134)</f>
        <v/>
      </c>
      <c r="C146" s="293" t="str">
        <f>IF(ISBLANK('Item List'!C134),"",'Item List'!C134)</f>
        <v/>
      </c>
      <c r="D146" s="294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3" t="str">
        <f>IF(ISBLANK('Item List'!B135),"",'Item List'!B135)</f>
        <v/>
      </c>
      <c r="C147" s="293" t="str">
        <f>IF(ISBLANK('Item List'!C135),"",'Item List'!C135)</f>
        <v/>
      </c>
      <c r="D147" s="294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3" t="str">
        <f>IF(ISBLANK('Item List'!B136),"",'Item List'!B136)</f>
        <v/>
      </c>
      <c r="C148" s="293" t="str">
        <f>IF(ISBLANK('Item List'!C136),"",'Item List'!C136)</f>
        <v/>
      </c>
      <c r="D148" s="294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3" t="str">
        <f>IF(ISBLANK('Item List'!B137),"",'Item List'!B137)</f>
        <v/>
      </c>
      <c r="C149" s="293" t="str">
        <f>IF(ISBLANK('Item List'!C137),"",'Item List'!C137)</f>
        <v/>
      </c>
      <c r="D149" s="294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3" t="str">
        <f>IF(ISBLANK('Item List'!B138),"",'Item List'!B138)</f>
        <v/>
      </c>
      <c r="C150" s="293" t="str">
        <f>IF(ISBLANK('Item List'!C138),"",'Item List'!C138)</f>
        <v/>
      </c>
      <c r="D150" s="294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3" t="str">
        <f>IF(ISBLANK('Item List'!B139),"",'Item List'!B139)</f>
        <v/>
      </c>
      <c r="C151" s="293" t="str">
        <f>IF(ISBLANK('Item List'!C139),"",'Item List'!C139)</f>
        <v/>
      </c>
      <c r="D151" s="294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3" t="str">
        <f>IF(ISBLANK('Item List'!B140),"",'Item List'!B140)</f>
        <v/>
      </c>
      <c r="C152" s="293" t="str">
        <f>IF(ISBLANK('Item List'!C140),"",'Item List'!C140)</f>
        <v/>
      </c>
      <c r="D152" s="294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3" t="str">
        <f>IF(ISBLANK('Item List'!B141),"",'Item List'!B141)</f>
        <v/>
      </c>
      <c r="C153" s="293" t="str">
        <f>IF(ISBLANK('Item List'!C141),"",'Item List'!C141)</f>
        <v/>
      </c>
      <c r="D153" s="294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3" t="str">
        <f>IF(ISBLANK('Item List'!B142),"",'Item List'!B142)</f>
        <v/>
      </c>
      <c r="C154" s="293" t="str">
        <f>IF(ISBLANK('Item List'!C142),"",'Item List'!C142)</f>
        <v/>
      </c>
      <c r="D154" s="294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3" t="str">
        <f>IF(ISBLANK('Item List'!B143),"",'Item List'!B143)</f>
        <v/>
      </c>
      <c r="C155" s="293" t="str">
        <f>IF(ISBLANK('Item List'!C143),"",'Item List'!C143)</f>
        <v/>
      </c>
      <c r="D155" s="294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3" t="str">
        <f>IF(ISBLANK('Item List'!B144),"",'Item List'!B144)</f>
        <v/>
      </c>
      <c r="C156" s="293" t="str">
        <f>IF(ISBLANK('Item List'!C144),"",'Item List'!C144)</f>
        <v/>
      </c>
      <c r="D156" s="294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3" t="str">
        <f>IF(ISBLANK('Item List'!B145),"",'Item List'!B145)</f>
        <v/>
      </c>
      <c r="C157" s="293" t="str">
        <f>IF(ISBLANK('Item List'!C145),"",'Item List'!C145)</f>
        <v/>
      </c>
      <c r="D157" s="294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3" t="str">
        <f>IF(ISBLANK('Item List'!B146),"",'Item List'!B146)</f>
        <v/>
      </c>
      <c r="C158" s="293" t="str">
        <f>IF(ISBLANK('Item List'!C146),"",'Item List'!C146)</f>
        <v/>
      </c>
      <c r="D158" s="294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3" t="str">
        <f>IF(ISBLANK('Item List'!B147),"",'Item List'!B147)</f>
        <v/>
      </c>
      <c r="C159" s="293" t="str">
        <f>IF(ISBLANK('Item List'!C147),"",'Item List'!C147)</f>
        <v/>
      </c>
      <c r="D159" s="294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7" t="s">
        <v>100</v>
      </c>
      <c r="C160" s="148" t="str">
        <f>IF(NOT(ISNUMBER(A162)),"Total","Sub")</f>
        <v>Total</v>
      </c>
      <c r="D160" s="295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N-Trak Group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3" t="str">
        <f>IF(ISBLANK('Item List'!B148),"",'Item List'!B148)</f>
        <v/>
      </c>
      <c r="C162" s="293" t="str">
        <f>IF(ISBLANK('Item List'!C148),"",'Item List'!C148)</f>
        <v/>
      </c>
      <c r="D162" s="294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3" t="str">
        <f>IF(ISBLANK('Item List'!B149),"",'Item List'!B149)</f>
        <v/>
      </c>
      <c r="C163" s="293" t="str">
        <f>IF(ISBLANK('Item List'!C149),"",'Item List'!C149)</f>
        <v/>
      </c>
      <c r="D163" s="294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3" t="str">
        <f>IF(ISBLANK('Item List'!B150),"",'Item List'!B150)</f>
        <v/>
      </c>
      <c r="C164" s="293" t="str">
        <f>IF(ISBLANK('Item List'!C150),"",'Item List'!C150)</f>
        <v/>
      </c>
      <c r="D164" s="294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3" t="str">
        <f>IF(ISBLANK('Item List'!B151),"",'Item List'!B151)</f>
        <v/>
      </c>
      <c r="C165" s="293" t="str">
        <f>IF(ISBLANK('Item List'!C151),"",'Item List'!C151)</f>
        <v/>
      </c>
      <c r="D165" s="294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3" t="str">
        <f>IF(ISBLANK('Item List'!B152),"",'Item List'!B152)</f>
        <v/>
      </c>
      <c r="C166" s="293" t="str">
        <f>IF(ISBLANK('Item List'!C152),"",'Item List'!C152)</f>
        <v/>
      </c>
      <c r="D166" s="294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3" t="str">
        <f>IF(ISBLANK('Item List'!B153),"",'Item List'!B153)</f>
        <v/>
      </c>
      <c r="C167" s="293" t="str">
        <f>IF(ISBLANK('Item List'!C153),"",'Item List'!C153)</f>
        <v/>
      </c>
      <c r="D167" s="294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3" t="str">
        <f>IF(ISBLANK('Item List'!B154),"",'Item List'!B154)</f>
        <v/>
      </c>
      <c r="C168" s="293" t="str">
        <f>IF(ISBLANK('Item List'!C154),"",'Item List'!C154)</f>
        <v/>
      </c>
      <c r="D168" s="294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3" t="str">
        <f>IF(ISBLANK('Item List'!B155),"",'Item List'!B155)</f>
        <v/>
      </c>
      <c r="C169" s="293" t="str">
        <f>IF(ISBLANK('Item List'!C155),"",'Item List'!C155)</f>
        <v/>
      </c>
      <c r="D169" s="294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3" t="str">
        <f>IF(ISBLANK('Item List'!B156),"",'Item List'!B156)</f>
        <v/>
      </c>
      <c r="C170" s="293" t="str">
        <f>IF(ISBLANK('Item List'!C156),"",'Item List'!C156)</f>
        <v/>
      </c>
      <c r="D170" s="294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3" t="str">
        <f>IF(ISBLANK('Item List'!B157),"",'Item List'!B157)</f>
        <v/>
      </c>
      <c r="C171" s="293" t="str">
        <f>IF(ISBLANK('Item List'!C157),"",'Item List'!C157)</f>
        <v/>
      </c>
      <c r="D171" s="294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3" t="str">
        <f>IF(ISBLANK('Item List'!B158),"",'Item List'!B158)</f>
        <v/>
      </c>
      <c r="C172" s="293" t="str">
        <f>IF(ISBLANK('Item List'!C158),"",'Item List'!C158)</f>
        <v/>
      </c>
      <c r="D172" s="294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3" t="str">
        <f>IF(ISBLANK('Item List'!B159),"",'Item List'!B159)</f>
        <v/>
      </c>
      <c r="C173" s="293" t="str">
        <f>IF(ISBLANK('Item List'!C159),"",'Item List'!C159)</f>
        <v/>
      </c>
      <c r="D173" s="294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3" t="str">
        <f>IF(ISBLANK('Item List'!B160),"",'Item List'!B160)</f>
        <v/>
      </c>
      <c r="C174" s="293" t="str">
        <f>IF(ISBLANK('Item List'!C160),"",'Item List'!C160)</f>
        <v/>
      </c>
      <c r="D174" s="294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3" t="str">
        <f>IF(ISBLANK('Item List'!B161),"",'Item List'!B161)</f>
        <v/>
      </c>
      <c r="C175" s="293" t="str">
        <f>IF(ISBLANK('Item List'!C161),"",'Item List'!C161)</f>
        <v/>
      </c>
      <c r="D175" s="294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3" t="str">
        <f>IF(ISBLANK('Item List'!B162),"",'Item List'!B162)</f>
        <v/>
      </c>
      <c r="C176" s="293" t="str">
        <f>IF(ISBLANK('Item List'!C162),"",'Item List'!C162)</f>
        <v/>
      </c>
      <c r="D176" s="294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3" t="str">
        <f>IF(ISBLANK('Item List'!B163),"",'Item List'!B163)</f>
        <v/>
      </c>
      <c r="C177" s="293" t="str">
        <f>IF(ISBLANK('Item List'!C163),"",'Item List'!C163)</f>
        <v/>
      </c>
      <c r="D177" s="294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3" t="str">
        <f>IF(ISBLANK('Item List'!B164),"",'Item List'!B164)</f>
        <v/>
      </c>
      <c r="C178" s="293" t="str">
        <f>IF(ISBLANK('Item List'!C164),"",'Item List'!C164)</f>
        <v/>
      </c>
      <c r="D178" s="294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3" t="str">
        <f>IF(ISBLANK('Item List'!B165),"",'Item List'!B165)</f>
        <v/>
      </c>
      <c r="C179" s="293" t="str">
        <f>IF(ISBLANK('Item List'!C165),"",'Item List'!C165)</f>
        <v/>
      </c>
      <c r="D179" s="294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3" t="str">
        <f>IF(ISBLANK('Item List'!B166),"",'Item List'!B166)</f>
        <v/>
      </c>
      <c r="C180" s="293" t="str">
        <f>IF(ISBLANK('Item List'!C166),"",'Item List'!C166)</f>
        <v/>
      </c>
      <c r="D180" s="294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3" t="str">
        <f>IF(ISBLANK('Item List'!B167),"",'Item List'!B167)</f>
        <v/>
      </c>
      <c r="C181" s="293" t="str">
        <f>IF(ISBLANK('Item List'!C167),"",'Item List'!C167)</f>
        <v/>
      </c>
      <c r="D181" s="294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3" t="str">
        <f>IF(ISBLANK('Item List'!B168),"",'Item List'!B168)</f>
        <v/>
      </c>
      <c r="C182" s="293" t="str">
        <f>IF(ISBLANK('Item List'!C168),"",'Item List'!C168)</f>
        <v/>
      </c>
      <c r="D182" s="294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3" t="str">
        <f>IF(ISBLANK('Item List'!B169),"",'Item List'!B169)</f>
        <v/>
      </c>
      <c r="C183" s="293" t="str">
        <f>IF(ISBLANK('Item List'!C169),"",'Item List'!C169)</f>
        <v/>
      </c>
      <c r="D183" s="294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3" t="str">
        <f>IF(ISBLANK('Item List'!B170),"",'Item List'!B170)</f>
        <v/>
      </c>
      <c r="C184" s="293" t="str">
        <f>IF(ISBLANK('Item List'!C170),"",'Item List'!C170)</f>
        <v/>
      </c>
      <c r="D184" s="294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3" t="str">
        <f>IF(ISBLANK('Item List'!B171),"",'Item List'!B171)</f>
        <v/>
      </c>
      <c r="C185" s="293" t="str">
        <f>IF(ISBLANK('Item List'!C171),"",'Item List'!C171)</f>
        <v/>
      </c>
      <c r="D185" s="294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7" t="s">
        <v>103</v>
      </c>
      <c r="C186" s="148" t="str">
        <f>IF(NOT(ISNUMBER(A188)),"Total","Sub")</f>
        <v>Total</v>
      </c>
      <c r="D186" s="295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N-Trak Group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3" t="str">
        <f>IF(ISBLANK('Item List'!B172),"",'Item List'!B172)</f>
        <v/>
      </c>
      <c r="C188" s="293" t="str">
        <f>IF(ISBLANK('Item List'!C172),"",'Item List'!C172)</f>
        <v/>
      </c>
      <c r="D188" s="294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3" t="str">
        <f>IF(ISBLANK('Item List'!B173),"",'Item List'!B173)</f>
        <v/>
      </c>
      <c r="C189" s="293" t="str">
        <f>IF(ISBLANK('Item List'!C173),"",'Item List'!C173)</f>
        <v/>
      </c>
      <c r="D189" s="294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3" t="str">
        <f>IF(ISBLANK('Item List'!B174),"",'Item List'!B174)</f>
        <v/>
      </c>
      <c r="C190" s="293" t="str">
        <f>IF(ISBLANK('Item List'!C174),"",'Item List'!C174)</f>
        <v/>
      </c>
      <c r="D190" s="294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3" t="str">
        <f>IF(ISBLANK('Item List'!B175),"",'Item List'!B175)</f>
        <v/>
      </c>
      <c r="C191" s="293" t="str">
        <f>IF(ISBLANK('Item List'!C175),"",'Item List'!C175)</f>
        <v/>
      </c>
      <c r="D191" s="294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3" t="str">
        <f>IF(ISBLANK('Item List'!B176),"",'Item List'!B176)</f>
        <v/>
      </c>
      <c r="C192" s="293" t="str">
        <f>IF(ISBLANK('Item List'!C176),"",'Item List'!C176)</f>
        <v/>
      </c>
      <c r="D192" s="294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3" t="str">
        <f>IF(ISBLANK('Item List'!B177),"",'Item List'!B177)</f>
        <v/>
      </c>
      <c r="C193" s="293" t="str">
        <f>IF(ISBLANK('Item List'!C177),"",'Item List'!C177)</f>
        <v/>
      </c>
      <c r="D193" s="294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3" t="str">
        <f>IF(ISBLANK('Item List'!B178),"",'Item List'!B178)</f>
        <v/>
      </c>
      <c r="C194" s="293" t="str">
        <f>IF(ISBLANK('Item List'!C178),"",'Item List'!C178)</f>
        <v/>
      </c>
      <c r="D194" s="294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3" t="str">
        <f>IF(ISBLANK('Item List'!B179),"",'Item List'!B179)</f>
        <v/>
      </c>
      <c r="C195" s="293" t="str">
        <f>IF(ISBLANK('Item List'!C179),"",'Item List'!C179)</f>
        <v/>
      </c>
      <c r="D195" s="294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3" t="str">
        <f>IF(ISBLANK('Item List'!B180),"",'Item List'!B180)</f>
        <v/>
      </c>
      <c r="C196" s="293" t="str">
        <f>IF(ISBLANK('Item List'!C180),"",'Item List'!C180)</f>
        <v/>
      </c>
      <c r="D196" s="294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3" t="str">
        <f>IF(ISBLANK('Item List'!B181),"",'Item List'!B181)</f>
        <v/>
      </c>
      <c r="C197" s="293" t="str">
        <f>IF(ISBLANK('Item List'!C181),"",'Item List'!C181)</f>
        <v/>
      </c>
      <c r="D197" s="294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3" t="str">
        <f>IF(ISBLANK('Item List'!B182),"",'Item List'!B182)</f>
        <v/>
      </c>
      <c r="C198" s="293" t="str">
        <f>IF(ISBLANK('Item List'!C182),"",'Item List'!C182)</f>
        <v/>
      </c>
      <c r="D198" s="294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3" t="str">
        <f>IF(ISBLANK('Item List'!B183),"",'Item List'!B183)</f>
        <v/>
      </c>
      <c r="C199" s="293" t="str">
        <f>IF(ISBLANK('Item List'!C183),"",'Item List'!C183)</f>
        <v/>
      </c>
      <c r="D199" s="294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3" t="str">
        <f>IF(ISBLANK('Item List'!B184),"",'Item List'!B184)</f>
        <v/>
      </c>
      <c r="C200" s="293" t="str">
        <f>IF(ISBLANK('Item List'!C184),"",'Item List'!C184)</f>
        <v/>
      </c>
      <c r="D200" s="294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3" t="str">
        <f>IF(ISBLANK('Item List'!B185),"",'Item List'!B185)</f>
        <v/>
      </c>
      <c r="C201" s="293" t="str">
        <f>IF(ISBLANK('Item List'!C185),"",'Item List'!C185)</f>
        <v/>
      </c>
      <c r="D201" s="294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3" t="str">
        <f>IF(ISBLANK('Item List'!B186),"",'Item List'!B186)</f>
        <v/>
      </c>
      <c r="C202" s="293" t="str">
        <f>IF(ISBLANK('Item List'!C186),"",'Item List'!C186)</f>
        <v/>
      </c>
      <c r="D202" s="294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3" t="str">
        <f>IF(ISBLANK('Item List'!B187),"",'Item List'!B187)</f>
        <v/>
      </c>
      <c r="C203" s="293" t="str">
        <f>IF(ISBLANK('Item List'!C187),"",'Item List'!C187)</f>
        <v/>
      </c>
      <c r="D203" s="294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3" t="str">
        <f>IF(ISBLANK('Item List'!B188),"",'Item List'!B188)</f>
        <v/>
      </c>
      <c r="C204" s="293" t="str">
        <f>IF(ISBLANK('Item List'!C188),"",'Item List'!C188)</f>
        <v/>
      </c>
      <c r="D204" s="294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3" t="str">
        <f>IF(ISBLANK('Item List'!B189),"",'Item List'!B189)</f>
        <v/>
      </c>
      <c r="C205" s="293" t="str">
        <f>IF(ISBLANK('Item List'!C189),"",'Item List'!C189)</f>
        <v/>
      </c>
      <c r="D205" s="294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3" t="str">
        <f>IF(ISBLANK('Item List'!B190),"",'Item List'!B190)</f>
        <v/>
      </c>
      <c r="C206" s="293" t="str">
        <f>IF(ISBLANK('Item List'!C190),"",'Item List'!C190)</f>
        <v/>
      </c>
      <c r="D206" s="294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3" t="str">
        <f>IF(ISBLANK('Item List'!B191),"",'Item List'!B191)</f>
        <v/>
      </c>
      <c r="C207" s="293" t="str">
        <f>IF(ISBLANK('Item List'!C191),"",'Item List'!C191)</f>
        <v/>
      </c>
      <c r="D207" s="294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3" t="str">
        <f>IF(ISBLANK('Item List'!B192),"",'Item List'!B192)</f>
        <v/>
      </c>
      <c r="C208" s="293" t="str">
        <f>IF(ISBLANK('Item List'!C192),"",'Item List'!C192)</f>
        <v/>
      </c>
      <c r="D208" s="294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3" t="str">
        <f>IF(ISBLANK('Item List'!B193),"",'Item List'!B193)</f>
        <v/>
      </c>
      <c r="C209" s="293" t="str">
        <f>IF(ISBLANK('Item List'!C193),"",'Item List'!C193)</f>
        <v/>
      </c>
      <c r="D209" s="294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3" t="str">
        <f>IF(ISBLANK('Item List'!B194),"",'Item List'!B194)</f>
        <v/>
      </c>
      <c r="C210" s="293" t="str">
        <f>IF(ISBLANK('Item List'!C194),"",'Item List'!C194)</f>
        <v/>
      </c>
      <c r="D210" s="294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3" t="str">
        <f>IF(ISBLANK('Item List'!B195),"",'Item List'!B195)</f>
        <v/>
      </c>
      <c r="C211" s="293" t="str">
        <f>IF(ISBLANK('Item List'!C195),"",'Item List'!C195)</f>
        <v/>
      </c>
      <c r="D211" s="294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7" t="s">
        <v>104</v>
      </c>
      <c r="C212" s="148" t="str">
        <f>IF(NOT(ISNUMBER(A214)),"Total","Sub")</f>
        <v>Total</v>
      </c>
      <c r="D212" s="295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N-Trak Group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3" t="str">
        <f>IF(ISBLANK('Item List'!B196),"",'Item List'!B196)</f>
        <v/>
      </c>
      <c r="C214" s="293" t="str">
        <f>IF(ISBLANK('Item List'!C196),"",'Item List'!C196)</f>
        <v/>
      </c>
      <c r="D214" s="294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3" t="str">
        <f>IF(ISBLANK('Item List'!B197),"",'Item List'!B197)</f>
        <v/>
      </c>
      <c r="C215" s="293" t="str">
        <f>IF(ISBLANK('Item List'!C197),"",'Item List'!C197)</f>
        <v/>
      </c>
      <c r="D215" s="294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3" t="str">
        <f>IF(ISBLANK('Item List'!B198),"",'Item List'!B198)</f>
        <v/>
      </c>
      <c r="C216" s="293" t="str">
        <f>IF(ISBLANK('Item List'!C198),"",'Item List'!C198)</f>
        <v/>
      </c>
      <c r="D216" s="294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3" t="str">
        <f>IF(ISBLANK('Item List'!B199),"",'Item List'!B199)</f>
        <v/>
      </c>
      <c r="C217" s="293" t="str">
        <f>IF(ISBLANK('Item List'!C199),"",'Item List'!C199)</f>
        <v/>
      </c>
      <c r="D217" s="294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3" t="str">
        <f>IF(ISBLANK('Item List'!B200),"",'Item List'!B200)</f>
        <v/>
      </c>
      <c r="C218" s="293" t="str">
        <f>IF(ISBLANK('Item List'!C200),"",'Item List'!C200)</f>
        <v/>
      </c>
      <c r="D218" s="294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3" t="str">
        <f>IF(ISBLANK('Item List'!B201),"",'Item List'!B201)</f>
        <v/>
      </c>
      <c r="C219" s="293" t="str">
        <f>IF(ISBLANK('Item List'!C201),"",'Item List'!C201)</f>
        <v/>
      </c>
      <c r="D219" s="294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3" t="str">
        <f>IF(ISBLANK('Item List'!B202),"",'Item List'!B202)</f>
        <v/>
      </c>
      <c r="C220" s="293" t="str">
        <f>IF(ISBLANK('Item List'!C202),"",'Item List'!C202)</f>
        <v/>
      </c>
      <c r="D220" s="294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3" t="str">
        <f>IF(ISBLANK('Item List'!B203),"",'Item List'!B203)</f>
        <v/>
      </c>
      <c r="C221" s="293" t="str">
        <f>IF(ISBLANK('Item List'!C203),"",'Item List'!C203)</f>
        <v/>
      </c>
      <c r="D221" s="294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3" t="str">
        <f>IF(ISBLANK('Item List'!B204),"",'Item List'!B204)</f>
        <v/>
      </c>
      <c r="C222" s="293" t="str">
        <f>IF(ISBLANK('Item List'!C204),"",'Item List'!C204)</f>
        <v/>
      </c>
      <c r="D222" s="294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3" t="str">
        <f>IF(ISBLANK('Item List'!B205),"",'Item List'!B205)</f>
        <v/>
      </c>
      <c r="C223" s="293" t="str">
        <f>IF(ISBLANK('Item List'!C205),"",'Item List'!C205)</f>
        <v/>
      </c>
      <c r="D223" s="294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3" t="str">
        <f>IF(ISBLANK('Item List'!B206),"",'Item List'!B206)</f>
        <v/>
      </c>
      <c r="C224" s="293" t="str">
        <f>IF(ISBLANK('Item List'!C206),"",'Item List'!C206)</f>
        <v/>
      </c>
      <c r="D224" s="294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3" t="str">
        <f>IF(ISBLANK('Item List'!B207),"",'Item List'!B207)</f>
        <v/>
      </c>
      <c r="C225" s="293" t="str">
        <f>IF(ISBLANK('Item List'!C207),"",'Item List'!C207)</f>
        <v/>
      </c>
      <c r="D225" s="294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3" t="str">
        <f>IF(ISBLANK('Item List'!B208),"",'Item List'!B208)</f>
        <v/>
      </c>
      <c r="C226" s="293" t="str">
        <f>IF(ISBLANK('Item List'!C208),"",'Item List'!C208)</f>
        <v/>
      </c>
      <c r="D226" s="294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3" t="str">
        <f>IF(ISBLANK('Item List'!B209),"",'Item List'!B209)</f>
        <v/>
      </c>
      <c r="C227" s="293" t="str">
        <f>IF(ISBLANK('Item List'!C209),"",'Item List'!C209)</f>
        <v/>
      </c>
      <c r="D227" s="294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3" t="str">
        <f>IF(ISBLANK('Item List'!B210),"",'Item List'!B210)</f>
        <v/>
      </c>
      <c r="C228" s="293" t="str">
        <f>IF(ISBLANK('Item List'!C210),"",'Item List'!C210)</f>
        <v/>
      </c>
      <c r="D228" s="294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3" t="str">
        <f>IF(ISBLANK('Item List'!B211),"",'Item List'!B211)</f>
        <v/>
      </c>
      <c r="C229" s="293" t="str">
        <f>IF(ISBLANK('Item List'!C211),"",'Item List'!C211)</f>
        <v/>
      </c>
      <c r="D229" s="294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3" t="str">
        <f>IF(ISBLANK('Item List'!B212),"",'Item List'!B212)</f>
        <v/>
      </c>
      <c r="C230" s="293" t="str">
        <f>IF(ISBLANK('Item List'!C212),"",'Item List'!C212)</f>
        <v/>
      </c>
      <c r="D230" s="294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3" t="str">
        <f>IF(ISBLANK('Item List'!B213),"",'Item List'!B213)</f>
        <v/>
      </c>
      <c r="C231" s="293" t="str">
        <f>IF(ISBLANK('Item List'!C213),"",'Item List'!C213)</f>
        <v/>
      </c>
      <c r="D231" s="294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3" t="str">
        <f>IF(ISBLANK('Item List'!B214),"",'Item List'!B214)</f>
        <v/>
      </c>
      <c r="C232" s="293" t="str">
        <f>IF(ISBLANK('Item List'!C214),"",'Item List'!C214)</f>
        <v/>
      </c>
      <c r="D232" s="294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3" t="str">
        <f>IF(ISBLANK('Item List'!B215),"",'Item List'!B215)</f>
        <v/>
      </c>
      <c r="C233" s="293" t="str">
        <f>IF(ISBLANK('Item List'!C215),"",'Item List'!C215)</f>
        <v/>
      </c>
      <c r="D233" s="294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3" t="str">
        <f>IF(ISBLANK('Item List'!B216),"",'Item List'!B216)</f>
        <v/>
      </c>
      <c r="C234" s="293" t="str">
        <f>IF(ISBLANK('Item List'!C216),"",'Item List'!C216)</f>
        <v/>
      </c>
      <c r="D234" s="294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3" t="str">
        <f>IF(ISBLANK('Item List'!B217),"",'Item List'!B217)</f>
        <v/>
      </c>
      <c r="C235" s="293" t="str">
        <f>IF(ISBLANK('Item List'!C217),"",'Item List'!C217)</f>
        <v/>
      </c>
      <c r="D235" s="294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3" t="str">
        <f>IF(ISBLANK('Item List'!B218),"",'Item List'!B218)</f>
        <v/>
      </c>
      <c r="C236" s="293" t="str">
        <f>IF(ISBLANK('Item List'!C218),"",'Item List'!C218)</f>
        <v/>
      </c>
      <c r="D236" s="294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3" t="str">
        <f>IF(ISBLANK('Item List'!B219),"",'Item List'!B219)</f>
        <v/>
      </c>
      <c r="C237" s="293" t="str">
        <f>IF(ISBLANK('Item List'!C219),"",'Item List'!C219)</f>
        <v/>
      </c>
      <c r="D237" s="294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7" t="s">
        <v>105</v>
      </c>
      <c r="C238" s="148" t="str">
        <f>IF(NOT(ISNUMBER(A240)),"Total","Sub")</f>
        <v>Total</v>
      </c>
      <c r="D238" s="295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N-Trak Group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3" t="str">
        <f>IF(ISBLANK('Item List'!B220),"",'Item List'!B220)</f>
        <v/>
      </c>
      <c r="C240" s="293" t="str">
        <f>IF(ISBLANK('Item List'!C220),"",'Item List'!C220)</f>
        <v/>
      </c>
      <c r="D240" s="294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3" t="str">
        <f>IF(ISBLANK('Item List'!B221),"",'Item List'!B221)</f>
        <v/>
      </c>
      <c r="C241" s="293" t="str">
        <f>IF(ISBLANK('Item List'!C221),"",'Item List'!C221)</f>
        <v/>
      </c>
      <c r="D241" s="294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3" t="str">
        <f>IF(ISBLANK('Item List'!B222),"",'Item List'!B222)</f>
        <v/>
      </c>
      <c r="C242" s="293" t="str">
        <f>IF(ISBLANK('Item List'!C222),"",'Item List'!C222)</f>
        <v/>
      </c>
      <c r="D242" s="294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3" t="str">
        <f>IF(ISBLANK('Item List'!B223),"",'Item List'!B223)</f>
        <v/>
      </c>
      <c r="C243" s="293" t="str">
        <f>IF(ISBLANK('Item List'!C223),"",'Item List'!C223)</f>
        <v/>
      </c>
      <c r="D243" s="294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3" t="str">
        <f>IF(ISBLANK('Item List'!B224),"",'Item List'!B224)</f>
        <v/>
      </c>
      <c r="C244" s="293" t="str">
        <f>IF(ISBLANK('Item List'!C224),"",'Item List'!C224)</f>
        <v/>
      </c>
      <c r="D244" s="294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3" t="str">
        <f>IF(ISBLANK('Item List'!B225),"",'Item List'!B225)</f>
        <v/>
      </c>
      <c r="C245" s="293" t="str">
        <f>IF(ISBLANK('Item List'!C225),"",'Item List'!C225)</f>
        <v/>
      </c>
      <c r="D245" s="294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3" t="str">
        <f>IF(ISBLANK('Item List'!B226),"",'Item List'!B226)</f>
        <v/>
      </c>
      <c r="C246" s="293" t="str">
        <f>IF(ISBLANK('Item List'!C226),"",'Item List'!C226)</f>
        <v/>
      </c>
      <c r="D246" s="294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3" t="str">
        <f>IF(ISBLANK('Item List'!B227),"",'Item List'!B227)</f>
        <v/>
      </c>
      <c r="C247" s="293" t="str">
        <f>IF(ISBLANK('Item List'!C227),"",'Item List'!C227)</f>
        <v/>
      </c>
      <c r="D247" s="294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3" t="str">
        <f>IF(ISBLANK('Item List'!B228),"",'Item List'!B228)</f>
        <v/>
      </c>
      <c r="C248" s="293" t="str">
        <f>IF(ISBLANK('Item List'!C228),"",'Item List'!C228)</f>
        <v/>
      </c>
      <c r="D248" s="294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3" t="str">
        <f>IF(ISBLANK('Item List'!B229),"",'Item List'!B229)</f>
        <v/>
      </c>
      <c r="C249" s="293" t="str">
        <f>IF(ISBLANK('Item List'!C229),"",'Item List'!C229)</f>
        <v/>
      </c>
      <c r="D249" s="294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3" t="str">
        <f>IF(ISBLANK('Item List'!B230),"",'Item List'!B230)</f>
        <v/>
      </c>
      <c r="C250" s="293" t="str">
        <f>IF(ISBLANK('Item List'!C230),"",'Item List'!C230)</f>
        <v/>
      </c>
      <c r="D250" s="294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3" t="str">
        <f>IF(ISBLANK('Item List'!B231),"",'Item List'!B231)</f>
        <v/>
      </c>
      <c r="C251" s="293" t="str">
        <f>IF(ISBLANK('Item List'!C231),"",'Item List'!C231)</f>
        <v/>
      </c>
      <c r="D251" s="294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3" t="str">
        <f>IF(ISBLANK('Item List'!B232),"",'Item List'!B232)</f>
        <v/>
      </c>
      <c r="C252" s="293" t="str">
        <f>IF(ISBLANK('Item List'!C232),"",'Item List'!C232)</f>
        <v/>
      </c>
      <c r="D252" s="294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3" t="str">
        <f>IF(ISBLANK('Item List'!B233),"",'Item List'!B233)</f>
        <v/>
      </c>
      <c r="C253" s="293" t="str">
        <f>IF(ISBLANK('Item List'!C233),"",'Item List'!C233)</f>
        <v/>
      </c>
      <c r="D253" s="294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3" t="str">
        <f>IF(ISBLANK('Item List'!B234),"",'Item List'!B234)</f>
        <v/>
      </c>
      <c r="C254" s="293" t="str">
        <f>IF(ISBLANK('Item List'!C234),"",'Item List'!C234)</f>
        <v/>
      </c>
      <c r="D254" s="294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3" t="str">
        <f>IF(ISBLANK('Item List'!B235),"",'Item List'!B235)</f>
        <v/>
      </c>
      <c r="C255" s="293" t="str">
        <f>IF(ISBLANK('Item List'!C235),"",'Item List'!C235)</f>
        <v/>
      </c>
      <c r="D255" s="294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3" t="str">
        <f>IF(ISBLANK('Item List'!B236),"",'Item List'!B236)</f>
        <v/>
      </c>
      <c r="C256" s="293" t="str">
        <f>IF(ISBLANK('Item List'!C236),"",'Item List'!C236)</f>
        <v/>
      </c>
      <c r="D256" s="294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3" t="str">
        <f>IF(ISBLANK('Item List'!B237),"",'Item List'!B237)</f>
        <v/>
      </c>
      <c r="C257" s="293" t="str">
        <f>IF(ISBLANK('Item List'!C237),"",'Item List'!C237)</f>
        <v/>
      </c>
      <c r="D257" s="294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3" t="str">
        <f>IF(ISBLANK('Item List'!B238),"",'Item List'!B238)</f>
        <v/>
      </c>
      <c r="C258" s="293" t="str">
        <f>IF(ISBLANK('Item List'!C238),"",'Item List'!C238)</f>
        <v/>
      </c>
      <c r="D258" s="294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3" t="str">
        <f>IF(ISBLANK('Item List'!B239),"",'Item List'!B239)</f>
        <v/>
      </c>
      <c r="C259" s="293" t="str">
        <f>IF(ISBLANK('Item List'!C239),"",'Item List'!C239)</f>
        <v/>
      </c>
      <c r="D259" s="294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3" t="str">
        <f>IF(ISBLANK('Item List'!B240),"",'Item List'!B240)</f>
        <v/>
      </c>
      <c r="C260" s="293" t="str">
        <f>IF(ISBLANK('Item List'!C240),"",'Item List'!C240)</f>
        <v/>
      </c>
      <c r="D260" s="294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3" t="str">
        <f>IF(ISBLANK('Item List'!B241),"",'Item List'!B241)</f>
        <v/>
      </c>
      <c r="C261" s="293" t="str">
        <f>IF(ISBLANK('Item List'!C241),"",'Item List'!C241)</f>
        <v/>
      </c>
      <c r="D261" s="294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3" t="str">
        <f>IF(ISBLANK('Item List'!B242),"",'Item List'!B242)</f>
        <v/>
      </c>
      <c r="C262" s="293" t="str">
        <f>IF(ISBLANK('Item List'!C242),"",'Item List'!C242)</f>
        <v/>
      </c>
      <c r="D262" s="294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3" t="str">
        <f>IF(ISBLANK('Item List'!B243),"",'Item List'!B243)</f>
        <v/>
      </c>
      <c r="C263" s="293" t="str">
        <f>IF(ISBLANK('Item List'!C243),"",'Item List'!C243)</f>
        <v/>
      </c>
      <c r="D263" s="294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7" t="s">
        <v>106</v>
      </c>
      <c r="C264" s="148" t="str">
        <f>IF(NOT(ISNUMBER(A266)),"Total","Sub")</f>
        <v>Total</v>
      </c>
      <c r="D264" s="295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N-Trak Group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3" t="str">
        <f>IF(ISBLANK('Item List'!B244),"",'Item List'!B244)</f>
        <v/>
      </c>
      <c r="C266" s="293" t="str">
        <f>IF(ISBLANK('Item List'!C244),"",'Item List'!C244)</f>
        <v/>
      </c>
      <c r="D266" s="294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3" t="str">
        <f>IF(ISBLANK('Item List'!B245),"",'Item List'!B245)</f>
        <v/>
      </c>
      <c r="C267" s="293" t="str">
        <f>IF(ISBLANK('Item List'!C245),"",'Item List'!C245)</f>
        <v/>
      </c>
      <c r="D267" s="294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3" t="str">
        <f>IF(ISBLANK('Item List'!B246),"",'Item List'!B246)</f>
        <v/>
      </c>
      <c r="C268" s="293" t="str">
        <f>IF(ISBLANK('Item List'!C246),"",'Item List'!C246)</f>
        <v/>
      </c>
      <c r="D268" s="294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3" t="str">
        <f>IF(ISBLANK('Item List'!B247),"",'Item List'!B247)</f>
        <v/>
      </c>
      <c r="C269" s="293" t="str">
        <f>IF(ISBLANK('Item List'!C247),"",'Item List'!C247)</f>
        <v/>
      </c>
      <c r="D269" s="294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3" t="str">
        <f>IF(ISBLANK('Item List'!B248),"",'Item List'!B248)</f>
        <v/>
      </c>
      <c r="C270" s="293" t="str">
        <f>IF(ISBLANK('Item List'!C248),"",'Item List'!C248)</f>
        <v/>
      </c>
      <c r="D270" s="294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3" t="str">
        <f>IF(ISBLANK('Item List'!B249),"",'Item List'!B249)</f>
        <v/>
      </c>
      <c r="C271" s="293" t="str">
        <f>IF(ISBLANK('Item List'!C249),"",'Item List'!C249)</f>
        <v/>
      </c>
      <c r="D271" s="294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3" t="str">
        <f>IF(ISBLANK('Item List'!B250),"",'Item List'!B250)</f>
        <v/>
      </c>
      <c r="C272" s="293" t="str">
        <f>IF(ISBLANK('Item List'!C250),"",'Item List'!C250)</f>
        <v/>
      </c>
      <c r="D272" s="294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3" t="str">
        <f>IF(ISBLANK('Item List'!B251),"",'Item List'!B251)</f>
        <v/>
      </c>
      <c r="C273" s="293" t="str">
        <f>IF(ISBLANK('Item List'!C251),"",'Item List'!C251)</f>
        <v/>
      </c>
      <c r="D273" s="294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3" t="str">
        <f>IF(ISBLANK('Item List'!B252),"",'Item List'!B252)</f>
        <v/>
      </c>
      <c r="C274" s="293" t="str">
        <f>IF(ISBLANK('Item List'!C252),"",'Item List'!C252)</f>
        <v/>
      </c>
      <c r="D274" s="294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3" t="str">
        <f>IF(ISBLANK('Item List'!B253),"",'Item List'!B253)</f>
        <v/>
      </c>
      <c r="C275" s="293" t="str">
        <f>IF(ISBLANK('Item List'!C253),"",'Item List'!C253)</f>
        <v/>
      </c>
      <c r="D275" s="294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3" t="str">
        <f>IF(ISBLANK('Item List'!B254),"",'Item List'!B254)</f>
        <v/>
      </c>
      <c r="C276" s="293" t="str">
        <f>IF(ISBLANK('Item List'!C254),"",'Item List'!C254)</f>
        <v/>
      </c>
      <c r="D276" s="294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3" t="str">
        <f>IF(ISBLANK('Item List'!B255),"",'Item List'!B255)</f>
        <v/>
      </c>
      <c r="C277" s="293" t="str">
        <f>IF(ISBLANK('Item List'!C255),"",'Item List'!C255)</f>
        <v/>
      </c>
      <c r="D277" s="294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3" t="str">
        <f>IF(ISBLANK('Item List'!B256),"",'Item List'!B256)</f>
        <v/>
      </c>
      <c r="C278" s="293" t="str">
        <f>IF(ISBLANK('Item List'!C256),"",'Item List'!C256)</f>
        <v/>
      </c>
      <c r="D278" s="294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3" t="str">
        <f>IF(ISBLANK('Item List'!B257),"",'Item List'!B257)</f>
        <v/>
      </c>
      <c r="C279" s="293" t="str">
        <f>IF(ISBLANK('Item List'!C257),"",'Item List'!C257)</f>
        <v/>
      </c>
      <c r="D279" s="294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3" t="str">
        <f>IF(ISBLANK('Item List'!B258),"",'Item List'!B258)</f>
        <v/>
      </c>
      <c r="C280" s="293" t="str">
        <f>IF(ISBLANK('Item List'!C258),"",'Item List'!C258)</f>
        <v/>
      </c>
      <c r="D280" s="294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3" t="str">
        <f>IF(ISBLANK('Item List'!B259),"",'Item List'!B259)</f>
        <v/>
      </c>
      <c r="C281" s="293" t="str">
        <f>IF(ISBLANK('Item List'!C259),"",'Item List'!C259)</f>
        <v/>
      </c>
      <c r="D281" s="294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3" t="str">
        <f>IF(ISBLANK('Item List'!B260),"",'Item List'!B260)</f>
        <v/>
      </c>
      <c r="C282" s="293" t="str">
        <f>IF(ISBLANK('Item List'!C260),"",'Item List'!C260)</f>
        <v/>
      </c>
      <c r="D282" s="294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3" t="str">
        <f>IF(ISBLANK('Item List'!B261),"",'Item List'!B261)</f>
        <v/>
      </c>
      <c r="C283" s="293" t="str">
        <f>IF(ISBLANK('Item List'!C261),"",'Item List'!C261)</f>
        <v/>
      </c>
      <c r="D283" s="294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3" t="str">
        <f>IF(ISBLANK('Item List'!B262),"",'Item List'!B262)</f>
        <v/>
      </c>
      <c r="C284" s="293" t="str">
        <f>IF(ISBLANK('Item List'!C262),"",'Item List'!C262)</f>
        <v/>
      </c>
      <c r="D284" s="294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3" t="str">
        <f>IF(ISBLANK('Item List'!B263),"",'Item List'!B263)</f>
        <v/>
      </c>
      <c r="C285" s="293" t="str">
        <f>IF(ISBLANK('Item List'!C263),"",'Item List'!C263)</f>
        <v/>
      </c>
      <c r="D285" s="294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3" t="str">
        <f>IF(ISBLANK('Item List'!B264),"",'Item List'!B264)</f>
        <v/>
      </c>
      <c r="C286" s="293" t="str">
        <f>IF(ISBLANK('Item List'!C264),"",'Item List'!C264)</f>
        <v/>
      </c>
      <c r="D286" s="294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3" t="str">
        <f>IF(ISBLANK('Item List'!B265),"",'Item List'!B265)</f>
        <v/>
      </c>
      <c r="C287" s="293" t="str">
        <f>IF(ISBLANK('Item List'!C265),"",'Item List'!C265)</f>
        <v/>
      </c>
      <c r="D287" s="294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3" t="str">
        <f>IF(ISBLANK('Item List'!B266),"",'Item List'!B266)</f>
        <v/>
      </c>
      <c r="C288" s="293" t="str">
        <f>IF(ISBLANK('Item List'!C266),"",'Item List'!C266)</f>
        <v/>
      </c>
      <c r="D288" s="294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3" t="str">
        <f>IF(ISBLANK('Item List'!B267),"",'Item List'!B267)</f>
        <v/>
      </c>
      <c r="C289" s="293" t="str">
        <f>IF(ISBLANK('Item List'!C267),"",'Item List'!C267)</f>
        <v/>
      </c>
      <c r="D289" s="294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7" t="s">
        <v>107</v>
      </c>
      <c r="C290" s="148" t="str">
        <f>IF(NOT(ISNUMBER(A292)),"Total","Sub")</f>
        <v>Total</v>
      </c>
      <c r="D290" s="295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N-Trak Group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3" t="str">
        <f>IF(ISBLANK('Item List'!B268),"",'Item List'!B268)</f>
        <v/>
      </c>
      <c r="C292" s="293" t="str">
        <f>IF(ISBLANK('Item List'!C268),"",'Item List'!C268)</f>
        <v/>
      </c>
      <c r="D292" s="294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3" t="str">
        <f>IF(ISBLANK('Item List'!B269),"",'Item List'!B269)</f>
        <v/>
      </c>
      <c r="C293" s="293" t="str">
        <f>IF(ISBLANK('Item List'!C269),"",'Item List'!C269)</f>
        <v/>
      </c>
      <c r="D293" s="294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3" t="str">
        <f>IF(ISBLANK('Item List'!B270),"",'Item List'!B270)</f>
        <v/>
      </c>
      <c r="C294" s="293" t="str">
        <f>IF(ISBLANK('Item List'!C270),"",'Item List'!C270)</f>
        <v/>
      </c>
      <c r="D294" s="294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3" t="str">
        <f>IF(ISBLANK('Item List'!B271),"",'Item List'!B271)</f>
        <v/>
      </c>
      <c r="C295" s="293" t="str">
        <f>IF(ISBLANK('Item List'!C271),"",'Item List'!C271)</f>
        <v/>
      </c>
      <c r="D295" s="294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3" t="str">
        <f>IF(ISBLANK('Item List'!B272),"",'Item List'!B272)</f>
        <v/>
      </c>
      <c r="C296" s="293" t="str">
        <f>IF(ISBLANK('Item List'!C272),"",'Item List'!C272)</f>
        <v/>
      </c>
      <c r="D296" s="294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3" t="str">
        <f>IF(ISBLANK('Item List'!B273),"",'Item List'!B273)</f>
        <v/>
      </c>
      <c r="C297" s="293" t="str">
        <f>IF(ISBLANK('Item List'!C273),"",'Item List'!C273)</f>
        <v/>
      </c>
      <c r="D297" s="294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3" t="str">
        <f>IF(ISBLANK('Item List'!B274),"",'Item List'!B274)</f>
        <v/>
      </c>
      <c r="C298" s="293" t="str">
        <f>IF(ISBLANK('Item List'!C274),"",'Item List'!C274)</f>
        <v/>
      </c>
      <c r="D298" s="294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3" t="str">
        <f>IF(ISBLANK('Item List'!B275),"",'Item List'!B275)</f>
        <v/>
      </c>
      <c r="C299" s="293" t="str">
        <f>IF(ISBLANK('Item List'!C275),"",'Item List'!C275)</f>
        <v/>
      </c>
      <c r="D299" s="294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3" t="str">
        <f>IF(ISBLANK('Item List'!B276),"",'Item List'!B276)</f>
        <v/>
      </c>
      <c r="C300" s="293" t="str">
        <f>IF(ISBLANK('Item List'!C276),"",'Item List'!C276)</f>
        <v/>
      </c>
      <c r="D300" s="294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3" t="str">
        <f>IF(ISBLANK('Item List'!B277),"",'Item List'!B277)</f>
        <v/>
      </c>
      <c r="C301" s="293" t="str">
        <f>IF(ISBLANK('Item List'!C277),"",'Item List'!C277)</f>
        <v/>
      </c>
      <c r="D301" s="294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3" t="str">
        <f>IF(ISBLANK('Item List'!B278),"",'Item List'!B278)</f>
        <v/>
      </c>
      <c r="C302" s="293" t="str">
        <f>IF(ISBLANK('Item List'!C278),"",'Item List'!C278)</f>
        <v/>
      </c>
      <c r="D302" s="294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3" t="str">
        <f>IF(ISBLANK('Item List'!B279),"",'Item List'!B279)</f>
        <v/>
      </c>
      <c r="C303" s="293" t="str">
        <f>IF(ISBLANK('Item List'!C279),"",'Item List'!C279)</f>
        <v/>
      </c>
      <c r="D303" s="294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3" t="str">
        <f>IF(ISBLANK('Item List'!B280),"",'Item List'!B280)</f>
        <v/>
      </c>
      <c r="C304" s="293" t="str">
        <f>IF(ISBLANK('Item List'!C280),"",'Item List'!C280)</f>
        <v/>
      </c>
      <c r="D304" s="294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3" t="str">
        <f>IF(ISBLANK('Item List'!B281),"",'Item List'!B281)</f>
        <v/>
      </c>
      <c r="C305" s="293" t="str">
        <f>IF(ISBLANK('Item List'!C281),"",'Item List'!C281)</f>
        <v/>
      </c>
      <c r="D305" s="294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3" t="str">
        <f>IF(ISBLANK('Item List'!B282),"",'Item List'!B282)</f>
        <v/>
      </c>
      <c r="C306" s="293" t="str">
        <f>IF(ISBLANK('Item List'!C282),"",'Item List'!C282)</f>
        <v/>
      </c>
      <c r="D306" s="294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3" t="str">
        <f>IF(ISBLANK('Item List'!B283),"",'Item List'!B283)</f>
        <v/>
      </c>
      <c r="C307" s="293" t="str">
        <f>IF(ISBLANK('Item List'!C283),"",'Item List'!C283)</f>
        <v/>
      </c>
      <c r="D307" s="294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3" t="str">
        <f>IF(ISBLANK('Item List'!B284),"",'Item List'!B284)</f>
        <v/>
      </c>
      <c r="C308" s="293" t="str">
        <f>IF(ISBLANK('Item List'!C284),"",'Item List'!C284)</f>
        <v/>
      </c>
      <c r="D308" s="294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3" t="str">
        <f>IF(ISBLANK('Item List'!B285),"",'Item List'!B285)</f>
        <v/>
      </c>
      <c r="C309" s="293" t="str">
        <f>IF(ISBLANK('Item List'!C285),"",'Item List'!C285)</f>
        <v/>
      </c>
      <c r="D309" s="294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3" t="str">
        <f>IF(ISBLANK('Item List'!B286),"",'Item List'!B286)</f>
        <v/>
      </c>
      <c r="C310" s="293" t="str">
        <f>IF(ISBLANK('Item List'!C286),"",'Item List'!C286)</f>
        <v/>
      </c>
      <c r="D310" s="294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3" t="str">
        <f>IF(ISBLANK('Item List'!B287),"",'Item List'!B287)</f>
        <v/>
      </c>
      <c r="C311" s="293" t="str">
        <f>IF(ISBLANK('Item List'!C287),"",'Item List'!C287)</f>
        <v/>
      </c>
      <c r="D311" s="294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3" t="str">
        <f>IF(ISBLANK('Item List'!B288),"",'Item List'!B288)</f>
        <v/>
      </c>
      <c r="C312" s="293" t="str">
        <f>IF(ISBLANK('Item List'!C288),"",'Item List'!C288)</f>
        <v/>
      </c>
      <c r="D312" s="294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3" t="str">
        <f>IF(ISBLANK('Item List'!B289),"",'Item List'!B289)</f>
        <v/>
      </c>
      <c r="C313" s="293" t="str">
        <f>IF(ISBLANK('Item List'!C289),"",'Item List'!C289)</f>
        <v/>
      </c>
      <c r="D313" s="294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3" t="str">
        <f>IF(ISBLANK('Item List'!B290),"",'Item List'!B290)</f>
        <v/>
      </c>
      <c r="C314" s="293" t="str">
        <f>IF(ISBLANK('Item List'!C290),"",'Item List'!C290)</f>
        <v/>
      </c>
      <c r="D314" s="294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3" t="str">
        <f>IF(ISBLANK('Item List'!B291),"",'Item List'!B291)</f>
        <v/>
      </c>
      <c r="C315" s="293" t="str">
        <f>IF(ISBLANK('Item List'!C291),"",'Item List'!C291)</f>
        <v/>
      </c>
      <c r="D315" s="294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7" t="s">
        <v>108</v>
      </c>
      <c r="C316" s="148" t="str">
        <f>IF(NOT(ISNUMBER(A318)),"Total","Sub")</f>
        <v>Total</v>
      </c>
      <c r="D316" s="295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N-Trak Group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3" t="str">
        <f>IF(ISBLANK('Item List'!B292),"",'Item List'!B292)</f>
        <v/>
      </c>
      <c r="C318" s="293" t="str">
        <f>IF(ISBLANK('Item List'!C292),"",'Item List'!C292)</f>
        <v/>
      </c>
      <c r="D318" s="294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3" t="str">
        <f>IF(ISBLANK('Item List'!B293),"",'Item List'!B293)</f>
        <v/>
      </c>
      <c r="C319" s="293" t="str">
        <f>IF(ISBLANK('Item List'!C293),"",'Item List'!C293)</f>
        <v/>
      </c>
      <c r="D319" s="294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3" t="str">
        <f>IF(ISBLANK('Item List'!B294),"",'Item List'!B294)</f>
        <v/>
      </c>
      <c r="C320" s="293" t="str">
        <f>IF(ISBLANK('Item List'!C294),"",'Item List'!C294)</f>
        <v/>
      </c>
      <c r="D320" s="294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3" t="str">
        <f>IF(ISBLANK('Item List'!B295),"",'Item List'!B295)</f>
        <v/>
      </c>
      <c r="C321" s="293" t="str">
        <f>IF(ISBLANK('Item List'!C295),"",'Item List'!C295)</f>
        <v/>
      </c>
      <c r="D321" s="294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3" t="str">
        <f>IF(ISBLANK('Item List'!B296),"",'Item List'!B296)</f>
        <v/>
      </c>
      <c r="C322" s="293" t="str">
        <f>IF(ISBLANK('Item List'!C296),"",'Item List'!C296)</f>
        <v/>
      </c>
      <c r="D322" s="294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3" t="str">
        <f>IF(ISBLANK('Item List'!B297),"",'Item List'!B297)</f>
        <v/>
      </c>
      <c r="C323" s="293" t="str">
        <f>IF(ISBLANK('Item List'!C297),"",'Item List'!C297)</f>
        <v/>
      </c>
      <c r="D323" s="294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3" t="str">
        <f>IF(ISBLANK('Item List'!B298),"",'Item List'!B298)</f>
        <v/>
      </c>
      <c r="C324" s="293" t="str">
        <f>IF(ISBLANK('Item List'!C298),"",'Item List'!C298)</f>
        <v/>
      </c>
      <c r="D324" s="294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3" t="str">
        <f>IF(ISBLANK('Item List'!B299),"",'Item List'!B299)</f>
        <v/>
      </c>
      <c r="C325" s="293" t="str">
        <f>IF(ISBLANK('Item List'!C299),"",'Item List'!C299)</f>
        <v/>
      </c>
      <c r="D325" s="294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3" t="str">
        <f>IF(ISBLANK('Item List'!B300),"",'Item List'!B300)</f>
        <v/>
      </c>
      <c r="C326" s="293" t="str">
        <f>IF(ISBLANK('Item List'!C300),"",'Item List'!C300)</f>
        <v/>
      </c>
      <c r="D326" s="294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3" t="str">
        <f>IF(ISBLANK('Item List'!B301),"",'Item List'!B301)</f>
        <v/>
      </c>
      <c r="C327" s="293" t="str">
        <f>IF(ISBLANK('Item List'!C301),"",'Item List'!C301)</f>
        <v/>
      </c>
      <c r="D327" s="294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3" t="str">
        <f>IF(ISBLANK('Item List'!B302),"",'Item List'!B302)</f>
        <v/>
      </c>
      <c r="C328" s="293" t="str">
        <f>IF(ISBLANK('Item List'!C302),"",'Item List'!C302)</f>
        <v/>
      </c>
      <c r="D328" s="294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3" t="str">
        <f>IF(ISBLANK('Item List'!B303),"",'Item List'!B303)</f>
        <v/>
      </c>
      <c r="C329" s="293" t="str">
        <f>IF(ISBLANK('Item List'!C303),"",'Item List'!C303)</f>
        <v/>
      </c>
      <c r="D329" s="294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3" t="str">
        <f>IF(ISBLANK('Item List'!B304),"",'Item List'!B304)</f>
        <v/>
      </c>
      <c r="C330" s="293" t="str">
        <f>IF(ISBLANK('Item List'!C304),"",'Item List'!C304)</f>
        <v/>
      </c>
      <c r="D330" s="294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3" t="str">
        <f>IF(ISBLANK('Item List'!B305),"",'Item List'!B305)</f>
        <v/>
      </c>
      <c r="C331" s="293" t="str">
        <f>IF(ISBLANK('Item List'!C305),"",'Item List'!C305)</f>
        <v/>
      </c>
      <c r="D331" s="294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3" t="str">
        <f>IF(ISBLANK('Item List'!B306),"",'Item List'!B306)</f>
        <v/>
      </c>
      <c r="C332" s="293" t="str">
        <f>IF(ISBLANK('Item List'!C306),"",'Item List'!C306)</f>
        <v/>
      </c>
      <c r="D332" s="294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3" t="str">
        <f>IF(ISBLANK('Item List'!B307),"",'Item List'!B307)</f>
        <v/>
      </c>
      <c r="C333" s="293" t="str">
        <f>IF(ISBLANK('Item List'!C307),"",'Item List'!C307)</f>
        <v/>
      </c>
      <c r="D333" s="294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3" t="str">
        <f>IF(ISBLANK('Item List'!B308),"",'Item List'!B308)</f>
        <v/>
      </c>
      <c r="C334" s="293" t="str">
        <f>IF(ISBLANK('Item List'!C308),"",'Item List'!C308)</f>
        <v/>
      </c>
      <c r="D334" s="294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3" t="str">
        <f>IF(ISBLANK('Item List'!B309),"",'Item List'!B309)</f>
        <v/>
      </c>
      <c r="C335" s="293" t="str">
        <f>IF(ISBLANK('Item List'!C309),"",'Item List'!C309)</f>
        <v/>
      </c>
      <c r="D335" s="294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3" t="str">
        <f>IF(ISBLANK('Item List'!B310),"",'Item List'!B310)</f>
        <v/>
      </c>
      <c r="C336" s="293" t="str">
        <f>IF(ISBLANK('Item List'!C310),"",'Item List'!C310)</f>
        <v/>
      </c>
      <c r="D336" s="294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3" t="str">
        <f>IF(ISBLANK('Item List'!B311),"",'Item List'!B311)</f>
        <v/>
      </c>
      <c r="C337" s="293" t="str">
        <f>IF(ISBLANK('Item List'!C311),"",'Item List'!C311)</f>
        <v/>
      </c>
      <c r="D337" s="294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3" t="str">
        <f>IF(ISBLANK('Item List'!B312),"",'Item List'!B312)</f>
        <v/>
      </c>
      <c r="C338" s="293" t="str">
        <f>IF(ISBLANK('Item List'!C312),"",'Item List'!C312)</f>
        <v/>
      </c>
      <c r="D338" s="294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3" t="str">
        <f>IF(ISBLANK('Item List'!B313),"",'Item List'!B313)</f>
        <v/>
      </c>
      <c r="C339" s="293" t="str">
        <f>IF(ISBLANK('Item List'!C313),"",'Item List'!C313)</f>
        <v/>
      </c>
      <c r="D339" s="294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3" t="str">
        <f>IF(ISBLANK('Item List'!B314),"",'Item List'!B314)</f>
        <v/>
      </c>
      <c r="C340" s="293" t="str">
        <f>IF(ISBLANK('Item List'!C314),"",'Item List'!C314)</f>
        <v/>
      </c>
      <c r="D340" s="294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3" t="str">
        <f>IF(ISBLANK('Item List'!B315),"",'Item List'!B315)</f>
        <v/>
      </c>
      <c r="C341" s="293" t="str">
        <f>IF(ISBLANK('Item List'!C315),"",'Item List'!C315)</f>
        <v/>
      </c>
      <c r="D341" s="294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7" t="s">
        <v>109</v>
      </c>
      <c r="C342" s="148" t="str">
        <f>IF(NOT(ISNUMBER(A344)),"Total","Sub")</f>
        <v>Total</v>
      </c>
      <c r="D342" s="295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N-Trak Group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21">
    <mergeCell ref="O1:P1"/>
    <mergeCell ref="O2:P2"/>
    <mergeCell ref="O3:P3"/>
    <mergeCell ref="Q1:R1"/>
    <mergeCell ref="Q2:R2"/>
    <mergeCell ref="Q3:R3"/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1:L1"/>
    <mergeCell ref="K2:L2"/>
    <mergeCell ref="M1:N1"/>
    <mergeCell ref="M2:N2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2"/>
  <sheetViews>
    <sheetView showGridLines="0" showZeros="0" zoomScaleNormal="100" workbookViewId="0">
      <selection activeCell="B186" sqref="B186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>
        <f>'Tabulation of Bids'!A3</f>
        <v>0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Remove &amp; Replace Existing Concrete Ditch Bottom Reinforced, 6"</v>
      </c>
      <c r="C5" s="145" t="str">
        <f>'Tabulation of Bids'!C6</f>
        <v>SQ YD</v>
      </c>
      <c r="D5" s="145">
        <f>'Tabulation of Bids'!D6</f>
        <v>52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Remove &amp; Replace Existing Concrete Slope Wall Reinforced, 5"</v>
      </c>
      <c r="C6" s="145" t="str">
        <f>'Tabulation of Bids'!C7</f>
        <v>SQ YD</v>
      </c>
      <c r="D6" s="145">
        <f>'Tabulation of Bids'!D7</f>
        <v>59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Porous Granular Embankment</v>
      </c>
      <c r="C7" s="145" t="str">
        <f>'Tabulation of Bids'!C8</f>
        <v>TON</v>
      </c>
      <c r="D7" s="145">
        <f>'Tabulation of Bids'!D8</f>
        <v>45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Aggregate Base Course, Type B, CA-6, 4"</v>
      </c>
      <c r="C8" s="145" t="str">
        <f>'Tabulation of Bids'!C9</f>
        <v>SQ YD</v>
      </c>
      <c r="D8" s="145">
        <f>'Tabulation of Bids'!D9</f>
        <v>111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By-Pass Pumping</v>
      </c>
      <c r="C9" s="145" t="str">
        <f>'Tabulation of Bids'!C10</f>
        <v>L SUM</v>
      </c>
      <c r="D9" s="145">
        <f>'Tabulation of Bids'!D10</f>
        <v>1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Parkway Restoration</v>
      </c>
      <c r="C10" s="145" t="str">
        <f>'Tabulation of Bids'!C11</f>
        <v>L SUM</v>
      </c>
      <c r="D10" s="145">
        <f>'Tabulation of Bids'!D11</f>
        <v>1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Earth Excavation</v>
      </c>
      <c r="C11" s="145" t="str">
        <f>'Tabulation of Bids'!C12</f>
        <v>CU YD</v>
      </c>
      <c r="D11" s="145">
        <f>'Tabulation of Bids'!D12</f>
        <v>120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Non-Special Waste Disposal</v>
      </c>
      <c r="C12" s="145" t="str">
        <f>'Tabulation of Bids'!C13</f>
        <v>CU YD</v>
      </c>
      <c r="D12" s="145">
        <f>'Tabulation of Bids'!D13</f>
        <v>1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Special Waste Disposal</v>
      </c>
      <c r="C13" s="145" t="str">
        <f>'Tabulation of Bids'!C14</f>
        <v>CU YD</v>
      </c>
      <c r="D13" s="145">
        <f>'Tabulation of Bids'!D14</f>
        <v>1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Speical Waste Plans &amp; Reports</v>
      </c>
      <c r="C14" s="145" t="str">
        <f>'Tabulation of Bids'!C15</f>
        <v>L SUM</v>
      </c>
      <c r="D14" s="145">
        <f>'Tabulation of Bids'!D15</f>
        <v>1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Soil Disposal Analysis</v>
      </c>
      <c r="C15" s="145" t="str">
        <f>'Tabulation of Bids'!C16</f>
        <v>EACH</v>
      </c>
      <c r="D15" s="145">
        <f>'Tabulation of Bids'!D16</f>
        <v>1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Stone Riprap, Class A4</v>
      </c>
      <c r="C16" s="145" t="str">
        <f>'Tabulation of Bids'!C17</f>
        <v>SQ YD</v>
      </c>
      <c r="D16" s="145">
        <f>'Tabulation of Bids'!D17</f>
        <v>15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Filter Fabric</v>
      </c>
      <c r="C17" s="145" t="str">
        <f>'Tabulation of Bids'!C18</f>
        <v>SQ YD</v>
      </c>
      <c r="D17" s="145">
        <f>'Tabulation of Bids'!D18</f>
        <v>15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Sidewalk Removal</v>
      </c>
      <c r="C18" s="145" t="str">
        <f>'Tabulation of Bids'!C19</f>
        <v>SQ FT</v>
      </c>
      <c r="D18" s="145">
        <f>'Tabulation of Bids'!D19</f>
        <v>12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Total</v>
      </c>
      <c r="D29" s="238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e">
        <f>'Tabulation of Bids'!A33</f>
        <v>#VALUE!</v>
      </c>
      <c r="B32" s="160" t="str">
        <f>'Tabulation of Bids'!B33</f>
        <v>as read</v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e">
        <f>'Tabulation of Bids'!A34</f>
        <v>#VALUE!</v>
      </c>
      <c r="B33" s="160" t="str">
        <f>'Tabulation of Bids'!B34</f>
        <v>as corrected</v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38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38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38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7" t="s">
        <v>99</v>
      </c>
      <c r="C133" s="148" t="str">
        <f>IF(NOT(ISNUMBER(A135)),"Total","Sub")</f>
        <v>Total</v>
      </c>
      <c r="D133" s="238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7" t="s">
        <v>100</v>
      </c>
      <c r="C159" s="148" t="str">
        <f>IF(NOT(ISNUMBER(A161)),"Total","Sub")</f>
        <v>Total</v>
      </c>
      <c r="D159" s="238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7" t="s">
        <v>103</v>
      </c>
      <c r="C185" s="148" t="str">
        <f>IF(NOT(ISNUMBER(A187)),"Total","Sub")</f>
        <v>Total</v>
      </c>
      <c r="D185" s="238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7" t="s">
        <v>104</v>
      </c>
      <c r="C211" s="148" t="str">
        <f>IF(NOT(ISNUMBER(A213)),"Total","Sub")</f>
        <v>Total</v>
      </c>
      <c r="D211" s="238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7" t="s">
        <v>105</v>
      </c>
      <c r="C237" s="148" t="str">
        <f>IF(NOT(ISNUMBER(A239)),"Total","Sub")</f>
        <v>Total</v>
      </c>
      <c r="D237" s="238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7" t="s">
        <v>106</v>
      </c>
      <c r="C263" s="148" t="str">
        <f>IF(NOT(ISNUMBER(A265)),"Total","Sub")</f>
        <v>Total</v>
      </c>
      <c r="D263" s="238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7" t="s">
        <v>107</v>
      </c>
      <c r="C289" s="148" t="str">
        <f>IF(NOT(ISNUMBER(A291)),"Total","Sub")</f>
        <v>Total</v>
      </c>
      <c r="D289" s="238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7" t="s">
        <v>108</v>
      </c>
      <c r="C315" s="148" t="str">
        <f>IF(NOT(ISNUMBER(A317)),"Total","Sub")</f>
        <v>Total</v>
      </c>
      <c r="D315" s="238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7" t="s">
        <v>109</v>
      </c>
      <c r="C341" s="148" t="str">
        <f>IF(NOT(ISNUMBER(A343)),"Total","Sub")</f>
        <v>Total</v>
      </c>
      <c r="D341" s="238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5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0"/>
    </row>
    <row r="2" spans="1:6" s="98" customFormat="1" ht="15.75" customHeight="1" x14ac:dyDescent="0.2">
      <c r="A2" s="123"/>
      <c r="B2" s="124"/>
      <c r="C2" s="125" t="s">
        <v>13</v>
      </c>
      <c r="D2" s="116"/>
      <c r="E2" s="368"/>
      <c r="F2" s="369"/>
    </row>
    <row r="3" spans="1:6" s="98" customFormat="1" ht="15.75" customHeight="1" x14ac:dyDescent="0.2">
      <c r="A3" s="123"/>
      <c r="B3" s="126"/>
      <c r="C3" s="125" t="s">
        <v>14</v>
      </c>
      <c r="D3" s="370" t="s">
        <v>15</v>
      </c>
      <c r="E3" s="370"/>
      <c r="F3" s="371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6">
        <f>'Tabulation of Bids'!$A$3</f>
        <v>0</v>
      </c>
      <c r="E4" s="366"/>
      <c r="F4" s="367"/>
    </row>
    <row r="5" spans="1:6" s="101" customFormat="1" ht="12" customHeight="1" x14ac:dyDescent="0.2">
      <c r="A5" s="321" t="s">
        <v>18</v>
      </c>
      <c r="B5" s="321"/>
      <c r="C5" s="321"/>
      <c r="D5" s="321"/>
      <c r="E5" s="321"/>
      <c r="F5" s="322"/>
    </row>
    <row r="6" spans="1:6" s="101" customFormat="1" ht="12" customHeight="1" x14ac:dyDescent="0.2">
      <c r="A6" s="171"/>
      <c r="B6" s="108"/>
      <c r="C6" s="108"/>
      <c r="D6" s="108"/>
      <c r="E6" s="108"/>
      <c r="F6" s="323"/>
    </row>
    <row r="7" spans="1:6" s="101" customFormat="1" ht="12" customHeight="1" x14ac:dyDescent="0.2">
      <c r="A7" s="171"/>
      <c r="B7" s="108"/>
      <c r="C7" s="108"/>
      <c r="D7" s="108"/>
      <c r="E7" s="108"/>
      <c r="F7" s="323"/>
    </row>
    <row r="8" spans="1:6" s="101" customFormat="1" ht="12" customHeight="1" x14ac:dyDescent="0.2">
      <c r="A8" s="171"/>
      <c r="B8" s="108"/>
      <c r="C8" s="108"/>
      <c r="D8" s="108"/>
      <c r="E8" s="108"/>
      <c r="F8" s="323"/>
    </row>
    <row r="9" spans="1:6" s="101" customFormat="1" ht="12" customHeight="1" x14ac:dyDescent="0.2">
      <c r="A9" s="171"/>
      <c r="B9" s="108"/>
      <c r="C9" s="108"/>
      <c r="D9" s="108"/>
      <c r="E9" s="108"/>
      <c r="F9" s="323"/>
    </row>
    <row r="10" spans="1:6" s="101" customFormat="1" ht="12" customHeight="1" x14ac:dyDescent="0.2">
      <c r="A10" s="324" t="s">
        <v>19</v>
      </c>
      <c r="B10" s="321"/>
      <c r="C10" s="321"/>
      <c r="D10" s="321"/>
      <c r="E10" s="321"/>
      <c r="F10" s="322"/>
    </row>
    <row r="11" spans="1:6" s="101" customFormat="1" ht="12" customHeight="1" x14ac:dyDescent="0.2">
      <c r="A11" s="324" t="s">
        <v>20</v>
      </c>
      <c r="B11" s="321"/>
      <c r="C11" s="321"/>
      <c r="D11" s="321"/>
      <c r="E11" s="321"/>
      <c r="F11" s="322"/>
    </row>
    <row r="12" spans="1:6" s="101" customFormat="1" ht="12" customHeight="1" x14ac:dyDescent="0.2">
      <c r="A12" s="324" t="s">
        <v>21</v>
      </c>
      <c r="B12" s="321"/>
      <c r="C12" s="321"/>
      <c r="D12" s="321"/>
      <c r="E12" s="321"/>
      <c r="F12" s="322"/>
    </row>
    <row r="13" spans="1:6" s="101" customFormat="1" ht="12" customHeight="1" x14ac:dyDescent="0.2">
      <c r="A13" s="324" t="s">
        <v>22</v>
      </c>
      <c r="B13" s="321"/>
      <c r="C13" s="321"/>
      <c r="D13" s="321"/>
      <c r="E13" s="321"/>
      <c r="F13" s="322"/>
    </row>
    <row r="14" spans="1:6" s="101" customFormat="1" ht="12" customHeight="1" thickBot="1" x14ac:dyDescent="0.25">
      <c r="A14" s="324" t="s">
        <v>23</v>
      </c>
      <c r="B14" s="321"/>
      <c r="C14" s="321"/>
      <c r="D14" s="321"/>
      <c r="E14" s="321"/>
      <c r="F14" s="322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Remove &amp; Replace Existing Concrete Ditch Bottom Reinforced, 6"</v>
      </c>
      <c r="C16" s="96" t="str">
        <f>'Tabulation of Bids'!$C6</f>
        <v>SQ YD</v>
      </c>
      <c r="D16" s="211">
        <f>'Tabulation of Bids'!$D6</f>
        <v>52</v>
      </c>
      <c r="E16" s="244">
        <f>'Tabulation of Bids'!$E6</f>
        <v>250</v>
      </c>
      <c r="F16" s="325">
        <f>D16*E16</f>
        <v>13000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Remove &amp; Replace Existing Concrete Slope Wall Reinforced, 5"</v>
      </c>
      <c r="C17" s="96" t="str">
        <f>'Tabulation of Bids'!$C7</f>
        <v>SQ YD</v>
      </c>
      <c r="D17" s="97">
        <f>'Tabulation of Bids'!$D7</f>
        <v>59</v>
      </c>
      <c r="E17" s="239">
        <f>'Tabulation of Bids'!$E7</f>
        <v>300</v>
      </c>
      <c r="F17" s="326">
        <f t="shared" ref="F17:F32" si="0">D17*E17</f>
        <v>17700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Porous Granular Embankment</v>
      </c>
      <c r="C18" s="96" t="str">
        <f>'Tabulation of Bids'!$C8</f>
        <v>TON</v>
      </c>
      <c r="D18" s="97">
        <f>'Tabulation of Bids'!$D8</f>
        <v>45</v>
      </c>
      <c r="E18" s="239">
        <f>'Tabulation of Bids'!$E8</f>
        <v>10</v>
      </c>
      <c r="F18" s="326">
        <f t="shared" si="0"/>
        <v>450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Aggregate Base Course, Type B, CA-6, 4"</v>
      </c>
      <c r="C19" s="96" t="str">
        <f>'Tabulation of Bids'!$C9</f>
        <v>SQ YD</v>
      </c>
      <c r="D19" s="97">
        <f>'Tabulation of Bids'!$D9</f>
        <v>111</v>
      </c>
      <c r="E19" s="239">
        <f>'Tabulation of Bids'!$E9</f>
        <v>15</v>
      </c>
      <c r="F19" s="326">
        <f t="shared" si="0"/>
        <v>1665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By-Pass Pumping</v>
      </c>
      <c r="C20" s="96" t="str">
        <f>'Tabulation of Bids'!$C10</f>
        <v>L SUM</v>
      </c>
      <c r="D20" s="97">
        <f>'Tabulation of Bids'!$D10</f>
        <v>1</v>
      </c>
      <c r="E20" s="239">
        <f>'Tabulation of Bids'!$E10</f>
        <v>1000</v>
      </c>
      <c r="F20" s="326">
        <f t="shared" si="0"/>
        <v>1000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Parkway Restoration</v>
      </c>
      <c r="C21" s="96" t="str">
        <f>'Tabulation of Bids'!$C11</f>
        <v>L SUM</v>
      </c>
      <c r="D21" s="97">
        <f>'Tabulation of Bids'!$D11</f>
        <v>1</v>
      </c>
      <c r="E21" s="239">
        <f>'Tabulation of Bids'!$E11</f>
        <v>2000</v>
      </c>
      <c r="F21" s="326">
        <f t="shared" si="0"/>
        <v>2000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Earth Excavation</v>
      </c>
      <c r="C22" s="96" t="str">
        <f>'Tabulation of Bids'!$C12</f>
        <v>CU YD</v>
      </c>
      <c r="D22" s="97">
        <f>'Tabulation of Bids'!$D12</f>
        <v>120</v>
      </c>
      <c r="E22" s="239">
        <f>'Tabulation of Bids'!$E12</f>
        <v>100</v>
      </c>
      <c r="F22" s="326">
        <f t="shared" si="0"/>
        <v>12000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Non-Special Waste Disposal</v>
      </c>
      <c r="C23" s="96" t="str">
        <f>'Tabulation of Bids'!$C13</f>
        <v>CU YD</v>
      </c>
      <c r="D23" s="97">
        <f>'Tabulation of Bids'!$D13</f>
        <v>1</v>
      </c>
      <c r="E23" s="239">
        <f>'Tabulation of Bids'!$E13</f>
        <v>100</v>
      </c>
      <c r="F23" s="326">
        <f t="shared" si="0"/>
        <v>100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Special Waste Disposal</v>
      </c>
      <c r="C24" s="96" t="str">
        <f>'Tabulation of Bids'!$C14</f>
        <v>CU YD</v>
      </c>
      <c r="D24" s="97">
        <f>'Tabulation of Bids'!$D14</f>
        <v>1</v>
      </c>
      <c r="E24" s="239">
        <f>'Tabulation of Bids'!$E14</f>
        <v>150</v>
      </c>
      <c r="F24" s="326">
        <f t="shared" si="0"/>
        <v>150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Speical Waste Plans &amp; Reports</v>
      </c>
      <c r="C25" s="96" t="str">
        <f>'Tabulation of Bids'!$C15</f>
        <v>L SUM</v>
      </c>
      <c r="D25" s="97">
        <f>'Tabulation of Bids'!$D15</f>
        <v>1</v>
      </c>
      <c r="E25" s="239">
        <f>'Tabulation of Bids'!$E15</f>
        <v>4200</v>
      </c>
      <c r="F25" s="326">
        <f t="shared" si="0"/>
        <v>4200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Soil Disposal Analysis</v>
      </c>
      <c r="C26" s="96" t="str">
        <f>'Tabulation of Bids'!$C16</f>
        <v>EACH</v>
      </c>
      <c r="D26" s="97">
        <f>'Tabulation of Bids'!$D16</f>
        <v>1</v>
      </c>
      <c r="E26" s="239">
        <f>'Tabulation of Bids'!$E16</f>
        <v>1250</v>
      </c>
      <c r="F26" s="326">
        <f t="shared" si="0"/>
        <v>1250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Stone Riprap, Class A4</v>
      </c>
      <c r="C27" s="96" t="str">
        <f>'Tabulation of Bids'!$C17</f>
        <v>SQ YD</v>
      </c>
      <c r="D27" s="97">
        <f>'Tabulation of Bids'!$D17</f>
        <v>15</v>
      </c>
      <c r="E27" s="239">
        <f>'Tabulation of Bids'!$E17</f>
        <v>125</v>
      </c>
      <c r="F27" s="326">
        <f t="shared" si="0"/>
        <v>1875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Filter Fabric</v>
      </c>
      <c r="C28" s="96" t="str">
        <f>'Tabulation of Bids'!$C18</f>
        <v>SQ YD</v>
      </c>
      <c r="D28" s="97">
        <f>'Tabulation of Bids'!$D18</f>
        <v>15</v>
      </c>
      <c r="E28" s="239">
        <f>'Tabulation of Bids'!$E18</f>
        <v>10</v>
      </c>
      <c r="F28" s="326">
        <f t="shared" si="0"/>
        <v>150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Sidewalk Removal</v>
      </c>
      <c r="C29" s="96" t="str">
        <f>'Tabulation of Bids'!$C19</f>
        <v>SQ FT</v>
      </c>
      <c r="D29" s="97">
        <f>'Tabulation of Bids'!$D19</f>
        <v>12</v>
      </c>
      <c r="E29" s="239">
        <f>'Tabulation of Bids'!$E19</f>
        <v>2</v>
      </c>
      <c r="F29" s="326">
        <f t="shared" si="0"/>
        <v>24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39">
        <f>'Tabulation of Bids'!$E20</f>
        <v>0</v>
      </c>
      <c r="F30" s="326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39">
        <f>'Tabulation of Bids'!$E21</f>
        <v>0</v>
      </c>
      <c r="F31" s="326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39">
        <f>'Tabulation of Bids'!$E22</f>
        <v>0</v>
      </c>
      <c r="F32" s="326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39">
        <f>'Tabulation of Bids'!$E23</f>
        <v>0</v>
      </c>
      <c r="F33" s="326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39">
        <f>'Tabulation of Bids'!$E24</f>
        <v>0</v>
      </c>
      <c r="F34" s="326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39">
        <f>'Tabulation of Bids'!$E25</f>
        <v>0</v>
      </c>
      <c r="F35" s="326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39">
        <f>'Tabulation of Bids'!$E26</f>
        <v>0</v>
      </c>
      <c r="F36" s="326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39">
        <f>'Tabulation of Bids'!$E27</f>
        <v>0</v>
      </c>
      <c r="F37" s="326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39">
        <f>'Tabulation of Bids'!$E28</f>
        <v>0</v>
      </c>
      <c r="F38" s="326">
        <f t="shared" si="1"/>
        <v>0</v>
      </c>
    </row>
    <row r="39" spans="1:19" s="102" customFormat="1" ht="20.45" customHeight="1" thickBot="1" x14ac:dyDescent="0.25">
      <c r="A39" s="240" t="str">
        <f>'Tabulation of Bids'!$A29</f>
        <v/>
      </c>
      <c r="B39" s="241" t="str">
        <f>'Tabulation of Bids'!$B29</f>
        <v/>
      </c>
      <c r="C39" s="245" t="str">
        <f>'Tabulation of Bids'!$C29</f>
        <v/>
      </c>
      <c r="D39" s="242">
        <f>'Tabulation of Bids'!$D29</f>
        <v>0</v>
      </c>
      <c r="E39" s="243">
        <f>'Tabulation of Bids'!$E29</f>
        <v>0</v>
      </c>
      <c r="F39" s="327">
        <f t="shared" si="1"/>
        <v>0</v>
      </c>
    </row>
    <row r="40" spans="1:19" s="94" customFormat="1" ht="12.75" customHeight="1" thickBot="1" x14ac:dyDescent="0.25">
      <c r="A40" s="246"/>
      <c r="B40" s="247"/>
      <c r="C40" s="248"/>
      <c r="D40" s="249"/>
      <c r="E40" s="250" t="str">
        <f>IF(NOT(ISNUMBER($A61)),"Total ","Sub Total ")</f>
        <v xml:space="preserve">Total </v>
      </c>
      <c r="F40" s="328">
        <f>SUM(F16:F39)</f>
        <v>55564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29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0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0"/>
    </row>
    <row r="45" spans="1:19" s="98" customFormat="1" ht="15" customHeight="1" x14ac:dyDescent="0.2">
      <c r="A45" s="331" t="s">
        <v>90</v>
      </c>
      <c r="B45" s="117"/>
      <c r="C45" s="117"/>
      <c r="D45" s="117"/>
      <c r="E45" s="117"/>
      <c r="F45" s="332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0"/>
    </row>
    <row r="47" spans="1:19" ht="15.75" customHeight="1" x14ac:dyDescent="0.2">
      <c r="A47" s="123"/>
      <c r="B47" s="124"/>
      <c r="C47" s="125" t="s">
        <v>13</v>
      </c>
      <c r="D47" s="116"/>
      <c r="E47" s="364">
        <f>E2</f>
        <v>0</v>
      </c>
      <c r="F47" s="365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3"/>
    </row>
    <row r="49" spans="1:6" ht="15.75" customHeight="1" x14ac:dyDescent="0.2">
      <c r="A49" s="127"/>
      <c r="B49" s="128" t="s">
        <v>16</v>
      </c>
      <c r="C49" s="125" t="s">
        <v>17</v>
      </c>
      <c r="D49" s="366">
        <f>D4</f>
        <v>0</v>
      </c>
      <c r="E49" s="366"/>
      <c r="F49" s="367"/>
    </row>
    <row r="50" spans="1:6" ht="12" customHeight="1" x14ac:dyDescent="0.2">
      <c r="A50" s="321" t="str">
        <f>A5</f>
        <v>Location (Sta. and land description of beginning; Sta. only for end for county and road district; street limits for municipality.)</v>
      </c>
      <c r="B50" s="321"/>
      <c r="C50" s="321"/>
      <c r="D50" s="321"/>
      <c r="E50" s="321"/>
      <c r="F50" s="322"/>
    </row>
    <row r="51" spans="1:6" ht="12" customHeight="1" x14ac:dyDescent="0.2">
      <c r="A51" s="260">
        <f t="shared" ref="A51:A59" si="2">A6</f>
        <v>0</v>
      </c>
      <c r="B51" s="108"/>
      <c r="C51" s="108"/>
      <c r="D51" s="108"/>
      <c r="E51" s="108"/>
      <c r="F51" s="323"/>
    </row>
    <row r="52" spans="1:6" ht="12" customHeight="1" x14ac:dyDescent="0.2">
      <c r="A52" s="260">
        <f t="shared" si="2"/>
        <v>0</v>
      </c>
      <c r="B52" s="108"/>
      <c r="C52" s="108"/>
      <c r="D52" s="108"/>
      <c r="E52" s="108"/>
      <c r="F52" s="323"/>
    </row>
    <row r="53" spans="1:6" ht="12" customHeight="1" x14ac:dyDescent="0.2">
      <c r="A53" s="260">
        <f t="shared" si="2"/>
        <v>0</v>
      </c>
      <c r="B53" s="108"/>
      <c r="C53" s="108"/>
      <c r="D53" s="108"/>
      <c r="E53" s="108"/>
      <c r="F53" s="323"/>
    </row>
    <row r="54" spans="1:6" ht="12" customHeight="1" x14ac:dyDescent="0.2">
      <c r="A54" s="260">
        <f t="shared" si="2"/>
        <v>0</v>
      </c>
      <c r="B54" s="108"/>
      <c r="C54" s="108"/>
      <c r="D54" s="108"/>
      <c r="E54" s="108"/>
      <c r="F54" s="323"/>
    </row>
    <row r="55" spans="1:6" ht="12" customHeight="1" x14ac:dyDescent="0.2">
      <c r="A55" s="334" t="str">
        <f t="shared" si="2"/>
        <v>a total distance of _________feet, of which ___________ feet (____________ miles) are to be improved</v>
      </c>
      <c r="B55" s="321"/>
      <c r="C55" s="321"/>
      <c r="D55" s="321"/>
      <c r="E55" s="321"/>
      <c r="F55" s="322"/>
    </row>
    <row r="56" spans="1:6" ht="12" customHeight="1" x14ac:dyDescent="0.2">
      <c r="A56" s="334" t="str">
        <f t="shared" si="2"/>
        <v xml:space="preserve">   Station ______________ is approximately ________________ miles by road from the ______________</v>
      </c>
      <c r="B56" s="321"/>
      <c r="C56" s="321"/>
      <c r="D56" s="321"/>
      <c r="E56" s="321"/>
      <c r="F56" s="322"/>
    </row>
    <row r="57" spans="1:6" ht="12" customHeight="1" x14ac:dyDescent="0.2">
      <c r="A57" s="334" t="str">
        <f t="shared" si="2"/>
        <v>railroad siding at ______________________________________</v>
      </c>
      <c r="B57" s="321"/>
      <c r="C57" s="321"/>
      <c r="D57" s="321"/>
      <c r="E57" s="321"/>
      <c r="F57" s="322"/>
    </row>
    <row r="58" spans="1:6" ht="12" customHeight="1" x14ac:dyDescent="0.2">
      <c r="A58" s="334" t="str">
        <f t="shared" si="2"/>
        <v>Type ______________________ Width ____________ Thickness ___________ Shoulders ___________</v>
      </c>
      <c r="B58" s="321"/>
      <c r="C58" s="321"/>
      <c r="D58" s="321"/>
      <c r="E58" s="321"/>
      <c r="F58" s="322"/>
    </row>
    <row r="59" spans="1:6" ht="12" customHeight="1" thickBot="1" x14ac:dyDescent="0.25">
      <c r="A59" s="334" t="str">
        <f t="shared" si="2"/>
        <v>Average Length of Haul _________________________________</v>
      </c>
      <c r="B59" s="321"/>
      <c r="C59" s="321"/>
      <c r="D59" s="321"/>
      <c r="E59" s="321"/>
      <c r="F59" s="322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4">
        <f>'Tabulation of Bids'!$E32</f>
        <v>0</v>
      </c>
      <c r="F61" s="325">
        <f>D61*E61</f>
        <v>0</v>
      </c>
    </row>
    <row r="62" spans="1:6" ht="20.25" customHeight="1" x14ac:dyDescent="0.2">
      <c r="A62" s="95" t="e">
        <f>'Tabulation of Bids'!$A33</f>
        <v>#VALUE!</v>
      </c>
      <c r="B62" s="106" t="str">
        <f>'Tabulation of Bids'!$B33</f>
        <v>as read</v>
      </c>
      <c r="C62" s="96" t="str">
        <f>'Tabulation of Bids'!$C33</f>
        <v/>
      </c>
      <c r="D62" s="97">
        <f>'Tabulation of Bids'!$D33</f>
        <v>0</v>
      </c>
      <c r="E62" s="239">
        <f>'Tabulation of Bids'!$E33</f>
        <v>0</v>
      </c>
      <c r="F62" s="326">
        <f t="shared" ref="F62:F84" si="3">D62*E62</f>
        <v>0</v>
      </c>
    </row>
    <row r="63" spans="1:6" ht="20.25" customHeight="1" x14ac:dyDescent="0.2">
      <c r="A63" s="95" t="e">
        <f>'Tabulation of Bids'!$A34</f>
        <v>#VALUE!</v>
      </c>
      <c r="B63" s="106" t="str">
        <f>'Tabulation of Bids'!$B34</f>
        <v>as corrected</v>
      </c>
      <c r="C63" s="96" t="str">
        <f>'Tabulation of Bids'!$C34</f>
        <v/>
      </c>
      <c r="D63" s="97">
        <f>'Tabulation of Bids'!$D34</f>
        <v>0</v>
      </c>
      <c r="E63" s="239">
        <f>'Tabulation of Bids'!$E34</f>
        <v>0</v>
      </c>
      <c r="F63" s="326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39">
        <f>'Tabulation of Bids'!$E35</f>
        <v>0</v>
      </c>
      <c r="F64" s="326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39">
        <f>'Tabulation of Bids'!$E36</f>
        <v>0</v>
      </c>
      <c r="F65" s="326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39">
        <f>'Tabulation of Bids'!$E37</f>
        <v>0</v>
      </c>
      <c r="F66" s="326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39">
        <f>'Tabulation of Bids'!$E38</f>
        <v>0</v>
      </c>
      <c r="F67" s="326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39">
        <f>'Tabulation of Bids'!$E39</f>
        <v>0</v>
      </c>
      <c r="F68" s="326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39">
        <f>'Tabulation of Bids'!$E40</f>
        <v>0</v>
      </c>
      <c r="F69" s="326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39">
        <f>'Tabulation of Bids'!$E41</f>
        <v>0</v>
      </c>
      <c r="F70" s="326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39">
        <f>'Tabulation of Bids'!$E42</f>
        <v>0</v>
      </c>
      <c r="F71" s="326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39">
        <f>'Tabulation of Bids'!$E43</f>
        <v>0</v>
      </c>
      <c r="F72" s="326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39">
        <f>'Tabulation of Bids'!$E44</f>
        <v>0</v>
      </c>
      <c r="F73" s="326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39">
        <f>'Tabulation of Bids'!$E45</f>
        <v>0</v>
      </c>
      <c r="F74" s="326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39">
        <f>'Tabulation of Bids'!$E46</f>
        <v>0</v>
      </c>
      <c r="F75" s="326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39">
        <f>'Tabulation of Bids'!$E47</f>
        <v>0</v>
      </c>
      <c r="F76" s="326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39">
        <f>'Tabulation of Bids'!$E48</f>
        <v>0</v>
      </c>
      <c r="F77" s="326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39">
        <f>'Tabulation of Bids'!$E49</f>
        <v>0</v>
      </c>
      <c r="F78" s="326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39">
        <f>'Tabulation of Bids'!$E50</f>
        <v>0</v>
      </c>
      <c r="F79" s="326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39">
        <f>'Tabulation of Bids'!$E51</f>
        <v>0</v>
      </c>
      <c r="F80" s="326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39">
        <f>'Tabulation of Bids'!$E52</f>
        <v>0</v>
      </c>
      <c r="F81" s="326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39">
        <f>'Tabulation of Bids'!$E53</f>
        <v>0</v>
      </c>
      <c r="F82" s="326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39">
        <f>'Tabulation of Bids'!$E54</f>
        <v>0</v>
      </c>
      <c r="F83" s="326">
        <f t="shared" si="3"/>
        <v>0</v>
      </c>
    </row>
    <row r="84" spans="1:6" ht="20.25" customHeight="1" thickBot="1" x14ac:dyDescent="0.25">
      <c r="A84" s="240" t="str">
        <f>'Tabulation of Bids'!$A55</f>
        <v/>
      </c>
      <c r="B84" s="241" t="str">
        <f>'Tabulation of Bids'!$B55</f>
        <v/>
      </c>
      <c r="C84" s="245" t="str">
        <f>'Tabulation of Bids'!$C55</f>
        <v/>
      </c>
      <c r="D84" s="242">
        <f>'Tabulation of Bids'!$D55</f>
        <v>0</v>
      </c>
      <c r="E84" s="243">
        <f>'Tabulation of Bids'!$E55</f>
        <v>0</v>
      </c>
      <c r="F84" s="327">
        <f t="shared" si="3"/>
        <v>0</v>
      </c>
    </row>
    <row r="85" spans="1:6" ht="12.75" customHeight="1" thickBot="1" x14ac:dyDescent="0.25">
      <c r="A85" s="246"/>
      <c r="B85" s="247"/>
      <c r="C85" s="248"/>
      <c r="D85" s="249"/>
      <c r="E85" s="250" t="str">
        <f>IF(NOT(ISNUMBER($A106)),"Total ","Sub Total ")</f>
        <v xml:space="preserve">Total </v>
      </c>
      <c r="F85" s="328">
        <f>SUM(F61:F84)+F40</f>
        <v>55564</v>
      </c>
    </row>
    <row r="86" spans="1:6" ht="12.75" customHeight="1" x14ac:dyDescent="0.2">
      <c r="A86" s="111"/>
      <c r="B86" s="112"/>
      <c r="C86" s="111"/>
      <c r="D86" s="113"/>
      <c r="E86" s="114"/>
      <c r="F86" s="329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0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0"/>
    </row>
    <row r="90" spans="1:6" ht="15" customHeight="1" x14ac:dyDescent="0.2">
      <c r="A90" s="331" t="s">
        <v>10</v>
      </c>
      <c r="B90" s="117"/>
      <c r="C90" s="117"/>
      <c r="D90" s="117"/>
      <c r="E90" s="117"/>
      <c r="F90" s="332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0"/>
    </row>
    <row r="92" spans="1:6" ht="15.75" customHeight="1" x14ac:dyDescent="0.2">
      <c r="A92" s="123"/>
      <c r="B92" s="124"/>
      <c r="C92" s="125" t="s">
        <v>13</v>
      </c>
      <c r="D92" s="116"/>
      <c r="E92" s="364">
        <f>E47</f>
        <v>0</v>
      </c>
      <c r="F92" s="365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3"/>
    </row>
    <row r="94" spans="1:6" ht="15.75" customHeight="1" x14ac:dyDescent="0.2">
      <c r="A94" s="127"/>
      <c r="B94" s="128" t="s">
        <v>16</v>
      </c>
      <c r="C94" s="125" t="s">
        <v>17</v>
      </c>
      <c r="D94" s="366">
        <f>D49</f>
        <v>0</v>
      </c>
      <c r="E94" s="366"/>
      <c r="F94" s="367"/>
    </row>
    <row r="95" spans="1:6" x14ac:dyDescent="0.2">
      <c r="A95" s="321" t="str">
        <f>A50</f>
        <v>Location (Sta. and land description of beginning; Sta. only for end for county and road district; street limits for municipality.)</v>
      </c>
      <c r="B95" s="321"/>
      <c r="C95" s="321"/>
      <c r="D95" s="321"/>
      <c r="E95" s="321"/>
      <c r="F95" s="322"/>
    </row>
    <row r="96" spans="1:6" ht="12" customHeight="1" x14ac:dyDescent="0.2">
      <c r="A96" s="260">
        <f t="shared" ref="A96:A104" si="4">A51</f>
        <v>0</v>
      </c>
      <c r="B96" s="108"/>
      <c r="C96" s="108"/>
      <c r="D96" s="108"/>
      <c r="E96" s="108"/>
      <c r="F96" s="323"/>
    </row>
    <row r="97" spans="1:6" ht="12" customHeight="1" x14ac:dyDescent="0.2">
      <c r="A97" s="260">
        <f t="shared" si="4"/>
        <v>0</v>
      </c>
      <c r="B97" s="108"/>
      <c r="C97" s="108"/>
      <c r="D97" s="108"/>
      <c r="E97" s="108"/>
      <c r="F97" s="323"/>
    </row>
    <row r="98" spans="1:6" ht="12" customHeight="1" x14ac:dyDescent="0.2">
      <c r="A98" s="260">
        <f t="shared" si="4"/>
        <v>0</v>
      </c>
      <c r="B98" s="108"/>
      <c r="C98" s="108"/>
      <c r="D98" s="108"/>
      <c r="E98" s="108"/>
      <c r="F98" s="323"/>
    </row>
    <row r="99" spans="1:6" ht="12" customHeight="1" x14ac:dyDescent="0.2">
      <c r="A99" s="260">
        <f t="shared" si="4"/>
        <v>0</v>
      </c>
      <c r="B99" s="108"/>
      <c r="C99" s="108"/>
      <c r="D99" s="108"/>
      <c r="E99" s="108"/>
      <c r="F99" s="323"/>
    </row>
    <row r="100" spans="1:6" ht="12" customHeight="1" x14ac:dyDescent="0.2">
      <c r="A100" s="334" t="str">
        <f t="shared" si="4"/>
        <v>a total distance of _________feet, of which ___________ feet (____________ miles) are to be improved</v>
      </c>
      <c r="B100" s="321"/>
      <c r="C100" s="321"/>
      <c r="D100" s="321"/>
      <c r="E100" s="321"/>
      <c r="F100" s="322"/>
    </row>
    <row r="101" spans="1:6" ht="12" customHeight="1" x14ac:dyDescent="0.2">
      <c r="A101" s="334" t="str">
        <f t="shared" si="4"/>
        <v xml:space="preserve">   Station ______________ is approximately ________________ miles by road from the ______________</v>
      </c>
      <c r="B101" s="321"/>
      <c r="C101" s="321"/>
      <c r="D101" s="321"/>
      <c r="E101" s="321"/>
      <c r="F101" s="322"/>
    </row>
    <row r="102" spans="1:6" ht="12" customHeight="1" x14ac:dyDescent="0.2">
      <c r="A102" s="334" t="str">
        <f t="shared" si="4"/>
        <v>railroad siding at ______________________________________</v>
      </c>
      <c r="B102" s="321"/>
      <c r="C102" s="321"/>
      <c r="D102" s="321"/>
      <c r="E102" s="321"/>
      <c r="F102" s="322"/>
    </row>
    <row r="103" spans="1:6" ht="12" customHeight="1" x14ac:dyDescent="0.2">
      <c r="A103" s="334" t="str">
        <f t="shared" si="4"/>
        <v>Type ______________________ Width ____________ Thickness ___________ Shoulders ___________</v>
      </c>
      <c r="B103" s="321"/>
      <c r="C103" s="321"/>
      <c r="D103" s="321"/>
      <c r="E103" s="321"/>
      <c r="F103" s="322"/>
    </row>
    <row r="104" spans="1:6" ht="12" customHeight="1" thickBot="1" x14ac:dyDescent="0.25">
      <c r="A104" s="334" t="str">
        <f t="shared" si="4"/>
        <v>Average Length of Haul _________________________________</v>
      </c>
      <c r="B104" s="321"/>
      <c r="C104" s="321"/>
      <c r="D104" s="321"/>
      <c r="E104" s="321"/>
      <c r="F104" s="322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1" t="str">
        <f>'Tabulation of Bids'!$A58</f>
        <v/>
      </c>
      <c r="B106" s="252" t="str">
        <f>'Tabulation of Bids'!$B58</f>
        <v/>
      </c>
      <c r="C106" s="253" t="str">
        <f>'Tabulation of Bids'!$C58</f>
        <v/>
      </c>
      <c r="D106" s="254">
        <f>'Tabulation of Bids'!$D58</f>
        <v>0</v>
      </c>
      <c r="E106" s="255">
        <f>'Tabulation of Bids'!$E58</f>
        <v>0</v>
      </c>
      <c r="F106" s="325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4">
        <f>'Tabulation of Bids'!$E59</f>
        <v>0</v>
      </c>
      <c r="F107" s="326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4">
        <f>'Tabulation of Bids'!$E60</f>
        <v>0</v>
      </c>
      <c r="F108" s="326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4">
        <f>'Tabulation of Bids'!$E61</f>
        <v>0</v>
      </c>
      <c r="F109" s="326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4">
        <f>'Tabulation of Bids'!$E62</f>
        <v>0</v>
      </c>
      <c r="F110" s="326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4">
        <f>'Tabulation of Bids'!$E63</f>
        <v>0</v>
      </c>
      <c r="F111" s="326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4">
        <f>'Tabulation of Bids'!$E64</f>
        <v>0</v>
      </c>
      <c r="F112" s="326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4">
        <f>'Tabulation of Bids'!$E65</f>
        <v>0</v>
      </c>
      <c r="F113" s="326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4">
        <f>'Tabulation of Bids'!$E66</f>
        <v>0</v>
      </c>
      <c r="F114" s="326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4">
        <f>'Tabulation of Bids'!$E67</f>
        <v>0</v>
      </c>
      <c r="F115" s="326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4">
        <f>'Tabulation of Bids'!$E68</f>
        <v>0</v>
      </c>
      <c r="F116" s="326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4">
        <f>'Tabulation of Bids'!$E69</f>
        <v>0</v>
      </c>
      <c r="F117" s="326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4">
        <f>'Tabulation of Bids'!$E70</f>
        <v>0</v>
      </c>
      <c r="F118" s="326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4">
        <f>'Tabulation of Bids'!$E71</f>
        <v>0</v>
      </c>
      <c r="F119" s="326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4">
        <f>'Tabulation of Bids'!$E72</f>
        <v>0</v>
      </c>
      <c r="F120" s="326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4">
        <f>'Tabulation of Bids'!$E73</f>
        <v>0</v>
      </c>
      <c r="F121" s="326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4">
        <f>'Tabulation of Bids'!$E74</f>
        <v>0</v>
      </c>
      <c r="F122" s="326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4">
        <f>'Tabulation of Bids'!$E75</f>
        <v>0</v>
      </c>
      <c r="F123" s="326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4">
        <f>'Tabulation of Bids'!$E76</f>
        <v>0</v>
      </c>
      <c r="F124" s="326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4">
        <f>'Tabulation of Bids'!$E77</f>
        <v>0</v>
      </c>
      <c r="F125" s="326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4">
        <f>'Tabulation of Bids'!$E78</f>
        <v>0</v>
      </c>
      <c r="F126" s="326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4">
        <f>'Tabulation of Bids'!$E79</f>
        <v>0</v>
      </c>
      <c r="F127" s="326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4">
        <f>'Tabulation of Bids'!$E80</f>
        <v>0</v>
      </c>
      <c r="F128" s="326">
        <f t="shared" si="5"/>
        <v>0</v>
      </c>
    </row>
    <row r="129" spans="1:6" ht="20.25" customHeight="1" thickBot="1" x14ac:dyDescent="0.25">
      <c r="A129" s="256" t="str">
        <f>'Tabulation of Bids'!$A81</f>
        <v/>
      </c>
      <c r="B129" s="257" t="str">
        <f>'Tabulation of Bids'!$B81</f>
        <v/>
      </c>
      <c r="C129" s="249" t="str">
        <f>'Tabulation of Bids'!$C81</f>
        <v/>
      </c>
      <c r="D129" s="258">
        <f>'Tabulation of Bids'!$D81</f>
        <v>0</v>
      </c>
      <c r="E129" s="259">
        <f>'Tabulation of Bids'!$E81</f>
        <v>0</v>
      </c>
      <c r="F129" s="327">
        <f t="shared" si="5"/>
        <v>0</v>
      </c>
    </row>
    <row r="130" spans="1:6" ht="12.75" customHeight="1" thickBot="1" x14ac:dyDescent="0.25">
      <c r="A130" s="246"/>
      <c r="B130" s="247"/>
      <c r="C130" s="248"/>
      <c r="D130" s="249"/>
      <c r="E130" s="250" t="str">
        <f>IF(NOT(ISNUMBER($A151)),"Total ","Sub Total ")</f>
        <v xml:space="preserve">Total </v>
      </c>
      <c r="F130" s="328">
        <f>SUM(F106:F129)+F85</f>
        <v>55564</v>
      </c>
    </row>
    <row r="131" spans="1:6" ht="12.75" customHeight="1" x14ac:dyDescent="0.2">
      <c r="A131" s="111"/>
      <c r="B131" s="112"/>
      <c r="C131" s="111"/>
      <c r="D131" s="113"/>
      <c r="E131" s="114"/>
      <c r="F131" s="329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0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0"/>
    </row>
    <row r="135" spans="1:6" ht="15" customHeight="1" x14ac:dyDescent="0.2">
      <c r="A135" s="331" t="s">
        <v>82</v>
      </c>
      <c r="B135" s="117"/>
      <c r="C135" s="117"/>
      <c r="D135" s="117"/>
      <c r="E135" s="117"/>
      <c r="F135" s="332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0"/>
    </row>
    <row r="137" spans="1:6" ht="15.75" customHeight="1" x14ac:dyDescent="0.2">
      <c r="A137" s="123"/>
      <c r="B137" s="124"/>
      <c r="C137" s="125" t="s">
        <v>13</v>
      </c>
      <c r="D137" s="116"/>
      <c r="E137" s="364">
        <f>E92</f>
        <v>0</v>
      </c>
      <c r="F137" s="365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3"/>
    </row>
    <row r="139" spans="1:6" ht="15.75" customHeight="1" x14ac:dyDescent="0.2">
      <c r="A139" s="127"/>
      <c r="B139" s="128" t="s">
        <v>16</v>
      </c>
      <c r="C139" s="125" t="s">
        <v>17</v>
      </c>
      <c r="D139" s="366">
        <f>D94</f>
        <v>0</v>
      </c>
      <c r="E139" s="366"/>
      <c r="F139" s="367"/>
    </row>
    <row r="140" spans="1:6" x14ac:dyDescent="0.2">
      <c r="A140" s="321" t="str">
        <f>A95</f>
        <v>Location (Sta. and land description of beginning; Sta. only for end for county and road district; street limits for municipality.)</v>
      </c>
      <c r="B140" s="321"/>
      <c r="C140" s="321"/>
      <c r="D140" s="321"/>
      <c r="E140" s="321"/>
      <c r="F140" s="322"/>
    </row>
    <row r="141" spans="1:6" x14ac:dyDescent="0.2">
      <c r="A141" s="260">
        <f t="shared" ref="A141:A149" si="6">A96</f>
        <v>0</v>
      </c>
      <c r="B141" s="108"/>
      <c r="C141" s="108"/>
      <c r="D141" s="108"/>
      <c r="E141" s="108"/>
      <c r="F141" s="323"/>
    </row>
    <row r="142" spans="1:6" ht="12" customHeight="1" x14ac:dyDescent="0.2">
      <c r="A142" s="260">
        <f t="shared" si="6"/>
        <v>0</v>
      </c>
      <c r="B142" s="108"/>
      <c r="C142" s="108"/>
      <c r="D142" s="108"/>
      <c r="E142" s="108"/>
      <c r="F142" s="323"/>
    </row>
    <row r="143" spans="1:6" ht="12" customHeight="1" x14ac:dyDescent="0.2">
      <c r="A143" s="260">
        <f t="shared" si="6"/>
        <v>0</v>
      </c>
      <c r="B143" s="108"/>
      <c r="C143" s="108"/>
      <c r="D143" s="108"/>
      <c r="E143" s="108"/>
      <c r="F143" s="323"/>
    </row>
    <row r="144" spans="1:6" ht="12" customHeight="1" x14ac:dyDescent="0.2">
      <c r="A144" s="260">
        <f t="shared" si="6"/>
        <v>0</v>
      </c>
      <c r="B144" s="108"/>
      <c r="C144" s="108"/>
      <c r="D144" s="108"/>
      <c r="E144" s="108"/>
      <c r="F144" s="323"/>
    </row>
    <row r="145" spans="1:6" ht="12" customHeight="1" x14ac:dyDescent="0.2">
      <c r="A145" s="334" t="str">
        <f t="shared" si="6"/>
        <v>a total distance of _________feet, of which ___________ feet (____________ miles) are to be improved</v>
      </c>
      <c r="B145" s="321"/>
      <c r="C145" s="321"/>
      <c r="D145" s="321"/>
      <c r="E145" s="321"/>
      <c r="F145" s="322"/>
    </row>
    <row r="146" spans="1:6" ht="12" customHeight="1" x14ac:dyDescent="0.2">
      <c r="A146" s="334" t="str">
        <f t="shared" si="6"/>
        <v xml:space="preserve">   Station ______________ is approximately ________________ miles by road from the ______________</v>
      </c>
      <c r="B146" s="321"/>
      <c r="C146" s="321"/>
      <c r="D146" s="321"/>
      <c r="E146" s="321"/>
      <c r="F146" s="322"/>
    </row>
    <row r="147" spans="1:6" ht="12" customHeight="1" x14ac:dyDescent="0.2">
      <c r="A147" s="334" t="str">
        <f t="shared" si="6"/>
        <v>railroad siding at ______________________________________</v>
      </c>
      <c r="B147" s="321"/>
      <c r="C147" s="321"/>
      <c r="D147" s="321"/>
      <c r="E147" s="321"/>
      <c r="F147" s="322"/>
    </row>
    <row r="148" spans="1:6" ht="12" customHeight="1" x14ac:dyDescent="0.2">
      <c r="A148" s="334" t="str">
        <f t="shared" si="6"/>
        <v>Type ______________________ Width ____________ Thickness ___________ Shoulders ___________</v>
      </c>
      <c r="B148" s="321"/>
      <c r="C148" s="321"/>
      <c r="D148" s="321"/>
      <c r="E148" s="321"/>
      <c r="F148" s="322"/>
    </row>
    <row r="149" spans="1:6" ht="12" customHeight="1" thickBot="1" x14ac:dyDescent="0.25">
      <c r="A149" s="334" t="str">
        <f t="shared" si="6"/>
        <v>Average Length of Haul _________________________________</v>
      </c>
      <c r="B149" s="321"/>
      <c r="C149" s="321"/>
      <c r="D149" s="321"/>
      <c r="E149" s="321"/>
      <c r="F149" s="322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4">
        <f>'Tabulation of Bids'!$E84</f>
        <v>0</v>
      </c>
      <c r="F151" s="325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4">
        <f>'Tabulation of Bids'!$E85</f>
        <v>0</v>
      </c>
      <c r="F152" s="325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4">
        <f>'Tabulation of Bids'!$E86</f>
        <v>0</v>
      </c>
      <c r="F153" s="325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4">
        <f>'Tabulation of Bids'!$E87</f>
        <v>0</v>
      </c>
      <c r="F154" s="325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4">
        <f>'Tabulation of Bids'!$E88</f>
        <v>0</v>
      </c>
      <c r="F155" s="325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4">
        <f>'Tabulation of Bids'!$E89</f>
        <v>0</v>
      </c>
      <c r="F156" s="325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4">
        <f>'Tabulation of Bids'!$E90</f>
        <v>0</v>
      </c>
      <c r="F157" s="325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4">
        <f>'Tabulation of Bids'!$E91</f>
        <v>0</v>
      </c>
      <c r="F158" s="325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4">
        <f>'Tabulation of Bids'!$E92</f>
        <v>0</v>
      </c>
      <c r="F159" s="325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4">
        <f>'Tabulation of Bids'!$E93</f>
        <v>0</v>
      </c>
      <c r="F160" s="325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4">
        <f>'Tabulation of Bids'!$E94</f>
        <v>0</v>
      </c>
      <c r="F161" s="325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4">
        <f>'Tabulation of Bids'!$E95</f>
        <v>0</v>
      </c>
      <c r="F162" s="325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4">
        <f>'Tabulation of Bids'!$E96</f>
        <v>0</v>
      </c>
      <c r="F163" s="325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4">
        <f>'Tabulation of Bids'!$E97</f>
        <v>0</v>
      </c>
      <c r="F164" s="325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4">
        <f>'Tabulation of Bids'!$E98</f>
        <v>0</v>
      </c>
      <c r="F165" s="325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4">
        <f>'Tabulation of Bids'!$E99</f>
        <v>0</v>
      </c>
      <c r="F166" s="325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4">
        <f>'Tabulation of Bids'!$E100</f>
        <v>0</v>
      </c>
      <c r="F167" s="325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4">
        <f>'Tabulation of Bids'!$E101</f>
        <v>0</v>
      </c>
      <c r="F168" s="325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4">
        <f>'Tabulation of Bids'!$E102</f>
        <v>0</v>
      </c>
      <c r="F169" s="325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4">
        <f>'Tabulation of Bids'!$E103</f>
        <v>0</v>
      </c>
      <c r="F170" s="325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4">
        <f>'Tabulation of Bids'!$E104</f>
        <v>0</v>
      </c>
      <c r="F171" s="325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4">
        <f>'Tabulation of Bids'!$E105</f>
        <v>0</v>
      </c>
      <c r="F172" s="325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4">
        <f>'Tabulation of Bids'!$E106</f>
        <v>0</v>
      </c>
      <c r="F173" s="325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4">
        <f>'Tabulation of Bids'!$E107</f>
        <v>0</v>
      </c>
      <c r="F174" s="325">
        <f t="shared" si="7"/>
        <v>0</v>
      </c>
    </row>
    <row r="175" spans="1:6" ht="12.75" customHeight="1" thickBot="1" x14ac:dyDescent="0.25">
      <c r="A175" s="246"/>
      <c r="B175" s="247"/>
      <c r="C175" s="248"/>
      <c r="D175" s="249"/>
      <c r="E175" s="250" t="s">
        <v>7</v>
      </c>
      <c r="F175" s="328">
        <f>SUM(F151:F174)+F130</f>
        <v>55564</v>
      </c>
    </row>
    <row r="176" spans="1:6" ht="12.75" customHeight="1" x14ac:dyDescent="0.2">
      <c r="A176" s="111"/>
      <c r="B176" s="112"/>
      <c r="C176" s="111"/>
      <c r="D176" s="113"/>
      <c r="E176" s="114"/>
      <c r="F176" s="329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0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0"/>
    </row>
    <row r="180" spans="1:6" s="98" customFormat="1" ht="15" customHeight="1" x14ac:dyDescent="0.2">
      <c r="A180" s="331" t="s">
        <v>83</v>
      </c>
      <c r="B180" s="117"/>
      <c r="C180" s="117"/>
      <c r="D180" s="117"/>
      <c r="E180" s="117"/>
      <c r="F180" s="332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0"/>
    </row>
    <row r="182" spans="1:6" x14ac:dyDescent="0.2">
      <c r="A182" s="123"/>
      <c r="B182" s="124"/>
      <c r="C182" s="125" t="s">
        <v>13</v>
      </c>
      <c r="D182" s="116"/>
      <c r="E182" s="364">
        <f>E137</f>
        <v>0</v>
      </c>
      <c r="F182" s="365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3"/>
    </row>
    <row r="184" spans="1:6" x14ac:dyDescent="0.2">
      <c r="A184" s="127"/>
      <c r="B184" s="128" t="s">
        <v>16</v>
      </c>
      <c r="C184" s="125" t="s">
        <v>17</v>
      </c>
      <c r="D184" s="366">
        <f>D139</f>
        <v>0</v>
      </c>
      <c r="E184" s="366"/>
      <c r="F184" s="367"/>
    </row>
    <row r="185" spans="1:6" x14ac:dyDescent="0.2">
      <c r="A185" s="321" t="str">
        <f>A140</f>
        <v>Location (Sta. and land description of beginning; Sta. only for end for county and road district; street limits for municipality.)</v>
      </c>
      <c r="B185" s="321"/>
      <c r="C185" s="321"/>
      <c r="D185" s="321"/>
      <c r="E185" s="321"/>
      <c r="F185" s="322"/>
    </row>
    <row r="186" spans="1:6" x14ac:dyDescent="0.2">
      <c r="A186" s="260">
        <f t="shared" ref="A186:A194" si="8">A141</f>
        <v>0</v>
      </c>
      <c r="B186" s="108"/>
      <c r="C186" s="108"/>
      <c r="D186" s="108"/>
      <c r="E186" s="108"/>
      <c r="F186" s="323"/>
    </row>
    <row r="187" spans="1:6" x14ac:dyDescent="0.2">
      <c r="A187" s="260">
        <f t="shared" si="8"/>
        <v>0</v>
      </c>
      <c r="B187" s="108"/>
      <c r="C187" s="108"/>
      <c r="D187" s="108"/>
      <c r="E187" s="108"/>
      <c r="F187" s="323"/>
    </row>
    <row r="188" spans="1:6" x14ac:dyDescent="0.2">
      <c r="A188" s="260">
        <f t="shared" si="8"/>
        <v>0</v>
      </c>
      <c r="B188" s="108"/>
      <c r="C188" s="108"/>
      <c r="D188" s="108"/>
      <c r="E188" s="108"/>
      <c r="F188" s="323"/>
    </row>
    <row r="189" spans="1:6" x14ac:dyDescent="0.2">
      <c r="A189" s="260">
        <f t="shared" si="8"/>
        <v>0</v>
      </c>
      <c r="B189" s="108"/>
      <c r="C189" s="108"/>
      <c r="D189" s="108"/>
      <c r="E189" s="108"/>
      <c r="F189" s="323"/>
    </row>
    <row r="190" spans="1:6" x14ac:dyDescent="0.2">
      <c r="A190" s="334" t="str">
        <f t="shared" si="8"/>
        <v>a total distance of _________feet, of which ___________ feet (____________ miles) are to be improved</v>
      </c>
      <c r="B190" s="321"/>
      <c r="C190" s="321"/>
      <c r="D190" s="321"/>
      <c r="E190" s="321"/>
      <c r="F190" s="322"/>
    </row>
    <row r="191" spans="1:6" x14ac:dyDescent="0.2">
      <c r="A191" s="334" t="str">
        <f t="shared" si="8"/>
        <v xml:space="preserve">   Station ______________ is approximately ________________ miles by road from the ______________</v>
      </c>
      <c r="B191" s="321"/>
      <c r="C191" s="321"/>
      <c r="D191" s="321"/>
      <c r="E191" s="321"/>
      <c r="F191" s="322"/>
    </row>
    <row r="192" spans="1:6" x14ac:dyDescent="0.2">
      <c r="A192" s="334" t="str">
        <f t="shared" si="8"/>
        <v>railroad siding at ______________________________________</v>
      </c>
      <c r="B192" s="321"/>
      <c r="C192" s="321"/>
      <c r="D192" s="321"/>
      <c r="E192" s="321"/>
      <c r="F192" s="322"/>
    </row>
    <row r="193" spans="1:6" x14ac:dyDescent="0.2">
      <c r="A193" s="334" t="str">
        <f t="shared" si="8"/>
        <v>Type ______________________ Width ____________ Thickness ___________ Shoulders ___________</v>
      </c>
      <c r="B193" s="321"/>
      <c r="C193" s="321"/>
      <c r="D193" s="321"/>
      <c r="E193" s="321"/>
      <c r="F193" s="322"/>
    </row>
    <row r="194" spans="1:6" ht="13.5" thickBot="1" x14ac:dyDescent="0.25">
      <c r="A194" s="334" t="str">
        <f t="shared" si="8"/>
        <v>Average Length of Haul _________________________________</v>
      </c>
      <c r="B194" s="321"/>
      <c r="C194" s="321"/>
      <c r="D194" s="321"/>
      <c r="E194" s="321"/>
      <c r="F194" s="322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4">
        <f>'Tabulation of Bids'!$E110</f>
        <v>0</v>
      </c>
      <c r="F196" s="325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4">
        <f>'Tabulation of Bids'!$E111</f>
        <v>0</v>
      </c>
      <c r="F197" s="325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4">
        <f>'Tabulation of Bids'!$E112</f>
        <v>0</v>
      </c>
      <c r="F198" s="325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4">
        <f>'Tabulation of Bids'!$E113</f>
        <v>0</v>
      </c>
      <c r="F199" s="325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4">
        <f>'Tabulation of Bids'!$E114</f>
        <v>0</v>
      </c>
      <c r="F200" s="325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4">
        <f>'Tabulation of Bids'!$E115</f>
        <v>0</v>
      </c>
      <c r="F201" s="325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4">
        <f>'Tabulation of Bids'!$E116</f>
        <v>0</v>
      </c>
      <c r="F202" s="325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4">
        <f>'Tabulation of Bids'!$E117</f>
        <v>0</v>
      </c>
      <c r="F203" s="325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4">
        <f>'Tabulation of Bids'!$E118</f>
        <v>0</v>
      </c>
      <c r="F204" s="325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4">
        <f>'Tabulation of Bids'!$E119</f>
        <v>0</v>
      </c>
      <c r="F205" s="325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4">
        <f>'Tabulation of Bids'!$E120</f>
        <v>0</v>
      </c>
      <c r="F206" s="325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4">
        <f>'Tabulation of Bids'!$E121</f>
        <v>0</v>
      </c>
      <c r="F207" s="325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4">
        <f>'Tabulation of Bids'!$E122</f>
        <v>0</v>
      </c>
      <c r="F208" s="325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4">
        <f>'Tabulation of Bids'!$E123</f>
        <v>0</v>
      </c>
      <c r="F209" s="325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4">
        <f>'Tabulation of Bids'!$E124</f>
        <v>0</v>
      </c>
      <c r="F210" s="325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4">
        <f>'Tabulation of Bids'!$E125</f>
        <v>0</v>
      </c>
      <c r="F211" s="325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4">
        <f>'Tabulation of Bids'!$E126</f>
        <v>0</v>
      </c>
      <c r="F212" s="325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4">
        <f>'Tabulation of Bids'!$E127</f>
        <v>0</v>
      </c>
      <c r="F213" s="325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4">
        <f>'Tabulation of Bids'!$E128</f>
        <v>0</v>
      </c>
      <c r="F214" s="325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4">
        <f>'Tabulation of Bids'!$E129</f>
        <v>0</v>
      </c>
      <c r="F215" s="325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4">
        <f>'Tabulation of Bids'!$E130</f>
        <v>0</v>
      </c>
      <c r="F216" s="325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4">
        <f>'Tabulation of Bids'!$E131</f>
        <v>0</v>
      </c>
      <c r="F217" s="325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4">
        <f>'Tabulation of Bids'!$E132</f>
        <v>0</v>
      </c>
      <c r="F218" s="325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4">
        <f>'Tabulation of Bids'!$E133</f>
        <v>0</v>
      </c>
      <c r="F219" s="325">
        <f t="shared" si="9"/>
        <v>0</v>
      </c>
    </row>
    <row r="220" spans="1:6" ht="13.5" thickBot="1" x14ac:dyDescent="0.25">
      <c r="A220" s="246"/>
      <c r="B220" s="247"/>
      <c r="C220" s="248"/>
      <c r="D220" s="249"/>
      <c r="E220" s="250" t="s">
        <v>7</v>
      </c>
      <c r="F220" s="328">
        <f>SUM(F196:F219)+F175</f>
        <v>55564</v>
      </c>
    </row>
    <row r="221" spans="1:6" x14ac:dyDescent="0.2">
      <c r="A221" s="111"/>
      <c r="B221" s="112"/>
      <c r="C221" s="111"/>
      <c r="D221" s="113"/>
      <c r="E221" s="114"/>
      <c r="F221" s="329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0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0"/>
    </row>
    <row r="225" spans="1:6" x14ac:dyDescent="0.2">
      <c r="A225" s="331" t="s">
        <v>99</v>
      </c>
      <c r="B225" s="117"/>
      <c r="C225" s="117"/>
      <c r="D225" s="117"/>
      <c r="E225" s="117"/>
      <c r="F225" s="332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0"/>
    </row>
    <row r="227" spans="1:6" x14ac:dyDescent="0.2">
      <c r="A227" s="123"/>
      <c r="B227" s="124"/>
      <c r="C227" s="125" t="s">
        <v>13</v>
      </c>
      <c r="D227" s="116"/>
      <c r="E227" s="364">
        <f>E182</f>
        <v>0</v>
      </c>
      <c r="F227" s="365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3"/>
    </row>
    <row r="229" spans="1:6" x14ac:dyDescent="0.2">
      <c r="A229" s="127"/>
      <c r="B229" s="128" t="s">
        <v>16</v>
      </c>
      <c r="C229" s="125" t="s">
        <v>17</v>
      </c>
      <c r="D229" s="366">
        <f>D184</f>
        <v>0</v>
      </c>
      <c r="E229" s="366"/>
      <c r="F229" s="367"/>
    </row>
    <row r="230" spans="1:6" x14ac:dyDescent="0.2">
      <c r="A230" s="321" t="str">
        <f>A185</f>
        <v>Location (Sta. and land description of beginning; Sta. only for end for county and road district; street limits for municipality.)</v>
      </c>
      <c r="B230" s="321"/>
      <c r="C230" s="321"/>
      <c r="D230" s="321"/>
      <c r="E230" s="321"/>
      <c r="F230" s="322"/>
    </row>
    <row r="231" spans="1:6" x14ac:dyDescent="0.2">
      <c r="A231" s="260">
        <f t="shared" ref="A231:A239" si="10">A186</f>
        <v>0</v>
      </c>
      <c r="B231" s="108"/>
      <c r="C231" s="108"/>
      <c r="D231" s="108"/>
      <c r="E231" s="108"/>
      <c r="F231" s="323"/>
    </row>
    <row r="232" spans="1:6" x14ac:dyDescent="0.2">
      <c r="A232" s="260">
        <f t="shared" si="10"/>
        <v>0</v>
      </c>
      <c r="B232" s="108"/>
      <c r="C232" s="108"/>
      <c r="D232" s="108"/>
      <c r="E232" s="108"/>
      <c r="F232" s="323"/>
    </row>
    <row r="233" spans="1:6" x14ac:dyDescent="0.2">
      <c r="A233" s="260">
        <f t="shared" si="10"/>
        <v>0</v>
      </c>
      <c r="B233" s="108"/>
      <c r="C233" s="108"/>
      <c r="D233" s="108"/>
      <c r="E233" s="108"/>
      <c r="F233" s="323"/>
    </row>
    <row r="234" spans="1:6" x14ac:dyDescent="0.2">
      <c r="A234" s="260">
        <f t="shared" si="10"/>
        <v>0</v>
      </c>
      <c r="B234" s="108"/>
      <c r="C234" s="108"/>
      <c r="D234" s="108"/>
      <c r="E234" s="108"/>
      <c r="F234" s="323"/>
    </row>
    <row r="235" spans="1:6" x14ac:dyDescent="0.2">
      <c r="A235" s="334" t="str">
        <f t="shared" si="10"/>
        <v>a total distance of _________feet, of which ___________ feet (____________ miles) are to be improved</v>
      </c>
      <c r="B235" s="321"/>
      <c r="C235" s="321"/>
      <c r="D235" s="321"/>
      <c r="E235" s="321"/>
      <c r="F235" s="322"/>
    </row>
    <row r="236" spans="1:6" x14ac:dyDescent="0.2">
      <c r="A236" s="334" t="str">
        <f t="shared" si="10"/>
        <v xml:space="preserve">   Station ______________ is approximately ________________ miles by road from the ______________</v>
      </c>
      <c r="B236" s="321"/>
      <c r="C236" s="321"/>
      <c r="D236" s="321"/>
      <c r="E236" s="321"/>
      <c r="F236" s="322"/>
    </row>
    <row r="237" spans="1:6" x14ac:dyDescent="0.2">
      <c r="A237" s="334" t="str">
        <f t="shared" si="10"/>
        <v>railroad siding at ______________________________________</v>
      </c>
      <c r="B237" s="321"/>
      <c r="C237" s="321"/>
      <c r="D237" s="321"/>
      <c r="E237" s="321"/>
      <c r="F237" s="322"/>
    </row>
    <row r="238" spans="1:6" x14ac:dyDescent="0.2">
      <c r="A238" s="334" t="str">
        <f t="shared" si="10"/>
        <v>Type ______________________ Width ____________ Thickness ___________ Shoulders ___________</v>
      </c>
      <c r="B238" s="321"/>
      <c r="C238" s="321"/>
      <c r="D238" s="321"/>
      <c r="E238" s="321"/>
      <c r="F238" s="322"/>
    </row>
    <row r="239" spans="1:6" ht="13.5" thickBot="1" x14ac:dyDescent="0.25">
      <c r="A239" s="334" t="str">
        <f t="shared" si="10"/>
        <v>Average Length of Haul _________________________________</v>
      </c>
      <c r="B239" s="321"/>
      <c r="C239" s="321"/>
      <c r="D239" s="321"/>
      <c r="E239" s="321"/>
      <c r="F239" s="322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4">
        <f>'Tabulation of Bids'!$E136</f>
        <v>0</v>
      </c>
      <c r="F241" s="325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4">
        <f>'Tabulation of Bids'!$E137</f>
        <v>0</v>
      </c>
      <c r="F242" s="325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4">
        <f>'Tabulation of Bids'!$E138</f>
        <v>0</v>
      </c>
      <c r="F243" s="325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4">
        <f>'Tabulation of Bids'!$E139</f>
        <v>0</v>
      </c>
      <c r="F244" s="325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4">
        <f>'Tabulation of Bids'!$E140</f>
        <v>0</v>
      </c>
      <c r="F245" s="325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4">
        <f>'Tabulation of Bids'!$E141</f>
        <v>0</v>
      </c>
      <c r="F246" s="325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4">
        <f>'Tabulation of Bids'!$E142</f>
        <v>0</v>
      </c>
      <c r="F247" s="325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4">
        <f>'Tabulation of Bids'!$E143</f>
        <v>0</v>
      </c>
      <c r="F248" s="325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4">
        <f>'Tabulation of Bids'!$E144</f>
        <v>0</v>
      </c>
      <c r="F249" s="325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4">
        <f>'Tabulation of Bids'!$E145</f>
        <v>0</v>
      </c>
      <c r="F250" s="325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4">
        <f>'Tabulation of Bids'!$E146</f>
        <v>0</v>
      </c>
      <c r="F251" s="325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4">
        <f>'Tabulation of Bids'!$E147</f>
        <v>0</v>
      </c>
      <c r="F252" s="325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4">
        <f>'Tabulation of Bids'!$E148</f>
        <v>0</v>
      </c>
      <c r="F253" s="325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4">
        <f>'Tabulation of Bids'!$E149</f>
        <v>0</v>
      </c>
      <c r="F254" s="325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4">
        <f>'Tabulation of Bids'!$E150</f>
        <v>0</v>
      </c>
      <c r="F255" s="325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4">
        <f>'Tabulation of Bids'!$E151</f>
        <v>0</v>
      </c>
      <c r="F256" s="325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4">
        <f>'Tabulation of Bids'!$E152</f>
        <v>0</v>
      </c>
      <c r="F257" s="325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4">
        <f>'Tabulation of Bids'!$E153</f>
        <v>0</v>
      </c>
      <c r="F258" s="325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4">
        <f>'Tabulation of Bids'!$E154</f>
        <v>0</v>
      </c>
      <c r="F259" s="325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4">
        <f>'Tabulation of Bids'!$E155</f>
        <v>0</v>
      </c>
      <c r="F260" s="325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4">
        <f>'Tabulation of Bids'!$E156</f>
        <v>0</v>
      </c>
      <c r="F261" s="325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4">
        <f>'Tabulation of Bids'!$E157</f>
        <v>0</v>
      </c>
      <c r="F262" s="325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4">
        <f>'Tabulation of Bids'!$E158</f>
        <v>0</v>
      </c>
      <c r="F263" s="325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4">
        <f>'Tabulation of Bids'!$E159</f>
        <v>0</v>
      </c>
      <c r="F264" s="325">
        <f t="shared" si="11"/>
        <v>0</v>
      </c>
    </row>
    <row r="265" spans="1:6" ht="13.5" thickBot="1" x14ac:dyDescent="0.25">
      <c r="A265" s="246"/>
      <c r="B265" s="247"/>
      <c r="C265" s="248"/>
      <c r="D265" s="249"/>
      <c r="E265" s="250" t="s">
        <v>7</v>
      </c>
      <c r="F265" s="328">
        <f>SUM(F241:F264)+F220</f>
        <v>55564</v>
      </c>
    </row>
    <row r="266" spans="1:6" x14ac:dyDescent="0.2">
      <c r="A266" s="111"/>
      <c r="B266" s="112"/>
      <c r="C266" s="111"/>
      <c r="D266" s="113"/>
      <c r="E266" s="114"/>
      <c r="F266" s="329"/>
    </row>
    <row r="267" spans="1:6" x14ac:dyDescent="0.2">
      <c r="A267" s="344" t="s">
        <v>110</v>
      </c>
      <c r="B267" s="116"/>
      <c r="C267" s="116"/>
      <c r="D267" s="344" t="s">
        <v>25</v>
      </c>
      <c r="E267" s="116"/>
      <c r="F267" s="330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0"/>
    </row>
    <row r="270" spans="1:6" x14ac:dyDescent="0.2">
      <c r="A270" s="331" t="s">
        <v>100</v>
      </c>
      <c r="B270" s="117"/>
      <c r="C270" s="117"/>
      <c r="D270" s="117"/>
      <c r="E270" s="117"/>
      <c r="F270" s="332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0"/>
    </row>
    <row r="272" spans="1:6" x14ac:dyDescent="0.2">
      <c r="A272" s="123"/>
      <c r="B272" s="124"/>
      <c r="C272" s="125" t="s">
        <v>13</v>
      </c>
      <c r="D272" s="116"/>
      <c r="E272" s="364">
        <f>E227</f>
        <v>0</v>
      </c>
      <c r="F272" s="365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3"/>
    </row>
    <row r="274" spans="1:6" x14ac:dyDescent="0.2">
      <c r="A274" s="127"/>
      <c r="B274" s="128" t="s">
        <v>16</v>
      </c>
      <c r="C274" s="125" t="s">
        <v>17</v>
      </c>
      <c r="D274" s="366">
        <f>D229</f>
        <v>0</v>
      </c>
      <c r="E274" s="366"/>
      <c r="F274" s="367"/>
    </row>
    <row r="275" spans="1:6" x14ac:dyDescent="0.2">
      <c r="A275" s="321" t="str">
        <f>A230</f>
        <v>Location (Sta. and land description of beginning; Sta. only for end for county and road district; street limits for municipality.)</v>
      </c>
      <c r="B275" s="321"/>
      <c r="C275" s="321"/>
      <c r="D275" s="321"/>
      <c r="E275" s="321"/>
      <c r="F275" s="322"/>
    </row>
    <row r="276" spans="1:6" x14ac:dyDescent="0.2">
      <c r="A276" s="260">
        <f t="shared" ref="A276:A284" si="12">A231</f>
        <v>0</v>
      </c>
      <c r="B276" s="108"/>
      <c r="C276" s="108"/>
      <c r="D276" s="108"/>
      <c r="E276" s="108"/>
      <c r="F276" s="323"/>
    </row>
    <row r="277" spans="1:6" x14ac:dyDescent="0.2">
      <c r="A277" s="260">
        <f t="shared" si="12"/>
        <v>0</v>
      </c>
      <c r="B277" s="108"/>
      <c r="C277" s="108"/>
      <c r="D277" s="108"/>
      <c r="E277" s="108"/>
      <c r="F277" s="323"/>
    </row>
    <row r="278" spans="1:6" x14ac:dyDescent="0.2">
      <c r="A278" s="260">
        <f t="shared" si="12"/>
        <v>0</v>
      </c>
      <c r="B278" s="108"/>
      <c r="C278" s="108"/>
      <c r="D278" s="108"/>
      <c r="E278" s="108"/>
      <c r="F278" s="323"/>
    </row>
    <row r="279" spans="1:6" x14ac:dyDescent="0.2">
      <c r="A279" s="260">
        <f t="shared" si="12"/>
        <v>0</v>
      </c>
      <c r="B279" s="108"/>
      <c r="C279" s="108"/>
      <c r="D279" s="108"/>
      <c r="E279" s="108"/>
      <c r="F279" s="323"/>
    </row>
    <row r="280" spans="1:6" x14ac:dyDescent="0.2">
      <c r="A280" s="334" t="str">
        <f t="shared" si="12"/>
        <v>a total distance of _________feet, of which ___________ feet (____________ miles) are to be improved</v>
      </c>
      <c r="B280" s="321"/>
      <c r="C280" s="321"/>
      <c r="D280" s="321"/>
      <c r="E280" s="321"/>
      <c r="F280" s="322"/>
    </row>
    <row r="281" spans="1:6" x14ac:dyDescent="0.2">
      <c r="A281" s="334" t="str">
        <f t="shared" si="12"/>
        <v xml:space="preserve">   Station ______________ is approximately ________________ miles by road from the ______________</v>
      </c>
      <c r="B281" s="321"/>
      <c r="C281" s="321"/>
      <c r="D281" s="321"/>
      <c r="E281" s="321"/>
      <c r="F281" s="322"/>
    </row>
    <row r="282" spans="1:6" x14ac:dyDescent="0.2">
      <c r="A282" s="334" t="str">
        <f t="shared" si="12"/>
        <v>railroad siding at ______________________________________</v>
      </c>
      <c r="B282" s="321"/>
      <c r="C282" s="321"/>
      <c r="D282" s="321"/>
      <c r="E282" s="321"/>
      <c r="F282" s="322"/>
    </row>
    <row r="283" spans="1:6" x14ac:dyDescent="0.2">
      <c r="A283" s="334" t="str">
        <f t="shared" si="12"/>
        <v>Type ______________________ Width ____________ Thickness ___________ Shoulders ___________</v>
      </c>
      <c r="B283" s="321"/>
      <c r="C283" s="321"/>
      <c r="D283" s="321"/>
      <c r="E283" s="321"/>
      <c r="F283" s="322"/>
    </row>
    <row r="284" spans="1:6" ht="13.5" thickBot="1" x14ac:dyDescent="0.25">
      <c r="A284" s="334" t="str">
        <f t="shared" si="12"/>
        <v>Average Length of Haul _________________________________</v>
      </c>
      <c r="B284" s="321"/>
      <c r="C284" s="321"/>
      <c r="D284" s="321"/>
      <c r="E284" s="321"/>
      <c r="F284" s="322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4">
        <f>'Tabulation of Bids'!$E181</f>
        <v>0</v>
      </c>
      <c r="F286" s="325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4">
        <f>'Tabulation of Bids'!$E182</f>
        <v>0</v>
      </c>
      <c r="F287" s="325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4">
        <f>'Tabulation of Bids'!$E183</f>
        <v>0</v>
      </c>
      <c r="F288" s="325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4">
        <f>'Tabulation of Bids'!$E184</f>
        <v>0</v>
      </c>
      <c r="F289" s="325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4">
        <f>'Tabulation of Bids'!$E185</f>
        <v>0</v>
      </c>
      <c r="F290" s="325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4">
        <f>'Tabulation of Bids'!$E188</f>
        <v>0</v>
      </c>
      <c r="F291" s="325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4">
        <f>'Tabulation of Bids'!$E189</f>
        <v>0</v>
      </c>
      <c r="F292" s="325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4">
        <f>'Tabulation of Bids'!$E190</f>
        <v>0</v>
      </c>
      <c r="F293" s="325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4">
        <f>'Tabulation of Bids'!$E191</f>
        <v>0</v>
      </c>
      <c r="F294" s="325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4">
        <f>'Tabulation of Bids'!$E192</f>
        <v>0</v>
      </c>
      <c r="F295" s="325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4">
        <f>'Tabulation of Bids'!$E193</f>
        <v>0</v>
      </c>
      <c r="F296" s="325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4">
        <f>'Tabulation of Bids'!$E194</f>
        <v>0</v>
      </c>
      <c r="F297" s="325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4">
        <f>'Tabulation of Bids'!$E195</f>
        <v>0</v>
      </c>
      <c r="F298" s="325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4">
        <f>'Tabulation of Bids'!$E196</f>
        <v>0</v>
      </c>
      <c r="F299" s="325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4">
        <f>'Tabulation of Bids'!$E197</f>
        <v>0</v>
      </c>
      <c r="F300" s="325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4">
        <f>'Tabulation of Bids'!$E198</f>
        <v>0</v>
      </c>
      <c r="F301" s="325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4">
        <f>'Tabulation of Bids'!$E199</f>
        <v>0</v>
      </c>
      <c r="F302" s="325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4">
        <f>'Tabulation of Bids'!$E200</f>
        <v>0</v>
      </c>
      <c r="F303" s="325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4">
        <f>'Tabulation of Bids'!$E201</f>
        <v>0</v>
      </c>
      <c r="F304" s="325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4">
        <f>'Tabulation of Bids'!$E202</f>
        <v>0</v>
      </c>
      <c r="F305" s="325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4">
        <f>'Tabulation of Bids'!$E203</f>
        <v>0</v>
      </c>
      <c r="F306" s="325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4">
        <f>'Tabulation of Bids'!$E204</f>
        <v>0</v>
      </c>
      <c r="F307" s="325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4">
        <f>'Tabulation of Bids'!$E205</f>
        <v>0</v>
      </c>
      <c r="F308" s="325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4">
        <f>'Tabulation of Bids'!$E206</f>
        <v>0</v>
      </c>
      <c r="F309" s="325">
        <f t="shared" si="13"/>
        <v>0</v>
      </c>
    </row>
    <row r="310" spans="1:6" ht="13.5" thickBot="1" x14ac:dyDescent="0.25">
      <c r="A310" s="246"/>
      <c r="B310" s="247"/>
      <c r="C310" s="248"/>
      <c r="D310" s="249"/>
      <c r="E310" s="250" t="s">
        <v>7</v>
      </c>
      <c r="F310" s="328">
        <f>SUM(F286:F309)+F265</f>
        <v>55564</v>
      </c>
    </row>
    <row r="311" spans="1:6" x14ac:dyDescent="0.2">
      <c r="A311" s="111"/>
      <c r="B311" s="112"/>
      <c r="C311" s="111"/>
      <c r="D311" s="113"/>
      <c r="E311" s="114"/>
      <c r="F311" s="329"/>
    </row>
    <row r="312" spans="1:6" x14ac:dyDescent="0.2">
      <c r="A312" s="344" t="s">
        <v>110</v>
      </c>
      <c r="B312" s="116"/>
      <c r="C312" s="116"/>
      <c r="D312" s="344" t="s">
        <v>25</v>
      </c>
      <c r="E312" s="116"/>
      <c r="F312" s="330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0"/>
    </row>
    <row r="315" spans="1:6" x14ac:dyDescent="0.2">
      <c r="A315" s="331" t="s">
        <v>103</v>
      </c>
      <c r="B315" s="117"/>
      <c r="C315" s="117"/>
      <c r="D315" s="117"/>
      <c r="E315" s="117"/>
      <c r="F315" s="332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0"/>
    </row>
    <row r="317" spans="1:6" x14ac:dyDescent="0.2">
      <c r="A317" s="123"/>
      <c r="B317" s="124"/>
      <c r="C317" s="125" t="s">
        <v>13</v>
      </c>
      <c r="D317" s="116"/>
      <c r="E317" s="364">
        <f>E272</f>
        <v>0</v>
      </c>
      <c r="F317" s="365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3"/>
    </row>
    <row r="319" spans="1:6" x14ac:dyDescent="0.2">
      <c r="A319" s="127"/>
      <c r="B319" s="128" t="s">
        <v>16</v>
      </c>
      <c r="C319" s="125" t="s">
        <v>17</v>
      </c>
      <c r="D319" s="366">
        <f>D274</f>
        <v>0</v>
      </c>
      <c r="E319" s="366"/>
      <c r="F319" s="367"/>
    </row>
    <row r="320" spans="1:6" x14ac:dyDescent="0.2">
      <c r="A320" s="321" t="str">
        <f>A275</f>
        <v>Location (Sta. and land description of beginning; Sta. only for end for county and road district; street limits for municipality.)</v>
      </c>
      <c r="B320" s="321"/>
      <c r="C320" s="321"/>
      <c r="D320" s="321"/>
      <c r="E320" s="321"/>
      <c r="F320" s="322"/>
    </row>
    <row r="321" spans="1:6" x14ac:dyDescent="0.2">
      <c r="A321" s="260">
        <f t="shared" ref="A321:A329" si="14">A276</f>
        <v>0</v>
      </c>
      <c r="B321" s="108"/>
      <c r="C321" s="108"/>
      <c r="D321" s="108"/>
      <c r="E321" s="108"/>
      <c r="F321" s="323"/>
    </row>
    <row r="322" spans="1:6" x14ac:dyDescent="0.2">
      <c r="A322" s="260">
        <f t="shared" si="14"/>
        <v>0</v>
      </c>
      <c r="B322" s="108"/>
      <c r="C322" s="108"/>
      <c r="D322" s="108"/>
      <c r="E322" s="108"/>
      <c r="F322" s="323"/>
    </row>
    <row r="323" spans="1:6" x14ac:dyDescent="0.2">
      <c r="A323" s="260">
        <f t="shared" si="14"/>
        <v>0</v>
      </c>
      <c r="B323" s="108"/>
      <c r="C323" s="108"/>
      <c r="D323" s="108"/>
      <c r="E323" s="108"/>
      <c r="F323" s="323"/>
    </row>
    <row r="324" spans="1:6" x14ac:dyDescent="0.2">
      <c r="A324" s="260">
        <f t="shared" si="14"/>
        <v>0</v>
      </c>
      <c r="B324" s="108"/>
      <c r="C324" s="108"/>
      <c r="D324" s="108"/>
      <c r="E324" s="108"/>
      <c r="F324" s="323"/>
    </row>
    <row r="325" spans="1:6" x14ac:dyDescent="0.2">
      <c r="A325" s="334" t="str">
        <f t="shared" si="14"/>
        <v>a total distance of _________feet, of which ___________ feet (____________ miles) are to be improved</v>
      </c>
      <c r="B325" s="321"/>
      <c r="C325" s="321"/>
      <c r="D325" s="321"/>
      <c r="E325" s="321"/>
      <c r="F325" s="322"/>
    </row>
    <row r="326" spans="1:6" x14ac:dyDescent="0.2">
      <c r="A326" s="334" t="str">
        <f t="shared" si="14"/>
        <v xml:space="preserve">   Station ______________ is approximately ________________ miles by road from the ______________</v>
      </c>
      <c r="B326" s="321"/>
      <c r="C326" s="321"/>
      <c r="D326" s="321"/>
      <c r="E326" s="321"/>
      <c r="F326" s="322"/>
    </row>
    <row r="327" spans="1:6" x14ac:dyDescent="0.2">
      <c r="A327" s="334" t="str">
        <f t="shared" si="14"/>
        <v>railroad siding at ______________________________________</v>
      </c>
      <c r="B327" s="321"/>
      <c r="C327" s="321"/>
      <c r="D327" s="321"/>
      <c r="E327" s="321"/>
      <c r="F327" s="322"/>
    </row>
    <row r="328" spans="1:6" x14ac:dyDescent="0.2">
      <c r="A328" s="334" t="str">
        <f t="shared" si="14"/>
        <v>Type ______________________ Width ____________ Thickness ___________ Shoulders ___________</v>
      </c>
      <c r="B328" s="321"/>
      <c r="C328" s="321"/>
      <c r="D328" s="321"/>
      <c r="E328" s="321"/>
      <c r="F328" s="322"/>
    </row>
    <row r="329" spans="1:6" ht="13.5" thickBot="1" x14ac:dyDescent="0.25">
      <c r="A329" s="334" t="str">
        <f t="shared" si="14"/>
        <v>Average Length of Haul _________________________________</v>
      </c>
      <c r="B329" s="321"/>
      <c r="C329" s="321"/>
      <c r="D329" s="321"/>
      <c r="E329" s="321"/>
      <c r="F329" s="322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4">
        <f>'Tabulation of Bids'!$E207</f>
        <v>0</v>
      </c>
      <c r="F331" s="325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4">
        <f>'Tabulation of Bids'!$E208</f>
        <v>0</v>
      </c>
      <c r="F332" s="325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4">
        <f>'Tabulation of Bids'!$E209</f>
        <v>0</v>
      </c>
      <c r="F333" s="325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4">
        <f>'Tabulation of Bids'!$E210</f>
        <v>0</v>
      </c>
      <c r="F334" s="325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4">
        <f>'Tabulation of Bids'!$E214</f>
        <v>0</v>
      </c>
      <c r="F335" s="325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4">
        <f>'Tabulation of Bids'!$E215</f>
        <v>0</v>
      </c>
      <c r="F336" s="325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4">
        <f>'Tabulation of Bids'!$E216</f>
        <v>0</v>
      </c>
      <c r="F337" s="325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4">
        <f>'Tabulation of Bids'!$E217</f>
        <v>0</v>
      </c>
      <c r="F338" s="325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4">
        <f>'Tabulation of Bids'!$E218</f>
        <v>0</v>
      </c>
      <c r="F339" s="325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4">
        <f>'Tabulation of Bids'!$E219</f>
        <v>0</v>
      </c>
      <c r="F340" s="325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4">
        <f>'Tabulation of Bids'!$E220</f>
        <v>0</v>
      </c>
      <c r="F341" s="325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4">
        <f>'Tabulation of Bids'!$E221</f>
        <v>0</v>
      </c>
      <c r="F342" s="325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4">
        <f>'Tabulation of Bids'!$E222</f>
        <v>0</v>
      </c>
      <c r="F343" s="325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4">
        <f>'Tabulation of Bids'!$E223</f>
        <v>0</v>
      </c>
      <c r="F344" s="325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4">
        <f>'Tabulation of Bids'!$E224</f>
        <v>0</v>
      </c>
      <c r="F345" s="325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4">
        <f>'Tabulation of Bids'!$E225</f>
        <v>0</v>
      </c>
      <c r="F346" s="325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4">
        <f>'Tabulation of Bids'!$E226</f>
        <v>0</v>
      </c>
      <c r="F347" s="325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4">
        <f>'Tabulation of Bids'!$E227</f>
        <v>0</v>
      </c>
      <c r="F348" s="325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4">
        <f>'Tabulation of Bids'!$E228</f>
        <v>0</v>
      </c>
      <c r="F349" s="325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4">
        <f>'Tabulation of Bids'!$E229</f>
        <v>0</v>
      </c>
      <c r="F350" s="325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4">
        <f>'Tabulation of Bids'!$E230</f>
        <v>0</v>
      </c>
      <c r="F351" s="325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4">
        <f>'Tabulation of Bids'!$E231</f>
        <v>0</v>
      </c>
      <c r="F352" s="325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4">
        <f>'Tabulation of Bids'!$E232</f>
        <v>0</v>
      </c>
      <c r="F353" s="325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4">
        <f>'Tabulation of Bids'!$E233</f>
        <v>0</v>
      </c>
      <c r="F354" s="325">
        <f t="shared" si="15"/>
        <v>0</v>
      </c>
    </row>
    <row r="355" spans="1:6" ht="13.5" thickBot="1" x14ac:dyDescent="0.25">
      <c r="A355" s="246"/>
      <c r="B355" s="247"/>
      <c r="C355" s="248"/>
      <c r="D355" s="249"/>
      <c r="E355" s="250" t="s">
        <v>7</v>
      </c>
      <c r="F355" s="328">
        <f>SUM(F331:F354)+F310</f>
        <v>55564</v>
      </c>
    </row>
    <row r="356" spans="1:6" x14ac:dyDescent="0.2">
      <c r="A356" s="111"/>
      <c r="B356" s="112"/>
      <c r="C356" s="111"/>
      <c r="D356" s="113"/>
      <c r="E356" s="114"/>
      <c r="F356" s="329"/>
    </row>
    <row r="357" spans="1:6" x14ac:dyDescent="0.2">
      <c r="A357" s="344" t="s">
        <v>110</v>
      </c>
      <c r="B357" s="116"/>
      <c r="C357" s="116"/>
      <c r="D357" s="344" t="s">
        <v>25</v>
      </c>
      <c r="E357" s="116"/>
      <c r="F357" s="330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0"/>
    </row>
    <row r="360" spans="1:6" x14ac:dyDescent="0.2">
      <c r="A360" s="331" t="s">
        <v>104</v>
      </c>
      <c r="B360" s="117"/>
      <c r="C360" s="117"/>
      <c r="D360" s="117"/>
      <c r="E360" s="117"/>
      <c r="F360" s="332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0"/>
    </row>
    <row r="362" spans="1:6" x14ac:dyDescent="0.2">
      <c r="A362" s="123"/>
      <c r="B362" s="124"/>
      <c r="C362" s="125" t="s">
        <v>13</v>
      </c>
      <c r="D362" s="116"/>
      <c r="E362" s="364">
        <f>E317</f>
        <v>0</v>
      </c>
      <c r="F362" s="365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3"/>
    </row>
    <row r="364" spans="1:6" x14ac:dyDescent="0.2">
      <c r="A364" s="127"/>
      <c r="B364" s="128" t="s">
        <v>16</v>
      </c>
      <c r="C364" s="125" t="s">
        <v>17</v>
      </c>
      <c r="D364" s="366">
        <f>D319</f>
        <v>0</v>
      </c>
      <c r="E364" s="366"/>
      <c r="F364" s="367"/>
    </row>
    <row r="365" spans="1:6" x14ac:dyDescent="0.2">
      <c r="A365" s="321" t="str">
        <f>A320</f>
        <v>Location (Sta. and land description of beginning; Sta. only for end for county and road district; street limits for municipality.)</v>
      </c>
      <c r="B365" s="321"/>
      <c r="C365" s="321"/>
      <c r="D365" s="321"/>
      <c r="E365" s="321"/>
      <c r="F365" s="322"/>
    </row>
    <row r="366" spans="1:6" x14ac:dyDescent="0.2">
      <c r="A366" s="260">
        <f t="shared" ref="A366:A374" si="16">A321</f>
        <v>0</v>
      </c>
      <c r="B366" s="108"/>
      <c r="C366" s="108"/>
      <c r="D366" s="108"/>
      <c r="E366" s="108"/>
      <c r="F366" s="323"/>
    </row>
    <row r="367" spans="1:6" x14ac:dyDescent="0.2">
      <c r="A367" s="260">
        <f t="shared" si="16"/>
        <v>0</v>
      </c>
      <c r="B367" s="108"/>
      <c r="C367" s="108"/>
      <c r="D367" s="108"/>
      <c r="E367" s="108"/>
      <c r="F367" s="323"/>
    </row>
    <row r="368" spans="1:6" x14ac:dyDescent="0.2">
      <c r="A368" s="260">
        <f t="shared" si="16"/>
        <v>0</v>
      </c>
      <c r="B368" s="108"/>
      <c r="C368" s="108"/>
      <c r="D368" s="108"/>
      <c r="E368" s="108"/>
      <c r="F368" s="323"/>
    </row>
    <row r="369" spans="1:6" x14ac:dyDescent="0.2">
      <c r="A369" s="260">
        <f t="shared" si="16"/>
        <v>0</v>
      </c>
      <c r="B369" s="108"/>
      <c r="C369" s="108"/>
      <c r="D369" s="108"/>
      <c r="E369" s="108"/>
      <c r="F369" s="323"/>
    </row>
    <row r="370" spans="1:6" x14ac:dyDescent="0.2">
      <c r="A370" s="334" t="str">
        <f t="shared" si="16"/>
        <v>a total distance of _________feet, of which ___________ feet (____________ miles) are to be improved</v>
      </c>
      <c r="B370" s="321"/>
      <c r="C370" s="321"/>
      <c r="D370" s="321"/>
      <c r="E370" s="321"/>
      <c r="F370" s="322"/>
    </row>
    <row r="371" spans="1:6" x14ac:dyDescent="0.2">
      <c r="A371" s="334" t="str">
        <f t="shared" si="16"/>
        <v xml:space="preserve">   Station ______________ is approximately ________________ miles by road from the ______________</v>
      </c>
      <c r="B371" s="321"/>
      <c r="C371" s="321"/>
      <c r="D371" s="321"/>
      <c r="E371" s="321"/>
      <c r="F371" s="322"/>
    </row>
    <row r="372" spans="1:6" x14ac:dyDescent="0.2">
      <c r="A372" s="334" t="str">
        <f t="shared" si="16"/>
        <v>railroad siding at ______________________________________</v>
      </c>
      <c r="B372" s="321"/>
      <c r="C372" s="321"/>
      <c r="D372" s="321"/>
      <c r="E372" s="321"/>
      <c r="F372" s="322"/>
    </row>
    <row r="373" spans="1:6" x14ac:dyDescent="0.2">
      <c r="A373" s="334" t="str">
        <f t="shared" si="16"/>
        <v>Type ______________________ Width ____________ Thickness ___________ Shoulders ___________</v>
      </c>
      <c r="B373" s="321"/>
      <c r="C373" s="321"/>
      <c r="D373" s="321"/>
      <c r="E373" s="321"/>
      <c r="F373" s="322"/>
    </row>
    <row r="374" spans="1:6" ht="13.5" thickBot="1" x14ac:dyDescent="0.25">
      <c r="A374" s="334" t="str">
        <f t="shared" si="16"/>
        <v>Average Length of Haul _________________________________</v>
      </c>
      <c r="B374" s="321"/>
      <c r="C374" s="321"/>
      <c r="D374" s="321"/>
      <c r="E374" s="321"/>
      <c r="F374" s="322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4">
        <f>'Tabulation of Bids'!$E234</f>
        <v>0</v>
      </c>
      <c r="F376" s="325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4">
        <f>'Tabulation of Bids'!$E235</f>
        <v>0</v>
      </c>
      <c r="F377" s="325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4">
        <f>'Tabulation of Bids'!$E236</f>
        <v>0</v>
      </c>
      <c r="F378" s="325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4">
        <f>'Tabulation of Bids'!$E237</f>
        <v>0</v>
      </c>
      <c r="F379" s="325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4">
        <f>'Tabulation of Bids'!$E240</f>
        <v>0</v>
      </c>
      <c r="F380" s="325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4">
        <f>'Tabulation of Bids'!$E241</f>
        <v>0</v>
      </c>
      <c r="F381" s="325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4">
        <f>'Tabulation of Bids'!$E242</f>
        <v>0</v>
      </c>
      <c r="F382" s="325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4">
        <f>'Tabulation of Bids'!$E243</f>
        <v>0</v>
      </c>
      <c r="F383" s="325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4">
        <f>'Tabulation of Bids'!$E244</f>
        <v>0</v>
      </c>
      <c r="F384" s="325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4">
        <f>'Tabulation of Bids'!$E245</f>
        <v>0</v>
      </c>
      <c r="F385" s="325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4">
        <f>'Tabulation of Bids'!$E246</f>
        <v>0</v>
      </c>
      <c r="F386" s="325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4">
        <f>'Tabulation of Bids'!$E247</f>
        <v>0</v>
      </c>
      <c r="F387" s="325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4">
        <f>'Tabulation of Bids'!$E248</f>
        <v>0</v>
      </c>
      <c r="F388" s="325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4">
        <f>'Tabulation of Bids'!$E249</f>
        <v>0</v>
      </c>
      <c r="F389" s="325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4">
        <f>'Tabulation of Bids'!$E250</f>
        <v>0</v>
      </c>
      <c r="F390" s="325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4">
        <f>'Tabulation of Bids'!$E251</f>
        <v>0</v>
      </c>
      <c r="F391" s="325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4">
        <f>'Tabulation of Bids'!$E252</f>
        <v>0</v>
      </c>
      <c r="F392" s="325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4">
        <f>'Tabulation of Bids'!$E253</f>
        <v>0</v>
      </c>
      <c r="F393" s="325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4">
        <f>'Tabulation of Bids'!$E254</f>
        <v>0</v>
      </c>
      <c r="F394" s="325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4">
        <f>'Tabulation of Bids'!$E255</f>
        <v>0</v>
      </c>
      <c r="F395" s="325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4">
        <f>'Tabulation of Bids'!$E256</f>
        <v>0</v>
      </c>
      <c r="F396" s="325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4">
        <f>'Tabulation of Bids'!$E257</f>
        <v>0</v>
      </c>
      <c r="F397" s="325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4">
        <f>'Tabulation of Bids'!$E258</f>
        <v>0</v>
      </c>
      <c r="F398" s="325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4">
        <f>'Tabulation of Bids'!$E259</f>
        <v>0</v>
      </c>
      <c r="F399" s="325">
        <f t="shared" si="17"/>
        <v>0</v>
      </c>
    </row>
    <row r="400" spans="1:6" ht="13.5" thickBot="1" x14ac:dyDescent="0.25">
      <c r="A400" s="246"/>
      <c r="B400" s="247"/>
      <c r="C400" s="248"/>
      <c r="D400" s="249"/>
      <c r="E400" s="250" t="s">
        <v>7</v>
      </c>
      <c r="F400" s="328">
        <f>SUM(F376:F399)+F355</f>
        <v>55564</v>
      </c>
    </row>
    <row r="401" spans="1:6" x14ac:dyDescent="0.2">
      <c r="A401" s="111"/>
      <c r="B401" s="112"/>
      <c r="C401" s="111"/>
      <c r="D401" s="113"/>
      <c r="E401" s="114"/>
      <c r="F401" s="329"/>
    </row>
    <row r="402" spans="1:6" x14ac:dyDescent="0.2">
      <c r="A402" s="344" t="s">
        <v>110</v>
      </c>
      <c r="B402" s="116"/>
      <c r="C402" s="116"/>
      <c r="D402" s="344" t="s">
        <v>25</v>
      </c>
      <c r="E402" s="116"/>
      <c r="F402" s="330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0"/>
    </row>
    <row r="405" spans="1:6" x14ac:dyDescent="0.2">
      <c r="A405" s="331" t="s">
        <v>105</v>
      </c>
      <c r="B405" s="117"/>
      <c r="C405" s="117"/>
      <c r="D405" s="117"/>
      <c r="E405" s="117"/>
      <c r="F405" s="332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0"/>
    </row>
    <row r="407" spans="1:6" x14ac:dyDescent="0.2">
      <c r="A407" s="123"/>
      <c r="B407" s="124"/>
      <c r="C407" s="125" t="s">
        <v>13</v>
      </c>
      <c r="D407" s="116"/>
      <c r="E407" s="364">
        <f>E362</f>
        <v>0</v>
      </c>
      <c r="F407" s="365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3"/>
    </row>
    <row r="409" spans="1:6" x14ac:dyDescent="0.2">
      <c r="A409" s="127"/>
      <c r="B409" s="128" t="s">
        <v>16</v>
      </c>
      <c r="C409" s="125" t="s">
        <v>17</v>
      </c>
      <c r="D409" s="366">
        <f>D364</f>
        <v>0</v>
      </c>
      <c r="E409" s="366"/>
      <c r="F409" s="367"/>
    </row>
    <row r="410" spans="1:6" x14ac:dyDescent="0.2">
      <c r="A410" s="321" t="str">
        <f>A365</f>
        <v>Location (Sta. and land description of beginning; Sta. only for end for county and road district; street limits for municipality.)</v>
      </c>
      <c r="B410" s="321"/>
      <c r="C410" s="321"/>
      <c r="D410" s="321"/>
      <c r="E410" s="321"/>
      <c r="F410" s="322"/>
    </row>
    <row r="411" spans="1:6" x14ac:dyDescent="0.2">
      <c r="A411" s="260">
        <f t="shared" ref="A411:A419" si="18">A366</f>
        <v>0</v>
      </c>
      <c r="B411" s="108"/>
      <c r="C411" s="108"/>
      <c r="D411" s="108"/>
      <c r="E411" s="108"/>
      <c r="F411" s="323"/>
    </row>
    <row r="412" spans="1:6" x14ac:dyDescent="0.2">
      <c r="A412" s="260">
        <f t="shared" si="18"/>
        <v>0</v>
      </c>
      <c r="B412" s="108"/>
      <c r="C412" s="108"/>
      <c r="D412" s="108"/>
      <c r="E412" s="108"/>
      <c r="F412" s="323"/>
    </row>
    <row r="413" spans="1:6" x14ac:dyDescent="0.2">
      <c r="A413" s="260">
        <f t="shared" si="18"/>
        <v>0</v>
      </c>
      <c r="B413" s="108"/>
      <c r="C413" s="108"/>
      <c r="D413" s="108"/>
      <c r="E413" s="108"/>
      <c r="F413" s="323"/>
    </row>
    <row r="414" spans="1:6" x14ac:dyDescent="0.2">
      <c r="A414" s="260">
        <f t="shared" si="18"/>
        <v>0</v>
      </c>
      <c r="B414" s="108"/>
      <c r="C414" s="108"/>
      <c r="D414" s="108"/>
      <c r="E414" s="108"/>
      <c r="F414" s="323"/>
    </row>
    <row r="415" spans="1:6" x14ac:dyDescent="0.2">
      <c r="A415" s="334" t="str">
        <f t="shared" si="18"/>
        <v>a total distance of _________feet, of which ___________ feet (____________ miles) are to be improved</v>
      </c>
      <c r="B415" s="321"/>
      <c r="C415" s="321"/>
      <c r="D415" s="321"/>
      <c r="E415" s="321"/>
      <c r="F415" s="322"/>
    </row>
    <row r="416" spans="1:6" x14ac:dyDescent="0.2">
      <c r="A416" s="334" t="str">
        <f t="shared" si="18"/>
        <v xml:space="preserve">   Station ______________ is approximately ________________ miles by road from the ______________</v>
      </c>
      <c r="B416" s="321"/>
      <c r="C416" s="321"/>
      <c r="D416" s="321"/>
      <c r="E416" s="321"/>
      <c r="F416" s="322"/>
    </row>
    <row r="417" spans="1:6" x14ac:dyDescent="0.2">
      <c r="A417" s="334" t="str">
        <f t="shared" si="18"/>
        <v>railroad siding at ______________________________________</v>
      </c>
      <c r="B417" s="321"/>
      <c r="C417" s="321"/>
      <c r="D417" s="321"/>
      <c r="E417" s="321"/>
      <c r="F417" s="322"/>
    </row>
    <row r="418" spans="1:6" x14ac:dyDescent="0.2">
      <c r="A418" s="334" t="str">
        <f t="shared" si="18"/>
        <v>Type ______________________ Width ____________ Thickness ___________ Shoulders ___________</v>
      </c>
      <c r="B418" s="321"/>
      <c r="C418" s="321"/>
      <c r="D418" s="321"/>
      <c r="E418" s="321"/>
      <c r="F418" s="322"/>
    </row>
    <row r="419" spans="1:6" ht="13.5" thickBot="1" x14ac:dyDescent="0.25">
      <c r="A419" s="334" t="str">
        <f t="shared" si="18"/>
        <v>Average Length of Haul _________________________________</v>
      </c>
      <c r="B419" s="321"/>
      <c r="C419" s="321"/>
      <c r="D419" s="321"/>
      <c r="E419" s="321"/>
      <c r="F419" s="322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4">
        <f>'Tabulation of Bids'!$E260</f>
        <v>0</v>
      </c>
      <c r="F421" s="325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4">
        <f>'Tabulation of Bids'!$E261</f>
        <v>0</v>
      </c>
      <c r="F422" s="325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4">
        <f>'Tabulation of Bids'!$E262</f>
        <v>0</v>
      </c>
      <c r="F423" s="325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4">
        <f>'Tabulation of Bids'!$E263</f>
        <v>0</v>
      </c>
      <c r="F424" s="325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4">
        <f>'Tabulation of Bids'!$E266</f>
        <v>0</v>
      </c>
      <c r="F425" s="325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4">
        <f>'Tabulation of Bids'!$E267</f>
        <v>0</v>
      </c>
      <c r="F426" s="325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4">
        <f>'Tabulation of Bids'!$E268</f>
        <v>0</v>
      </c>
      <c r="F427" s="325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4">
        <f>'Tabulation of Bids'!$E269</f>
        <v>0</v>
      </c>
      <c r="F428" s="325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4">
        <f>'Tabulation of Bids'!$E270</f>
        <v>0</v>
      </c>
      <c r="F429" s="325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4">
        <f>'Tabulation of Bids'!$E271</f>
        <v>0</v>
      </c>
      <c r="F430" s="325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4">
        <f>'Tabulation of Bids'!$E272</f>
        <v>0</v>
      </c>
      <c r="F431" s="325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4">
        <f>'Tabulation of Bids'!$E273</f>
        <v>0</v>
      </c>
      <c r="F432" s="325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4">
        <f>'Tabulation of Bids'!$E274</f>
        <v>0</v>
      </c>
      <c r="F433" s="325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4">
        <f>'Tabulation of Bids'!$E275</f>
        <v>0</v>
      </c>
      <c r="F434" s="325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4">
        <f>'Tabulation of Bids'!$E276</f>
        <v>0</v>
      </c>
      <c r="F435" s="325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4">
        <f>'Tabulation of Bids'!$E277</f>
        <v>0</v>
      </c>
      <c r="F436" s="325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4">
        <f>'Tabulation of Bids'!$E278</f>
        <v>0</v>
      </c>
      <c r="F437" s="325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4">
        <f>'Tabulation of Bids'!$E279</f>
        <v>0</v>
      </c>
      <c r="F438" s="325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4">
        <f>'Tabulation of Bids'!$E280</f>
        <v>0</v>
      </c>
      <c r="F439" s="325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4">
        <f>'Tabulation of Bids'!$E281</f>
        <v>0</v>
      </c>
      <c r="F440" s="325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4">
        <f>'Tabulation of Bids'!$E282</f>
        <v>0</v>
      </c>
      <c r="F441" s="325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4">
        <f>'Tabulation of Bids'!$E283</f>
        <v>0</v>
      </c>
      <c r="F442" s="325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4">
        <f>'Tabulation of Bids'!$E284</f>
        <v>0</v>
      </c>
      <c r="F443" s="325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4">
        <f>'Tabulation of Bids'!$E285</f>
        <v>0</v>
      </c>
      <c r="F444" s="325">
        <f t="shared" si="19"/>
        <v>0</v>
      </c>
    </row>
    <row r="445" spans="1:6" ht="13.5" thickBot="1" x14ac:dyDescent="0.25">
      <c r="A445" s="246"/>
      <c r="B445" s="247"/>
      <c r="C445" s="248"/>
      <c r="D445" s="249"/>
      <c r="E445" s="250" t="s">
        <v>7</v>
      </c>
      <c r="F445" s="328">
        <f>SUM(F421:F444)+F400</f>
        <v>55564</v>
      </c>
    </row>
    <row r="446" spans="1:6" x14ac:dyDescent="0.2">
      <c r="A446" s="111"/>
      <c r="B446" s="112"/>
      <c r="C446" s="111"/>
      <c r="D446" s="113"/>
      <c r="E446" s="114"/>
      <c r="F446" s="329"/>
    </row>
    <row r="447" spans="1:6" x14ac:dyDescent="0.2">
      <c r="A447" s="344" t="s">
        <v>110</v>
      </c>
      <c r="B447" s="116"/>
      <c r="C447" s="116"/>
      <c r="D447" s="344" t="s">
        <v>25</v>
      </c>
      <c r="E447" s="116"/>
      <c r="F447" s="330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0"/>
    </row>
    <row r="450" spans="1:6" x14ac:dyDescent="0.2">
      <c r="A450" s="331" t="s">
        <v>106</v>
      </c>
      <c r="B450" s="117"/>
      <c r="C450" s="117"/>
      <c r="D450" s="117"/>
      <c r="E450" s="117"/>
      <c r="F450" s="332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0"/>
    </row>
    <row r="452" spans="1:6" x14ac:dyDescent="0.2">
      <c r="A452" s="123"/>
      <c r="B452" s="124"/>
      <c r="C452" s="125" t="s">
        <v>13</v>
      </c>
      <c r="D452" s="116"/>
      <c r="E452" s="364">
        <f>E407</f>
        <v>0</v>
      </c>
      <c r="F452" s="365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3"/>
    </row>
    <row r="454" spans="1:6" x14ac:dyDescent="0.2">
      <c r="A454" s="127"/>
      <c r="B454" s="128" t="s">
        <v>16</v>
      </c>
      <c r="C454" s="125" t="s">
        <v>17</v>
      </c>
      <c r="D454" s="366">
        <f>D409</f>
        <v>0</v>
      </c>
      <c r="E454" s="366"/>
      <c r="F454" s="367"/>
    </row>
    <row r="455" spans="1:6" x14ac:dyDescent="0.2">
      <c r="A455" s="321" t="str">
        <f>A410</f>
        <v>Location (Sta. and land description of beginning; Sta. only for end for county and road district; street limits for municipality.)</v>
      </c>
      <c r="B455" s="321"/>
      <c r="C455" s="321"/>
      <c r="D455" s="321"/>
      <c r="E455" s="321"/>
      <c r="F455" s="322"/>
    </row>
    <row r="456" spans="1:6" x14ac:dyDescent="0.2">
      <c r="A456" s="260">
        <f t="shared" ref="A456:A464" si="20">A411</f>
        <v>0</v>
      </c>
      <c r="B456" s="108"/>
      <c r="C456" s="108"/>
      <c r="D456" s="108"/>
      <c r="E456" s="108"/>
      <c r="F456" s="323"/>
    </row>
    <row r="457" spans="1:6" x14ac:dyDescent="0.2">
      <c r="A457" s="260">
        <f t="shared" si="20"/>
        <v>0</v>
      </c>
      <c r="B457" s="108"/>
      <c r="C457" s="108"/>
      <c r="D457" s="108"/>
      <c r="E457" s="108"/>
      <c r="F457" s="323"/>
    </row>
    <row r="458" spans="1:6" x14ac:dyDescent="0.2">
      <c r="A458" s="260">
        <f t="shared" si="20"/>
        <v>0</v>
      </c>
      <c r="B458" s="108"/>
      <c r="C458" s="108"/>
      <c r="D458" s="108"/>
      <c r="E458" s="108"/>
      <c r="F458" s="323"/>
    </row>
    <row r="459" spans="1:6" x14ac:dyDescent="0.2">
      <c r="A459" s="260">
        <f t="shared" si="20"/>
        <v>0</v>
      </c>
      <c r="B459" s="108"/>
      <c r="C459" s="108"/>
      <c r="D459" s="108"/>
      <c r="E459" s="108"/>
      <c r="F459" s="323"/>
    </row>
    <row r="460" spans="1:6" x14ac:dyDescent="0.2">
      <c r="A460" s="334" t="str">
        <f t="shared" si="20"/>
        <v>a total distance of _________feet, of which ___________ feet (____________ miles) are to be improved</v>
      </c>
      <c r="B460" s="321"/>
      <c r="C460" s="321"/>
      <c r="D460" s="321"/>
      <c r="E460" s="321"/>
      <c r="F460" s="322"/>
    </row>
    <row r="461" spans="1:6" x14ac:dyDescent="0.2">
      <c r="A461" s="334" t="str">
        <f t="shared" si="20"/>
        <v xml:space="preserve">   Station ______________ is approximately ________________ miles by road from the ______________</v>
      </c>
      <c r="B461" s="321"/>
      <c r="C461" s="321"/>
      <c r="D461" s="321"/>
      <c r="E461" s="321"/>
      <c r="F461" s="322"/>
    </row>
    <row r="462" spans="1:6" x14ac:dyDescent="0.2">
      <c r="A462" s="334" t="str">
        <f t="shared" si="20"/>
        <v>railroad siding at ______________________________________</v>
      </c>
      <c r="B462" s="321"/>
      <c r="C462" s="321"/>
      <c r="D462" s="321"/>
      <c r="E462" s="321"/>
      <c r="F462" s="322"/>
    </row>
    <row r="463" spans="1:6" x14ac:dyDescent="0.2">
      <c r="A463" s="334" t="str">
        <f t="shared" si="20"/>
        <v>Type ______________________ Width ____________ Thickness ___________ Shoulders ___________</v>
      </c>
      <c r="B463" s="321"/>
      <c r="C463" s="321"/>
      <c r="D463" s="321"/>
      <c r="E463" s="321"/>
      <c r="F463" s="322"/>
    </row>
    <row r="464" spans="1:6" ht="13.5" thickBot="1" x14ac:dyDescent="0.25">
      <c r="A464" s="334" t="str">
        <f t="shared" si="20"/>
        <v>Average Length of Haul _________________________________</v>
      </c>
      <c r="B464" s="321"/>
      <c r="C464" s="321"/>
      <c r="D464" s="321"/>
      <c r="E464" s="321"/>
      <c r="F464" s="322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4">
        <f>'Tabulation of Bids'!$E286</f>
        <v>0</v>
      </c>
      <c r="F466" s="325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4">
        <f>'Tabulation of Bids'!$E287</f>
        <v>0</v>
      </c>
      <c r="F467" s="325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4">
        <f>'Tabulation of Bids'!$E288</f>
        <v>0</v>
      </c>
      <c r="F468" s="325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4">
        <f>'Tabulation of Bids'!$E289</f>
        <v>0</v>
      </c>
      <c r="F469" s="325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4">
        <f>'Tabulation of Bids'!$E292</f>
        <v>0</v>
      </c>
      <c r="F470" s="325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4">
        <f>'Tabulation of Bids'!$E293</f>
        <v>0</v>
      </c>
      <c r="F471" s="325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4">
        <f>'Tabulation of Bids'!$E294</f>
        <v>0</v>
      </c>
      <c r="F472" s="325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4">
        <f>'Tabulation of Bids'!$E295</f>
        <v>0</v>
      </c>
      <c r="F473" s="325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4">
        <f>'Tabulation of Bids'!$E296</f>
        <v>0</v>
      </c>
      <c r="F474" s="325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4">
        <f>'Tabulation of Bids'!$E297</f>
        <v>0</v>
      </c>
      <c r="F475" s="325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4">
        <f>'Tabulation of Bids'!$E298</f>
        <v>0</v>
      </c>
      <c r="F476" s="325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4">
        <f>'Tabulation of Bids'!$E299</f>
        <v>0</v>
      </c>
      <c r="F477" s="325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4">
        <f>'Tabulation of Bids'!$E300</f>
        <v>0</v>
      </c>
      <c r="F478" s="325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4">
        <f>'Tabulation of Bids'!$E301</f>
        <v>0</v>
      </c>
      <c r="F479" s="325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4">
        <f>'Tabulation of Bids'!$E302</f>
        <v>0</v>
      </c>
      <c r="F480" s="325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4">
        <f>'Tabulation of Bids'!$E303</f>
        <v>0</v>
      </c>
      <c r="F481" s="325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4">
        <f>'Tabulation of Bids'!$E304</f>
        <v>0</v>
      </c>
      <c r="F482" s="325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4">
        <f>'Tabulation of Bids'!$E305</f>
        <v>0</v>
      </c>
      <c r="F483" s="325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4">
        <f>'Tabulation of Bids'!$E306</f>
        <v>0</v>
      </c>
      <c r="F484" s="325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4">
        <f>'Tabulation of Bids'!$E307</f>
        <v>0</v>
      </c>
      <c r="F485" s="325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4">
        <f>'Tabulation of Bids'!$E308</f>
        <v>0</v>
      </c>
      <c r="F486" s="325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4">
        <f>'Tabulation of Bids'!$E309</f>
        <v>0</v>
      </c>
      <c r="F487" s="325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4">
        <f>'Tabulation of Bids'!$E310</f>
        <v>0</v>
      </c>
      <c r="F488" s="325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4">
        <f>'Tabulation of Bids'!$E311</f>
        <v>0</v>
      </c>
      <c r="F489" s="325">
        <f t="shared" si="21"/>
        <v>0</v>
      </c>
    </row>
    <row r="490" spans="1:6" ht="13.5" thickBot="1" x14ac:dyDescent="0.25">
      <c r="A490" s="246"/>
      <c r="B490" s="247"/>
      <c r="C490" s="248"/>
      <c r="D490" s="249"/>
      <c r="E490" s="250" t="s">
        <v>7</v>
      </c>
      <c r="F490" s="328">
        <f>SUM(F466:F489)+F445</f>
        <v>55564</v>
      </c>
    </row>
    <row r="491" spans="1:6" x14ac:dyDescent="0.2">
      <c r="A491" s="111"/>
      <c r="B491" s="112"/>
      <c r="C491" s="111"/>
      <c r="D491" s="113"/>
      <c r="E491" s="114"/>
      <c r="F491" s="329"/>
    </row>
    <row r="492" spans="1:6" x14ac:dyDescent="0.2">
      <c r="A492" s="344" t="s">
        <v>110</v>
      </c>
      <c r="B492" s="116"/>
      <c r="C492" s="116"/>
      <c r="D492" s="344" t="s">
        <v>25</v>
      </c>
      <c r="E492" s="116"/>
      <c r="F492" s="330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0"/>
    </row>
    <row r="495" spans="1:6" x14ac:dyDescent="0.2">
      <c r="A495" s="331" t="s">
        <v>107</v>
      </c>
      <c r="B495" s="117"/>
      <c r="C495" s="117"/>
      <c r="D495" s="117"/>
      <c r="E495" s="117"/>
      <c r="F495" s="332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0"/>
    </row>
    <row r="497" spans="1:6" x14ac:dyDescent="0.2">
      <c r="A497" s="123"/>
      <c r="B497" s="124"/>
      <c r="C497" s="125" t="s">
        <v>13</v>
      </c>
      <c r="D497" s="116"/>
      <c r="E497" s="364">
        <f>E452</f>
        <v>0</v>
      </c>
      <c r="F497" s="365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3"/>
    </row>
    <row r="499" spans="1:6" x14ac:dyDescent="0.2">
      <c r="A499" s="127"/>
      <c r="B499" s="128" t="s">
        <v>16</v>
      </c>
      <c r="C499" s="125" t="s">
        <v>17</v>
      </c>
      <c r="D499" s="366">
        <f>D454</f>
        <v>0</v>
      </c>
      <c r="E499" s="366"/>
      <c r="F499" s="367"/>
    </row>
    <row r="500" spans="1:6" x14ac:dyDescent="0.2">
      <c r="A500" s="321" t="str">
        <f>A455</f>
        <v>Location (Sta. and land description of beginning; Sta. only for end for county and road district; street limits for municipality.)</v>
      </c>
      <c r="B500" s="321"/>
      <c r="C500" s="321"/>
      <c r="D500" s="321"/>
      <c r="E500" s="321"/>
      <c r="F500" s="322"/>
    </row>
    <row r="501" spans="1:6" x14ac:dyDescent="0.2">
      <c r="A501" s="260">
        <f t="shared" ref="A501:A509" si="22">A456</f>
        <v>0</v>
      </c>
      <c r="B501" s="108"/>
      <c r="C501" s="108"/>
      <c r="D501" s="108"/>
      <c r="E501" s="108"/>
      <c r="F501" s="323"/>
    </row>
    <row r="502" spans="1:6" x14ac:dyDescent="0.2">
      <c r="A502" s="260">
        <f t="shared" si="22"/>
        <v>0</v>
      </c>
      <c r="B502" s="108"/>
      <c r="C502" s="108"/>
      <c r="D502" s="108"/>
      <c r="E502" s="108"/>
      <c r="F502" s="323"/>
    </row>
    <row r="503" spans="1:6" x14ac:dyDescent="0.2">
      <c r="A503" s="260">
        <f t="shared" si="22"/>
        <v>0</v>
      </c>
      <c r="B503" s="108"/>
      <c r="C503" s="108"/>
      <c r="D503" s="108"/>
      <c r="E503" s="108"/>
      <c r="F503" s="323"/>
    </row>
    <row r="504" spans="1:6" x14ac:dyDescent="0.2">
      <c r="A504" s="260">
        <f t="shared" si="22"/>
        <v>0</v>
      </c>
      <c r="B504" s="108"/>
      <c r="C504" s="108"/>
      <c r="D504" s="108"/>
      <c r="E504" s="108"/>
      <c r="F504" s="323"/>
    </row>
    <row r="505" spans="1:6" x14ac:dyDescent="0.2">
      <c r="A505" s="334" t="str">
        <f t="shared" si="22"/>
        <v>a total distance of _________feet, of which ___________ feet (____________ miles) are to be improved</v>
      </c>
      <c r="B505" s="321"/>
      <c r="C505" s="321"/>
      <c r="D505" s="321"/>
      <c r="E505" s="321"/>
      <c r="F505" s="322"/>
    </row>
    <row r="506" spans="1:6" x14ac:dyDescent="0.2">
      <c r="A506" s="334" t="str">
        <f t="shared" si="22"/>
        <v xml:space="preserve">   Station ______________ is approximately ________________ miles by road from the ______________</v>
      </c>
      <c r="B506" s="321"/>
      <c r="C506" s="321"/>
      <c r="D506" s="321"/>
      <c r="E506" s="321"/>
      <c r="F506" s="322"/>
    </row>
    <row r="507" spans="1:6" x14ac:dyDescent="0.2">
      <c r="A507" s="334" t="str">
        <f t="shared" si="22"/>
        <v>railroad siding at ______________________________________</v>
      </c>
      <c r="B507" s="321"/>
      <c r="C507" s="321"/>
      <c r="D507" s="321"/>
      <c r="E507" s="321"/>
      <c r="F507" s="322"/>
    </row>
    <row r="508" spans="1:6" x14ac:dyDescent="0.2">
      <c r="A508" s="334" t="str">
        <f t="shared" si="22"/>
        <v>Type ______________________ Width ____________ Thickness ___________ Shoulders ___________</v>
      </c>
      <c r="B508" s="321"/>
      <c r="C508" s="321"/>
      <c r="D508" s="321"/>
      <c r="E508" s="321"/>
      <c r="F508" s="322"/>
    </row>
    <row r="509" spans="1:6" ht="13.5" thickBot="1" x14ac:dyDescent="0.25">
      <c r="A509" s="334" t="str">
        <f t="shared" si="22"/>
        <v>Average Length of Haul _________________________________</v>
      </c>
      <c r="B509" s="321"/>
      <c r="C509" s="321"/>
      <c r="D509" s="321"/>
      <c r="E509" s="321"/>
      <c r="F509" s="322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4">
        <f>'Tabulation of Bids'!$E312</f>
        <v>0</v>
      </c>
      <c r="F511" s="325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4">
        <f>'Tabulation of Bids'!$E313</f>
        <v>0</v>
      </c>
      <c r="F512" s="325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4">
        <f>'Tabulation of Bids'!$E314</f>
        <v>0</v>
      </c>
      <c r="F513" s="325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4">
        <f>'Tabulation of Bids'!$E315</f>
        <v>0</v>
      </c>
      <c r="F514" s="325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4">
        <f>'Tabulation of Bids'!$E318</f>
        <v>0</v>
      </c>
      <c r="F515" s="325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4">
        <f>'Tabulation of Bids'!$E319</f>
        <v>0</v>
      </c>
      <c r="F516" s="325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4">
        <f>'Tabulation of Bids'!$E320</f>
        <v>0</v>
      </c>
      <c r="F517" s="325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4">
        <f>'Tabulation of Bids'!$E321</f>
        <v>0</v>
      </c>
      <c r="F518" s="325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4">
        <f>'Tabulation of Bids'!$E322</f>
        <v>0</v>
      </c>
      <c r="F519" s="325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4">
        <f>'Tabulation of Bids'!$E323</f>
        <v>0</v>
      </c>
      <c r="F520" s="325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4">
        <f>'Tabulation of Bids'!$E324</f>
        <v>0</v>
      </c>
      <c r="F521" s="325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4">
        <f>'Tabulation of Bids'!$E325</f>
        <v>0</v>
      </c>
      <c r="F522" s="325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4">
        <f>'Tabulation of Bids'!$E326</f>
        <v>0</v>
      </c>
      <c r="F523" s="325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4">
        <f>'Tabulation of Bids'!$E327</f>
        <v>0</v>
      </c>
      <c r="F524" s="325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4">
        <f>'Tabulation of Bids'!$E328</f>
        <v>0</v>
      </c>
      <c r="F525" s="325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4">
        <f>'Tabulation of Bids'!$E329</f>
        <v>0</v>
      </c>
      <c r="F526" s="325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4">
        <f>'Tabulation of Bids'!$E330</f>
        <v>0</v>
      </c>
      <c r="F527" s="325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4">
        <f>'Tabulation of Bids'!$E331</f>
        <v>0</v>
      </c>
      <c r="F528" s="325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4">
        <f>'Tabulation of Bids'!$E332</f>
        <v>0</v>
      </c>
      <c r="F529" s="325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4">
        <f>'Tabulation of Bids'!$E333</f>
        <v>0</v>
      </c>
      <c r="F530" s="325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4">
        <f>'Tabulation of Bids'!$E334</f>
        <v>0</v>
      </c>
      <c r="F531" s="325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4">
        <f>'Tabulation of Bids'!$E335</f>
        <v>0</v>
      </c>
      <c r="F532" s="325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4">
        <f>'Tabulation of Bids'!$E336</f>
        <v>0</v>
      </c>
      <c r="F533" s="325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4">
        <f>'Tabulation of Bids'!$E337</f>
        <v>0</v>
      </c>
      <c r="F534" s="325">
        <f t="shared" si="23"/>
        <v>0</v>
      </c>
    </row>
    <row r="535" spans="1:6" ht="13.5" thickBot="1" x14ac:dyDescent="0.25">
      <c r="A535" s="246"/>
      <c r="B535" s="247"/>
      <c r="C535" s="248"/>
      <c r="D535" s="249"/>
      <c r="E535" s="250" t="s">
        <v>7</v>
      </c>
      <c r="F535" s="328">
        <f>SUM(F511:F534)+F490</f>
        <v>55564</v>
      </c>
    </row>
    <row r="536" spans="1:6" x14ac:dyDescent="0.2">
      <c r="A536" s="111"/>
      <c r="B536" s="112"/>
      <c r="C536" s="111"/>
      <c r="D536" s="113"/>
      <c r="E536" s="114"/>
      <c r="F536" s="329"/>
    </row>
    <row r="537" spans="1:6" x14ac:dyDescent="0.2">
      <c r="A537" s="344" t="s">
        <v>110</v>
      </c>
      <c r="B537" s="116"/>
      <c r="C537" s="116"/>
      <c r="D537" s="344" t="s">
        <v>25</v>
      </c>
      <c r="E537" s="116"/>
      <c r="F537" s="330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0"/>
    </row>
    <row r="540" spans="1:6" x14ac:dyDescent="0.2">
      <c r="A540" s="331" t="s">
        <v>111</v>
      </c>
      <c r="B540" s="117"/>
      <c r="C540" s="117"/>
      <c r="D540" s="117"/>
      <c r="E540" s="117"/>
      <c r="F540" s="332" t="s">
        <v>27</v>
      </c>
    </row>
  </sheetData>
  <mergeCells count="25">
    <mergeCell ref="E182:F182"/>
    <mergeCell ref="D184:F184"/>
    <mergeCell ref="E227:F227"/>
    <mergeCell ref="D229:F229"/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  <mergeCell ref="E272:F272"/>
    <mergeCell ref="D274:F274"/>
    <mergeCell ref="E317:F317"/>
    <mergeCell ref="D319:F319"/>
    <mergeCell ref="E362:F362"/>
    <mergeCell ref="E497:F497"/>
    <mergeCell ref="D499:F499"/>
    <mergeCell ref="D364:F364"/>
    <mergeCell ref="E407:F407"/>
    <mergeCell ref="D409:F409"/>
    <mergeCell ref="E452:F452"/>
    <mergeCell ref="D454:F454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636"/>
  <sheetViews>
    <sheetView showGridLines="0" topLeftCell="A607" zoomScaleNormal="100" workbookViewId="0">
      <selection activeCell="T617" sqref="T616:T617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74" t="str">
        <f>IF(A55="",IF(ISNUMBER(J37),"ENGINEER'S PAYMENT ESTIMATE","ENGINEER'S FINAL PAYMENT ESTIMATE"),A49)</f>
        <v>ENGINEER'S FINAL PAYMENT ESTIMATE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19" t="s">
        <v>98</v>
      </c>
      <c r="C2" s="12"/>
      <c r="D2" s="12"/>
      <c r="E2" s="12"/>
      <c r="F2" s="12"/>
      <c r="G2" s="12"/>
      <c r="H2" s="12"/>
      <c r="I2" s="338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N-Trak Group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Loves Park, IL Bid Bond</v>
      </c>
      <c r="C4" s="12"/>
      <c r="D4" s="12"/>
      <c r="E4" s="12"/>
      <c r="F4" s="12"/>
      <c r="G4" s="12"/>
      <c r="H4" s="14"/>
      <c r="I4" s="373"/>
      <c r="J4" s="373"/>
      <c r="K4" s="37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3">
        <f>IF(ISBLANK('Tabulation of Bids'!A6),"",'Tabulation of Bids'!A6)</f>
        <v>1</v>
      </c>
      <c r="B7" s="304" t="str">
        <f>IF(ISBLANK('Tabulation of Bids'!B6),"",'Tabulation of Bids'!B6)</f>
        <v>Remove &amp; Replace Existing Concrete Ditch Bottom Reinforced, 6"</v>
      </c>
      <c r="C7" s="305">
        <f>IF('Tabulation of Bids'!D6=0,"",'Tabulation of Bids'!D6)</f>
        <v>52</v>
      </c>
      <c r="D7" s="306" t="str">
        <f>IF(ISBLANK('Tabulation of Bids'!C6),"",'Tabulation of Bids'!C6)</f>
        <v>SQ YD</v>
      </c>
      <c r="E7" s="261">
        <f>IF(J7 = "","",J7*C7)</f>
        <v>20800</v>
      </c>
      <c r="F7" s="262" t="str">
        <f t="shared" ref="F7:F23" si="0">IF((H7&gt;C7),H7-C7,"")</f>
        <v/>
      </c>
      <c r="G7" s="294">
        <f t="shared" ref="G7:G30" si="1">IF($K$48="BLR 6303",IF(C7&gt;H7,C7-H7,""),"")</f>
        <v>52</v>
      </c>
      <c r="H7" s="167"/>
      <c r="I7" s="136" t="str">
        <f>IF(ISBLANK(H7),"",D7)</f>
        <v/>
      </c>
      <c r="J7" s="134">
        <f>IF(ISBLANK('Tabulation of Bids'!G6),"",'Tabulation of Bids'!G6)</f>
        <v>400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7">
        <f>IF(ISBLANK('Tabulation of Bids'!A7),"",'Tabulation of Bids'!A7)</f>
        <v>2</v>
      </c>
      <c r="B8" s="308" t="str">
        <f>IF(ISBLANK('Tabulation of Bids'!B7),"",'Tabulation of Bids'!B7)</f>
        <v>Remove &amp; Replace Existing Concrete Slope Wall Reinforced, 5"</v>
      </c>
      <c r="C8" s="305">
        <f>IF('Tabulation of Bids'!D7=0,"",'Tabulation of Bids'!D7)</f>
        <v>59</v>
      </c>
      <c r="D8" s="309" t="str">
        <f>IF(ISBLANK('Tabulation of Bids'!C7),"",'Tabulation of Bids'!C7)</f>
        <v>SQ YD</v>
      </c>
      <c r="E8" s="265">
        <f t="shared" ref="E8:E23" si="2">IF(J8 = "","",J8*C8)</f>
        <v>23600</v>
      </c>
      <c r="F8" s="266" t="str">
        <f t="shared" si="0"/>
        <v/>
      </c>
      <c r="G8" s="294">
        <f t="shared" si="1"/>
        <v>59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400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7">
        <f>IF(ISBLANK('Tabulation of Bids'!A8),"",'Tabulation of Bids'!A8)</f>
        <v>3</v>
      </c>
      <c r="B9" s="308" t="str">
        <f>IF(ISBLANK('Tabulation of Bids'!B8),"",'Tabulation of Bids'!B8)</f>
        <v>Porous Granular Embankment</v>
      </c>
      <c r="C9" s="305">
        <f>IF('Tabulation of Bids'!D8=0,"",'Tabulation of Bids'!D8)</f>
        <v>45</v>
      </c>
      <c r="D9" s="309" t="str">
        <f>IF(ISBLANK('Tabulation of Bids'!C8),"",'Tabulation of Bids'!C8)</f>
        <v>TON</v>
      </c>
      <c r="E9" s="265">
        <f t="shared" si="2"/>
        <v>0.45</v>
      </c>
      <c r="F9" s="266" t="str">
        <f t="shared" si="0"/>
        <v/>
      </c>
      <c r="G9" s="294">
        <f t="shared" si="1"/>
        <v>45</v>
      </c>
      <c r="H9" s="167"/>
      <c r="I9" s="136" t="str">
        <f t="shared" si="3"/>
        <v/>
      </c>
      <c r="J9" s="134">
        <f>IF(ISBLANK('Tabulation of Bids'!G8),"",'Tabulation of Bids'!G8)</f>
        <v>0.01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7">
        <f>IF(ISBLANK('Tabulation of Bids'!A9),"",'Tabulation of Bids'!A9)</f>
        <v>4</v>
      </c>
      <c r="B10" s="308" t="str">
        <f>IF(ISBLANK('Tabulation of Bids'!B9),"",'Tabulation of Bids'!B9)</f>
        <v>Aggregate Base Course, Type B, CA-6, 4"</v>
      </c>
      <c r="C10" s="305">
        <f>IF('Tabulation of Bids'!D9=0,"",'Tabulation of Bids'!D9)</f>
        <v>111</v>
      </c>
      <c r="D10" s="309" t="str">
        <f>IF(ISBLANK('Tabulation of Bids'!C9),"",'Tabulation of Bids'!C9)</f>
        <v>SQ YD</v>
      </c>
      <c r="E10" s="265">
        <f t="shared" si="2"/>
        <v>1.1100000000000001</v>
      </c>
      <c r="F10" s="266" t="str">
        <f t="shared" si="0"/>
        <v/>
      </c>
      <c r="G10" s="294">
        <f t="shared" si="1"/>
        <v>111</v>
      </c>
      <c r="H10" s="167"/>
      <c r="I10" s="136" t="str">
        <f t="shared" si="3"/>
        <v/>
      </c>
      <c r="J10" s="134">
        <f>IF(ISBLANK('Tabulation of Bids'!G9),"",'Tabulation of Bids'!G9)</f>
        <v>0.01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7">
        <f>IF(ISBLANK('Tabulation of Bids'!A10),"",'Tabulation of Bids'!A10)</f>
        <v>5</v>
      </c>
      <c r="B11" s="308" t="str">
        <f>IF(ISBLANK('Tabulation of Bids'!B10),"",'Tabulation of Bids'!B10)</f>
        <v>By-Pass Pumping</v>
      </c>
      <c r="C11" s="305">
        <f>IF('Tabulation of Bids'!D10=0,"",'Tabulation of Bids'!D10)</f>
        <v>1</v>
      </c>
      <c r="D11" s="309" t="str">
        <f>IF(ISBLANK('Tabulation of Bids'!C10),"",'Tabulation of Bids'!C10)</f>
        <v>L SUM</v>
      </c>
      <c r="E11" s="265">
        <f t="shared" si="2"/>
        <v>0.01</v>
      </c>
      <c r="F11" s="266" t="str">
        <f t="shared" si="0"/>
        <v/>
      </c>
      <c r="G11" s="294">
        <f t="shared" si="1"/>
        <v>1</v>
      </c>
      <c r="H11" s="167"/>
      <c r="I11" s="136" t="str">
        <f t="shared" si="3"/>
        <v/>
      </c>
      <c r="J11" s="134">
        <f>IF(ISBLANK('Tabulation of Bids'!G10),"",'Tabulation of Bids'!G10)</f>
        <v>0.01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7">
        <f>IF(ISBLANK('Tabulation of Bids'!A11),"",'Tabulation of Bids'!A11)</f>
        <v>6</v>
      </c>
      <c r="B12" s="308" t="str">
        <f>IF(ISBLANK('Tabulation of Bids'!B11),"",'Tabulation of Bids'!B11)</f>
        <v>Parkway Restoration</v>
      </c>
      <c r="C12" s="305">
        <f>IF('Tabulation of Bids'!D11=0,"",'Tabulation of Bids'!D11)</f>
        <v>1</v>
      </c>
      <c r="D12" s="309" t="str">
        <f>IF(ISBLANK('Tabulation of Bids'!C11),"",'Tabulation of Bids'!C11)</f>
        <v>L SUM</v>
      </c>
      <c r="E12" s="265">
        <f t="shared" si="2"/>
        <v>4934.42</v>
      </c>
      <c r="F12" s="266" t="str">
        <f t="shared" si="0"/>
        <v/>
      </c>
      <c r="G12" s="294">
        <f t="shared" si="1"/>
        <v>1</v>
      </c>
      <c r="H12" s="167"/>
      <c r="I12" s="136" t="str">
        <f t="shared" si="3"/>
        <v/>
      </c>
      <c r="J12" s="134">
        <f>IF(ISBLANK('Tabulation of Bids'!G11),"",'Tabulation of Bids'!G11)</f>
        <v>4934.42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7">
        <f>IF(ISBLANK('Tabulation of Bids'!A12),"",'Tabulation of Bids'!A12)</f>
        <v>7</v>
      </c>
      <c r="B13" s="308" t="str">
        <f>IF(ISBLANK('Tabulation of Bids'!B12),"",'Tabulation of Bids'!B12)</f>
        <v>Earth Excavation</v>
      </c>
      <c r="C13" s="305">
        <f>IF('Tabulation of Bids'!D12=0,"",'Tabulation of Bids'!D12)</f>
        <v>120</v>
      </c>
      <c r="D13" s="309" t="str">
        <f>IF(ISBLANK('Tabulation of Bids'!C12),"",'Tabulation of Bids'!C12)</f>
        <v>CU YD</v>
      </c>
      <c r="E13" s="265">
        <f t="shared" si="2"/>
        <v>4800</v>
      </c>
      <c r="F13" s="266" t="str">
        <f t="shared" si="0"/>
        <v/>
      </c>
      <c r="G13" s="294">
        <f t="shared" si="1"/>
        <v>120</v>
      </c>
      <c r="H13" s="167"/>
      <c r="I13" s="136" t="str">
        <f t="shared" si="3"/>
        <v/>
      </c>
      <c r="J13" s="134">
        <f>IF(ISBLANK('Tabulation of Bids'!G12),"",'Tabulation of Bids'!G12)</f>
        <v>40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7">
        <f>IF(ISBLANK('Tabulation of Bids'!A13),"",'Tabulation of Bids'!A13)</f>
        <v>8</v>
      </c>
      <c r="B14" s="308" t="str">
        <f>IF(ISBLANK('Tabulation of Bids'!B13),"",'Tabulation of Bids'!B13)</f>
        <v>Non-Special Waste Disposal</v>
      </c>
      <c r="C14" s="305">
        <f>IF('Tabulation of Bids'!D13=0,"",'Tabulation of Bids'!D13)</f>
        <v>1</v>
      </c>
      <c r="D14" s="309" t="str">
        <f>IF(ISBLANK('Tabulation of Bids'!C13),"",'Tabulation of Bids'!C13)</f>
        <v>CU YD</v>
      </c>
      <c r="E14" s="265">
        <f t="shared" si="2"/>
        <v>100</v>
      </c>
      <c r="F14" s="266" t="str">
        <f t="shared" si="0"/>
        <v/>
      </c>
      <c r="G14" s="294">
        <f t="shared" si="1"/>
        <v>1</v>
      </c>
      <c r="H14" s="167"/>
      <c r="I14" s="136" t="str">
        <f t="shared" si="3"/>
        <v/>
      </c>
      <c r="J14" s="134">
        <f>IF(ISBLANK('Tabulation of Bids'!G13),"",'Tabulation of Bids'!G13)</f>
        <v>100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7">
        <f>IF(ISBLANK('Tabulation of Bids'!A14),"",'Tabulation of Bids'!A14)</f>
        <v>9</v>
      </c>
      <c r="B15" s="308" t="str">
        <f>IF(ISBLANK('Tabulation of Bids'!B14),"",'Tabulation of Bids'!B14)</f>
        <v>Special Waste Disposal</v>
      </c>
      <c r="C15" s="305">
        <f>IF('Tabulation of Bids'!D14=0,"",'Tabulation of Bids'!D14)</f>
        <v>1</v>
      </c>
      <c r="D15" s="309" t="str">
        <f>IF(ISBLANK('Tabulation of Bids'!C14),"",'Tabulation of Bids'!C14)</f>
        <v>CU YD</v>
      </c>
      <c r="E15" s="265">
        <f t="shared" si="2"/>
        <v>100</v>
      </c>
      <c r="F15" s="266" t="str">
        <f t="shared" si="0"/>
        <v/>
      </c>
      <c r="G15" s="294">
        <f t="shared" si="1"/>
        <v>1</v>
      </c>
      <c r="H15" s="167"/>
      <c r="I15" s="136" t="str">
        <f t="shared" si="3"/>
        <v/>
      </c>
      <c r="J15" s="134">
        <f>IF(ISBLANK('Tabulation of Bids'!G14),"",'Tabulation of Bids'!G14)</f>
        <v>100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7">
        <f>IF(ISBLANK('Tabulation of Bids'!A15),"",'Tabulation of Bids'!A15)</f>
        <v>10</v>
      </c>
      <c r="B16" s="308" t="str">
        <f>IF(ISBLANK('Tabulation of Bids'!B15),"",'Tabulation of Bids'!B15)</f>
        <v>Speical Waste Plans &amp; Reports</v>
      </c>
      <c r="C16" s="305">
        <f>IF('Tabulation of Bids'!D15=0,"",'Tabulation of Bids'!D15)</f>
        <v>1</v>
      </c>
      <c r="D16" s="309" t="str">
        <f>IF(ISBLANK('Tabulation of Bids'!C15),"",'Tabulation of Bids'!C15)</f>
        <v>L SUM</v>
      </c>
      <c r="E16" s="265">
        <f t="shared" si="2"/>
        <v>2200</v>
      </c>
      <c r="F16" s="266" t="str">
        <f t="shared" si="0"/>
        <v/>
      </c>
      <c r="G16" s="294">
        <f t="shared" si="1"/>
        <v>1</v>
      </c>
      <c r="H16" s="167"/>
      <c r="I16" s="136" t="str">
        <f t="shared" si="3"/>
        <v/>
      </c>
      <c r="J16" s="134">
        <f>IF(ISBLANK('Tabulation of Bids'!G15),"",'Tabulation of Bids'!G15)</f>
        <v>2200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7">
        <f>IF(ISBLANK('Tabulation of Bids'!A16),"",'Tabulation of Bids'!A16)</f>
        <v>11</v>
      </c>
      <c r="B17" s="308" t="str">
        <f>IF(ISBLANK('Tabulation of Bids'!B16),"",'Tabulation of Bids'!B16)</f>
        <v>Soil Disposal Analysis</v>
      </c>
      <c r="C17" s="305">
        <f>IF('Tabulation of Bids'!D16=0,"",'Tabulation of Bids'!D16)</f>
        <v>1</v>
      </c>
      <c r="D17" s="309" t="str">
        <f>IF(ISBLANK('Tabulation of Bids'!C16),"",'Tabulation of Bids'!C16)</f>
        <v>EACH</v>
      </c>
      <c r="E17" s="265">
        <f t="shared" si="2"/>
        <v>1250</v>
      </c>
      <c r="F17" s="266" t="str">
        <f t="shared" si="0"/>
        <v/>
      </c>
      <c r="G17" s="294">
        <f t="shared" si="1"/>
        <v>1</v>
      </c>
      <c r="H17" s="167"/>
      <c r="I17" s="136" t="str">
        <f t="shared" si="3"/>
        <v/>
      </c>
      <c r="J17" s="134">
        <f>IF(ISBLANK('Tabulation of Bids'!G16),"",'Tabulation of Bids'!G16)</f>
        <v>1250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7">
        <f>IF(ISBLANK('Tabulation of Bids'!A17),"",'Tabulation of Bids'!A17)</f>
        <v>12</v>
      </c>
      <c r="B18" s="308" t="str">
        <f>IF(ISBLANK('Tabulation of Bids'!B17),"",'Tabulation of Bids'!B17)</f>
        <v>Stone Riprap, Class A4</v>
      </c>
      <c r="C18" s="305">
        <f>IF('Tabulation of Bids'!D17=0,"",'Tabulation of Bids'!D17)</f>
        <v>15</v>
      </c>
      <c r="D18" s="309" t="str">
        <f>IF(ISBLANK('Tabulation of Bids'!C17),"",'Tabulation of Bids'!C17)</f>
        <v>SQ YD</v>
      </c>
      <c r="E18" s="265">
        <f t="shared" si="2"/>
        <v>2025</v>
      </c>
      <c r="F18" s="266" t="str">
        <f t="shared" si="0"/>
        <v/>
      </c>
      <c r="G18" s="294">
        <f t="shared" si="1"/>
        <v>15</v>
      </c>
      <c r="H18" s="167"/>
      <c r="I18" s="136" t="str">
        <f t="shared" si="3"/>
        <v/>
      </c>
      <c r="J18" s="134">
        <f>IF(ISBLANK('Tabulation of Bids'!G17),"",'Tabulation of Bids'!G17)</f>
        <v>135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7">
        <f>IF(ISBLANK('Tabulation of Bids'!A18),"",'Tabulation of Bids'!A18)</f>
        <v>13</v>
      </c>
      <c r="B19" s="308" t="str">
        <f>IF(ISBLANK('Tabulation of Bids'!B18),"",'Tabulation of Bids'!B18)</f>
        <v>Filter Fabric</v>
      </c>
      <c r="C19" s="305">
        <f>IF('Tabulation of Bids'!D18=0,"",'Tabulation of Bids'!D18)</f>
        <v>15</v>
      </c>
      <c r="D19" s="309" t="str">
        <f>IF(ISBLANK('Tabulation of Bids'!C18),"",'Tabulation of Bids'!C18)</f>
        <v>SQ YD</v>
      </c>
      <c r="E19" s="265">
        <f t="shared" si="2"/>
        <v>45</v>
      </c>
      <c r="F19" s="266" t="str">
        <f t="shared" si="0"/>
        <v/>
      </c>
      <c r="G19" s="294">
        <f t="shared" si="1"/>
        <v>15</v>
      </c>
      <c r="H19" s="167"/>
      <c r="I19" s="136" t="str">
        <f t="shared" si="3"/>
        <v/>
      </c>
      <c r="J19" s="134">
        <f>IF(ISBLANK('Tabulation of Bids'!G18),"",'Tabulation of Bids'!G18)</f>
        <v>3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7">
        <f>IF(ISBLANK('Tabulation of Bids'!A19),"",'Tabulation of Bids'!A19)</f>
        <v>14</v>
      </c>
      <c r="B20" s="308" t="str">
        <f>IF(ISBLANK('Tabulation of Bids'!B19),"",'Tabulation of Bids'!B19)</f>
        <v>Sidewalk Removal</v>
      </c>
      <c r="C20" s="305">
        <f>IF('Tabulation of Bids'!D19=0,"",'Tabulation of Bids'!D19)</f>
        <v>12</v>
      </c>
      <c r="D20" s="309" t="str">
        <f>IF(ISBLANK('Tabulation of Bids'!C19),"",'Tabulation of Bids'!C19)</f>
        <v>SQ FT</v>
      </c>
      <c r="E20" s="265">
        <f t="shared" si="2"/>
        <v>144</v>
      </c>
      <c r="F20" s="266" t="str">
        <f t="shared" si="0"/>
        <v/>
      </c>
      <c r="G20" s="294">
        <f t="shared" si="1"/>
        <v>12</v>
      </c>
      <c r="H20" s="167"/>
      <c r="I20" s="136" t="str">
        <f t="shared" si="3"/>
        <v/>
      </c>
      <c r="J20" s="134">
        <f>IF(ISBLANK('Tabulation of Bids'!G19),"",'Tabulation of Bids'!G19)</f>
        <v>12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7" t="str">
        <f>IF(ISBLANK('Tabulation of Bids'!A20),"",'Tabulation of Bids'!A20)</f>
        <v/>
      </c>
      <c r="B21" s="308" t="str">
        <f>IF(ISBLANK('Tabulation of Bids'!B20),"",'Tabulation of Bids'!B20)</f>
        <v/>
      </c>
      <c r="C21" s="305" t="str">
        <f>IF('Tabulation of Bids'!D20=0,"",'Tabulation of Bids'!D20)</f>
        <v/>
      </c>
      <c r="D21" s="309" t="str">
        <f>IF(ISBLANK('Tabulation of Bids'!C20),"",'Tabulation of Bids'!C20)</f>
        <v/>
      </c>
      <c r="E21" s="265" t="str">
        <f t="shared" si="2"/>
        <v/>
      </c>
      <c r="F21" s="266" t="str">
        <f t="shared" si="0"/>
        <v/>
      </c>
      <c r="G21" s="294" t="str">
        <f t="shared" si="1"/>
        <v/>
      </c>
      <c r="H21" s="167"/>
      <c r="I21" s="136" t="str">
        <f t="shared" si="3"/>
        <v/>
      </c>
      <c r="J21" s="134" t="str">
        <f>IF(ISBLANK('Tabulation of Bids'!G20),"",'Tabulation of Bids'!G20)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7" t="str">
        <f>IF(ISBLANK('Tabulation of Bids'!A21),"",'Tabulation of Bids'!A21)</f>
        <v/>
      </c>
      <c r="B22" s="308" t="str">
        <f>IF(ISBLANK('Tabulation of Bids'!B21),"",'Tabulation of Bids'!B21)</f>
        <v/>
      </c>
      <c r="C22" s="305" t="str">
        <f>IF('Tabulation of Bids'!D21=0,"",'Tabulation of Bids'!D21)</f>
        <v/>
      </c>
      <c r="D22" s="309" t="str">
        <f>IF(ISBLANK('Tabulation of Bids'!C21),"",'Tabulation of Bids'!C21)</f>
        <v/>
      </c>
      <c r="E22" s="265" t="str">
        <f t="shared" si="2"/>
        <v/>
      </c>
      <c r="F22" s="266" t="str">
        <f t="shared" si="0"/>
        <v/>
      </c>
      <c r="G22" s="294" t="str">
        <f t="shared" si="1"/>
        <v/>
      </c>
      <c r="H22" s="167"/>
      <c r="I22" s="136" t="str">
        <f t="shared" si="3"/>
        <v/>
      </c>
      <c r="J22" s="134" t="str">
        <f>IF(ISBLANK('Tabulation of Bids'!G21),"",'Tabulation of Bids'!G21)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7" t="str">
        <f>IF(ISBLANK('Tabulation of Bids'!A22),"",'Tabulation of Bids'!A22)</f>
        <v/>
      </c>
      <c r="B23" s="308" t="str">
        <f>IF(ISBLANK('Tabulation of Bids'!B22),"",'Tabulation of Bids'!B22)</f>
        <v/>
      </c>
      <c r="C23" s="305" t="str">
        <f>IF('Tabulation of Bids'!D22=0,"",'Tabulation of Bids'!D22)</f>
        <v/>
      </c>
      <c r="D23" s="309" t="str">
        <f>IF(ISBLANK('Tabulation of Bids'!C22),"",'Tabulation of Bids'!C22)</f>
        <v/>
      </c>
      <c r="E23" s="265" t="str">
        <f t="shared" si="2"/>
        <v/>
      </c>
      <c r="F23" s="266" t="str">
        <f t="shared" si="0"/>
        <v/>
      </c>
      <c r="G23" s="294" t="str">
        <f t="shared" si="1"/>
        <v/>
      </c>
      <c r="H23" s="167"/>
      <c r="I23" s="136" t="str">
        <f t="shared" si="3"/>
        <v/>
      </c>
      <c r="J23" s="134" t="str">
        <f>IF(ISBLANK('Tabulation of Bids'!G22),"",'Tabulation of Bids'!G22)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7" t="str">
        <f>IF(ISBLANK('Tabulation of Bids'!A23),"",'Tabulation of Bids'!A23)</f>
        <v/>
      </c>
      <c r="B24" s="308" t="str">
        <f>IF(ISBLANK('Tabulation of Bids'!B23),"",'Tabulation of Bids'!B23)</f>
        <v/>
      </c>
      <c r="C24" s="305" t="str">
        <f>IF('Tabulation of Bids'!D23=0,"",'Tabulation of Bids'!D23)</f>
        <v/>
      </c>
      <c r="D24" s="309" t="str">
        <f>IF(ISBLANK('Tabulation of Bids'!C23),"",'Tabulation of Bids'!C23)</f>
        <v/>
      </c>
      <c r="E24" s="265" t="str">
        <f t="shared" ref="E24:E30" si="5">IF(J24 = "","",J24*C24)</f>
        <v/>
      </c>
      <c r="F24" s="266" t="str">
        <f t="shared" ref="F24:F30" si="6">IF((H24&gt;C24),H24-C24,"")</f>
        <v/>
      </c>
      <c r="G24" s="294" t="str">
        <f t="shared" si="1"/>
        <v/>
      </c>
      <c r="H24" s="167"/>
      <c r="I24" s="136" t="str">
        <f t="shared" ref="I24:I30" si="7">IF(ISBLANK(H24),"",D24)</f>
        <v/>
      </c>
      <c r="J24" s="134" t="str">
        <f>IF(ISBLANK('Tabulation of Bids'!G23),"",'Tabulation of Bids'!G23)</f>
        <v/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7" t="str">
        <f>IF(ISBLANK('Tabulation of Bids'!A24),"",'Tabulation of Bids'!A24)</f>
        <v/>
      </c>
      <c r="B25" s="308" t="str">
        <f>IF(ISBLANK('Tabulation of Bids'!B24),"",'Tabulation of Bids'!B24)</f>
        <v/>
      </c>
      <c r="C25" s="305" t="str">
        <f>IF('Tabulation of Bids'!D24=0,"",'Tabulation of Bids'!D24)</f>
        <v/>
      </c>
      <c r="D25" s="309" t="str">
        <f>IF(ISBLANK('Tabulation of Bids'!C24),"",'Tabulation of Bids'!C24)</f>
        <v/>
      </c>
      <c r="E25" s="265" t="str">
        <f t="shared" si="5"/>
        <v/>
      </c>
      <c r="F25" s="266" t="str">
        <f t="shared" si="6"/>
        <v/>
      </c>
      <c r="G25" s="294" t="str">
        <f t="shared" si="1"/>
        <v/>
      </c>
      <c r="H25" s="167"/>
      <c r="I25" s="136" t="str">
        <f t="shared" si="7"/>
        <v/>
      </c>
      <c r="J25" s="134" t="str">
        <f>IF(ISBLANK('Tabulation of Bids'!G24),"",'Tabulation of Bids'!G24)</f>
        <v/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7" t="str">
        <f>IF(ISBLANK('Tabulation of Bids'!A25),"",'Tabulation of Bids'!A25)</f>
        <v/>
      </c>
      <c r="B26" s="308" t="str">
        <f>IF(ISBLANK('Tabulation of Bids'!B25),"",'Tabulation of Bids'!B25)</f>
        <v/>
      </c>
      <c r="C26" s="305" t="str">
        <f>IF('Tabulation of Bids'!D25=0,"",'Tabulation of Bids'!D25)</f>
        <v/>
      </c>
      <c r="D26" s="309" t="str">
        <f>IF(ISBLANK('Tabulation of Bids'!C25),"",'Tabulation of Bids'!C25)</f>
        <v/>
      </c>
      <c r="E26" s="265" t="str">
        <f t="shared" si="5"/>
        <v/>
      </c>
      <c r="F26" s="266" t="str">
        <f t="shared" si="6"/>
        <v/>
      </c>
      <c r="G26" s="294" t="str">
        <f t="shared" si="1"/>
        <v/>
      </c>
      <c r="H26" s="167"/>
      <c r="I26" s="136" t="str">
        <f t="shared" si="7"/>
        <v/>
      </c>
      <c r="J26" s="134" t="str">
        <f>IF(ISBLANK('Tabulation of Bids'!G25),"",'Tabulation of Bids'!G25)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7" t="str">
        <f>IF(ISBLANK('Tabulation of Bids'!A26),"",'Tabulation of Bids'!A26)</f>
        <v/>
      </c>
      <c r="B27" s="308" t="str">
        <f>IF(ISBLANK('Tabulation of Bids'!B26),"",'Tabulation of Bids'!B26)</f>
        <v/>
      </c>
      <c r="C27" s="305" t="str">
        <f>IF('Tabulation of Bids'!D26=0,"",'Tabulation of Bids'!D26)</f>
        <v/>
      </c>
      <c r="D27" s="309" t="str">
        <f>IF(ISBLANK('Tabulation of Bids'!C26),"",'Tabulation of Bids'!C26)</f>
        <v/>
      </c>
      <c r="E27" s="265" t="str">
        <f t="shared" si="5"/>
        <v/>
      </c>
      <c r="F27" s="266" t="str">
        <f t="shared" si="6"/>
        <v/>
      </c>
      <c r="G27" s="294" t="str">
        <f t="shared" si="1"/>
        <v/>
      </c>
      <c r="H27" s="167"/>
      <c r="I27" s="136" t="str">
        <f t="shared" si="7"/>
        <v/>
      </c>
      <c r="J27" s="134" t="str">
        <f>IF(ISBLANK('Tabulation of Bids'!G26),"",'Tabulation of Bids'!G26)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7" t="str">
        <f>IF(ISBLANK('Tabulation of Bids'!A27),"",'Tabulation of Bids'!A27)</f>
        <v/>
      </c>
      <c r="B28" s="308" t="str">
        <f>IF(ISBLANK('Tabulation of Bids'!B27),"",'Tabulation of Bids'!B27)</f>
        <v/>
      </c>
      <c r="C28" s="305" t="str">
        <f>IF('Tabulation of Bids'!D27=0,"",'Tabulation of Bids'!D27)</f>
        <v/>
      </c>
      <c r="D28" s="309" t="str">
        <f>IF(ISBLANK('Tabulation of Bids'!C27),"",'Tabulation of Bids'!C27)</f>
        <v/>
      </c>
      <c r="E28" s="265" t="str">
        <f t="shared" si="5"/>
        <v/>
      </c>
      <c r="F28" s="266" t="str">
        <f t="shared" si="6"/>
        <v/>
      </c>
      <c r="G28" s="294" t="str">
        <f t="shared" si="1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7" t="str">
        <f>IF(ISBLANK('Tabulation of Bids'!A28),"",'Tabulation of Bids'!A28)</f>
        <v/>
      </c>
      <c r="B29" s="308" t="str">
        <f>IF(ISBLANK('Tabulation of Bids'!B28),"",'Tabulation of Bids'!B28)</f>
        <v/>
      </c>
      <c r="C29" s="305" t="str">
        <f>IF('Tabulation of Bids'!D28=0,"",'Tabulation of Bids'!D28)</f>
        <v/>
      </c>
      <c r="D29" s="309" t="str">
        <f>IF(ISBLANK('Tabulation of Bids'!C28),"",'Tabulation of Bids'!C28)</f>
        <v/>
      </c>
      <c r="E29" s="265" t="str">
        <f t="shared" si="5"/>
        <v/>
      </c>
      <c r="F29" s="266" t="str">
        <f t="shared" si="6"/>
        <v/>
      </c>
      <c r="G29" s="294" t="str">
        <f t="shared" si="1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0" t="str">
        <f>IF(ISBLANK('Tabulation of Bids'!A29),"",'Tabulation of Bids'!A29)</f>
        <v/>
      </c>
      <c r="B30" s="311" t="str">
        <f>IF(ISBLANK('Tabulation of Bids'!B29),"",'Tabulation of Bids'!B29)</f>
        <v/>
      </c>
      <c r="C30" s="305" t="str">
        <f>IF('Tabulation of Bids'!D29=0,"",'Tabulation of Bids'!D29)</f>
        <v/>
      </c>
      <c r="D30" s="312" t="str">
        <f>IF(ISBLANK('Tabulation of Bids'!C29),"",'Tabulation of Bids'!C29)</f>
        <v/>
      </c>
      <c r="E30" s="267" t="str">
        <f t="shared" si="5"/>
        <v/>
      </c>
      <c r="F30" s="268" t="str">
        <f t="shared" si="6"/>
        <v/>
      </c>
      <c r="G30" s="294" t="str">
        <f t="shared" si="1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Total</v>
      </c>
      <c r="B31" s="45"/>
      <c r="C31" s="46"/>
      <c r="D31" s="36"/>
      <c r="E31" s="234">
        <f>SUM(E7:E30)</f>
        <v>59999.99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3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78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69"/>
      <c r="K37" s="279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7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0" t="s">
        <v>34</v>
      </c>
      <c r="K39" s="274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1"/>
      <c r="K40" s="275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2"/>
      <c r="K41" s="276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3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3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3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74" t="str">
        <f>IF(A104="",IF(ISNUMBER(J86),"ENGINEER'S PAYMENT ESTIMATE","ENGINEER'S FINAL PAYMENT ESTIMATE"),A98)</f>
        <v>ENGINEER'S FINAL PAYMENT ESTIMATE</v>
      </c>
      <c r="B49" s="374"/>
      <c r="C49" s="374"/>
      <c r="D49" s="374"/>
      <c r="E49" s="374"/>
      <c r="F49" s="374"/>
      <c r="G49" s="374"/>
      <c r="H49" s="374"/>
      <c r="I49" s="374"/>
      <c r="J49" s="374"/>
      <c r="K49" s="374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38"/>
      <c r="J50" s="11"/>
      <c r="K50" s="11"/>
    </row>
    <row r="51" spans="1:11" x14ac:dyDescent="0.2">
      <c r="A51" s="12"/>
      <c r="B51" s="93" t="str">
        <f>B3</f>
        <v>Payable to: N-Trak Group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Loves Park, IL Bid Bond</v>
      </c>
      <c r="C52" s="12"/>
      <c r="D52" s="12"/>
      <c r="E52" s="12"/>
      <c r="F52" s="12"/>
      <c r="G52" s="12"/>
      <c r="H52" s="14"/>
      <c r="I52" s="373"/>
      <c r="J52" s="373"/>
      <c r="K52" s="373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3" t="str">
        <f>IF(ISBLANK('Tabulation of Bids'!A32),"",'Tabulation of Bids'!A32)</f>
        <v/>
      </c>
      <c r="B55" s="314" t="str">
        <f>IF(ISBLANK('Tabulation of Bids'!B32),"",'Tabulation of Bids'!B32)</f>
        <v/>
      </c>
      <c r="C55" s="305" t="str">
        <f>IF('Tabulation of Bids'!D32=0,"",'Tabulation of Bids'!D32)</f>
        <v/>
      </c>
      <c r="D55" s="306" t="str">
        <f>IF(ISBLANK('Tabulation of Bids'!C32),"",'Tabulation of Bids'!C32)</f>
        <v/>
      </c>
      <c r="E55" s="261" t="str">
        <f>IF(J55 = "","",J55*C55)</f>
        <v/>
      </c>
      <c r="F55" s="262" t="str">
        <f>IF((H55&gt;C55),H55-C55,"")</f>
        <v/>
      </c>
      <c r="G55" s="294" t="str">
        <f>IF(K97="BLR 6303",IF(C55&gt;H55,C55-H55,""),"")</f>
        <v/>
      </c>
      <c r="H55" s="167"/>
      <c r="I55" s="136" t="str">
        <f t="shared" ref="I55:I78" si="9">IF(ISBLANK(H55),"",D55)</f>
        <v/>
      </c>
      <c r="J55" s="134" t="str">
        <f>IF(ISBLANK('Tabulation of Bids'!G32),"",'Tabulation of Bids'!G32)</f>
        <v/>
      </c>
      <c r="K55" s="134" t="str">
        <f t="shared" ref="K55:K78" si="10">IF(ISBLANK(H55),"",H55*J55)</f>
        <v/>
      </c>
    </row>
    <row r="56" spans="1:11" ht="20.25" customHeight="1" x14ac:dyDescent="0.2">
      <c r="A56" s="315" t="e">
        <f>IF(ISBLANK('Tabulation of Bids'!A33),"",'Tabulation of Bids'!A33)</f>
        <v>#VALUE!</v>
      </c>
      <c r="B56" s="316" t="str">
        <f>IF(ISBLANK('Tabulation of Bids'!B33),"",'Tabulation of Bids'!B33)</f>
        <v>as read</v>
      </c>
      <c r="C56" s="305" t="str">
        <f>IF('Tabulation of Bids'!D33=0,"",'Tabulation of Bids'!D33)</f>
        <v/>
      </c>
      <c r="D56" s="309" t="str">
        <f>IF(ISBLANK('Tabulation of Bids'!C33),"",'Tabulation of Bids'!C33)</f>
        <v/>
      </c>
      <c r="E56" s="134" t="str">
        <f t="shared" ref="E56:E78" si="11">IF(J56 = "","",J56*C56)</f>
        <v/>
      </c>
      <c r="F56" s="135" t="str">
        <f t="shared" ref="F56:F78" si="12">IF((H56&gt;C56),H56-C56,"")</f>
        <v/>
      </c>
      <c r="G56" s="294" t="str">
        <f t="shared" ref="G56:G78" si="13">IF($K$97="BLR 6303",IF(C56&gt;H56,C56-H56,""),"")</f>
        <v/>
      </c>
      <c r="H56" s="167"/>
      <c r="I56" s="136" t="str">
        <f t="shared" si="9"/>
        <v/>
      </c>
      <c r="J56" s="134" t="str">
        <f>IF(ISBLANK('Tabulation of Bids'!G33),"",'Tabulation of Bids'!G33)</f>
        <v/>
      </c>
      <c r="K56" s="134" t="str">
        <f t="shared" si="10"/>
        <v/>
      </c>
    </row>
    <row r="57" spans="1:11" ht="20.25" customHeight="1" x14ac:dyDescent="0.2">
      <c r="A57" s="315" t="e">
        <f>IF(ISBLANK('Tabulation of Bids'!A34),"",'Tabulation of Bids'!A34)</f>
        <v>#VALUE!</v>
      </c>
      <c r="B57" s="316" t="str">
        <f>IF(ISBLANK('Tabulation of Bids'!B34),"",'Tabulation of Bids'!B34)</f>
        <v>as corrected</v>
      </c>
      <c r="C57" s="305" t="str">
        <f>IF('Tabulation of Bids'!D34=0,"",'Tabulation of Bids'!D34)</f>
        <v/>
      </c>
      <c r="D57" s="309" t="str">
        <f>IF(ISBLANK('Tabulation of Bids'!C34),"",'Tabulation of Bids'!C34)</f>
        <v/>
      </c>
      <c r="E57" s="134" t="str">
        <f t="shared" si="11"/>
        <v/>
      </c>
      <c r="F57" s="135" t="str">
        <f t="shared" si="12"/>
        <v/>
      </c>
      <c r="G57" s="294" t="str">
        <f t="shared" si="13"/>
        <v/>
      </c>
      <c r="H57" s="167"/>
      <c r="I57" s="136" t="str">
        <f t="shared" si="9"/>
        <v/>
      </c>
      <c r="J57" s="134" t="str">
        <f>IF(ISBLANK('Tabulation of Bids'!G34),"",'Tabulation of Bids'!G34)</f>
        <v/>
      </c>
      <c r="K57" s="134" t="str">
        <f t="shared" si="10"/>
        <v/>
      </c>
    </row>
    <row r="58" spans="1:11" ht="20.25" customHeight="1" x14ac:dyDescent="0.2">
      <c r="A58" s="315" t="str">
        <f>IF(ISBLANK('Tabulation of Bids'!A35),"",'Tabulation of Bids'!A35)</f>
        <v/>
      </c>
      <c r="B58" s="316" t="str">
        <f>IF(ISBLANK('Tabulation of Bids'!B35),"",'Tabulation of Bids'!B35)</f>
        <v/>
      </c>
      <c r="C58" s="305" t="str">
        <f>IF('Tabulation of Bids'!D35=0,"",'Tabulation of Bids'!D35)</f>
        <v/>
      </c>
      <c r="D58" s="309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4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5" t="str">
        <f>IF(ISBLANK('Tabulation of Bids'!A36),"",'Tabulation of Bids'!A36)</f>
        <v/>
      </c>
      <c r="B59" s="316" t="str">
        <f>IF(ISBLANK('Tabulation of Bids'!B36),"",'Tabulation of Bids'!B36)</f>
        <v/>
      </c>
      <c r="C59" s="305" t="str">
        <f>IF('Tabulation of Bids'!D36=0,"",'Tabulation of Bids'!D36)</f>
        <v/>
      </c>
      <c r="D59" s="309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4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5" t="str">
        <f>IF(ISBLANK('Tabulation of Bids'!A37),"",'Tabulation of Bids'!A37)</f>
        <v/>
      </c>
      <c r="B60" s="316" t="str">
        <f>IF(ISBLANK('Tabulation of Bids'!B37),"",'Tabulation of Bids'!B37)</f>
        <v/>
      </c>
      <c r="C60" s="305" t="str">
        <f>IF('Tabulation of Bids'!D37=0,"",'Tabulation of Bids'!D37)</f>
        <v/>
      </c>
      <c r="D60" s="309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4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5" t="str">
        <f>IF(ISBLANK('Tabulation of Bids'!A38),"",'Tabulation of Bids'!A38)</f>
        <v/>
      </c>
      <c r="B61" s="316" t="str">
        <f>IF(ISBLANK('Tabulation of Bids'!B38),"",'Tabulation of Bids'!B38)</f>
        <v/>
      </c>
      <c r="C61" s="305" t="str">
        <f>IF('Tabulation of Bids'!D38=0,"",'Tabulation of Bids'!D38)</f>
        <v/>
      </c>
      <c r="D61" s="309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4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5" t="str">
        <f>IF(ISBLANK('Tabulation of Bids'!A39),"",'Tabulation of Bids'!A39)</f>
        <v/>
      </c>
      <c r="B62" s="316" t="str">
        <f>IF(ISBLANK('Tabulation of Bids'!B39),"",'Tabulation of Bids'!B39)</f>
        <v/>
      </c>
      <c r="C62" s="305" t="str">
        <f>IF('Tabulation of Bids'!D39=0,"",'Tabulation of Bids'!D39)</f>
        <v/>
      </c>
      <c r="D62" s="309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4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5" t="str">
        <f>IF(ISBLANK('Tabulation of Bids'!A40),"",'Tabulation of Bids'!A40)</f>
        <v/>
      </c>
      <c r="B63" s="316" t="str">
        <f>IF(ISBLANK('Tabulation of Bids'!B40),"",'Tabulation of Bids'!B40)</f>
        <v/>
      </c>
      <c r="C63" s="305" t="str">
        <f>IF('Tabulation of Bids'!D40=0,"",'Tabulation of Bids'!D40)</f>
        <v/>
      </c>
      <c r="D63" s="309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4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5" t="str">
        <f>IF(ISBLANK('Tabulation of Bids'!A41),"",'Tabulation of Bids'!A41)</f>
        <v/>
      </c>
      <c r="B64" s="316" t="str">
        <f>IF(ISBLANK('Tabulation of Bids'!B41),"",'Tabulation of Bids'!B41)</f>
        <v/>
      </c>
      <c r="C64" s="305" t="str">
        <f>IF('Tabulation of Bids'!D41=0,"",'Tabulation of Bids'!D41)</f>
        <v/>
      </c>
      <c r="D64" s="309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4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5" t="str">
        <f>IF(ISBLANK('Tabulation of Bids'!A42),"",'Tabulation of Bids'!A42)</f>
        <v/>
      </c>
      <c r="B65" s="316" t="str">
        <f>IF(ISBLANK('Tabulation of Bids'!B42),"",'Tabulation of Bids'!B42)</f>
        <v/>
      </c>
      <c r="C65" s="305" t="str">
        <f>IF('Tabulation of Bids'!D42=0,"",'Tabulation of Bids'!D42)</f>
        <v/>
      </c>
      <c r="D65" s="309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4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5" t="str">
        <f>IF(ISBLANK('Tabulation of Bids'!A43),"",'Tabulation of Bids'!A43)</f>
        <v/>
      </c>
      <c r="B66" s="316" t="str">
        <f>IF(ISBLANK('Tabulation of Bids'!B43),"",'Tabulation of Bids'!B43)</f>
        <v/>
      </c>
      <c r="C66" s="305" t="str">
        <f>IF('Tabulation of Bids'!D43=0,"",'Tabulation of Bids'!D43)</f>
        <v/>
      </c>
      <c r="D66" s="309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4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5" t="str">
        <f>IF(ISBLANK('Tabulation of Bids'!A44),"",'Tabulation of Bids'!A44)</f>
        <v/>
      </c>
      <c r="B67" s="316" t="str">
        <f>IF(ISBLANK('Tabulation of Bids'!B44),"",'Tabulation of Bids'!B44)</f>
        <v/>
      </c>
      <c r="C67" s="305" t="str">
        <f>IF('Tabulation of Bids'!D44=0,"",'Tabulation of Bids'!D44)</f>
        <v/>
      </c>
      <c r="D67" s="309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4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5" t="str">
        <f>IF(ISBLANK('Tabulation of Bids'!A45),"",'Tabulation of Bids'!A45)</f>
        <v/>
      </c>
      <c r="B68" s="316" t="str">
        <f>IF(ISBLANK('Tabulation of Bids'!B45),"",'Tabulation of Bids'!B45)</f>
        <v/>
      </c>
      <c r="C68" s="305" t="str">
        <f>IF('Tabulation of Bids'!D45=0,"",'Tabulation of Bids'!D45)</f>
        <v/>
      </c>
      <c r="D68" s="309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4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5" t="str">
        <f>IF(ISBLANK('Tabulation of Bids'!A46),"",'Tabulation of Bids'!A46)</f>
        <v/>
      </c>
      <c r="B69" s="316" t="str">
        <f>IF(ISBLANK('Tabulation of Bids'!B46),"",'Tabulation of Bids'!B46)</f>
        <v/>
      </c>
      <c r="C69" s="305" t="str">
        <f>IF('Tabulation of Bids'!D46=0,"",'Tabulation of Bids'!D46)</f>
        <v/>
      </c>
      <c r="D69" s="309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4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5" t="str">
        <f>IF(ISBLANK('Tabulation of Bids'!A47),"",'Tabulation of Bids'!A47)</f>
        <v/>
      </c>
      <c r="B70" s="316" t="str">
        <f>IF(ISBLANK('Tabulation of Bids'!B47),"",'Tabulation of Bids'!B47)</f>
        <v/>
      </c>
      <c r="C70" s="305" t="str">
        <f>IF('Tabulation of Bids'!D47=0,"",'Tabulation of Bids'!D47)</f>
        <v/>
      </c>
      <c r="D70" s="309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4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5" t="str">
        <f>IF(ISBLANK('Tabulation of Bids'!A48),"",'Tabulation of Bids'!A48)</f>
        <v/>
      </c>
      <c r="B71" s="316" t="str">
        <f>IF(ISBLANK('Tabulation of Bids'!B48),"",'Tabulation of Bids'!B48)</f>
        <v/>
      </c>
      <c r="C71" s="305" t="str">
        <f>IF('Tabulation of Bids'!D48=0,"",'Tabulation of Bids'!D48)</f>
        <v/>
      </c>
      <c r="D71" s="309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4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5" t="str">
        <f>IF(ISBLANK('Tabulation of Bids'!A49),"",'Tabulation of Bids'!A49)</f>
        <v/>
      </c>
      <c r="B72" s="316" t="str">
        <f>IF(ISBLANK('Tabulation of Bids'!B49),"",'Tabulation of Bids'!B49)</f>
        <v/>
      </c>
      <c r="C72" s="305" t="str">
        <f>IF('Tabulation of Bids'!D49=0,"",'Tabulation of Bids'!D49)</f>
        <v/>
      </c>
      <c r="D72" s="309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4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5" t="str">
        <f>IF(ISBLANK('Tabulation of Bids'!A50),"",'Tabulation of Bids'!A50)</f>
        <v/>
      </c>
      <c r="B73" s="316" t="str">
        <f>IF(ISBLANK('Tabulation of Bids'!B50),"",'Tabulation of Bids'!B50)</f>
        <v/>
      </c>
      <c r="C73" s="305" t="str">
        <f>IF('Tabulation of Bids'!D50=0,"",'Tabulation of Bids'!D50)</f>
        <v/>
      </c>
      <c r="D73" s="309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4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5" t="str">
        <f>IF(ISBLANK('Tabulation of Bids'!A51),"",'Tabulation of Bids'!A51)</f>
        <v/>
      </c>
      <c r="B74" s="316" t="str">
        <f>IF(ISBLANK('Tabulation of Bids'!B51),"",'Tabulation of Bids'!B51)</f>
        <v/>
      </c>
      <c r="C74" s="305" t="str">
        <f>IF('Tabulation of Bids'!D51=0,"",'Tabulation of Bids'!D51)</f>
        <v/>
      </c>
      <c r="D74" s="309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4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5" t="str">
        <f>IF(ISBLANK('Tabulation of Bids'!A52),"",'Tabulation of Bids'!A52)</f>
        <v/>
      </c>
      <c r="B75" s="316" t="str">
        <f>IF(ISBLANK('Tabulation of Bids'!B52),"",'Tabulation of Bids'!B52)</f>
        <v/>
      </c>
      <c r="C75" s="305" t="str">
        <f>IF('Tabulation of Bids'!D52=0,"",'Tabulation of Bids'!D52)</f>
        <v/>
      </c>
      <c r="D75" s="309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4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5" t="str">
        <f>IF(ISBLANK('Tabulation of Bids'!A53),"",'Tabulation of Bids'!A53)</f>
        <v/>
      </c>
      <c r="B76" s="316" t="str">
        <f>IF(ISBLANK('Tabulation of Bids'!B53),"",'Tabulation of Bids'!B53)</f>
        <v/>
      </c>
      <c r="C76" s="305" t="str">
        <f>IF('Tabulation of Bids'!D53=0,"",'Tabulation of Bids'!D53)</f>
        <v/>
      </c>
      <c r="D76" s="309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4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5" t="str">
        <f>IF(ISBLANK('Tabulation of Bids'!A54),"",'Tabulation of Bids'!A54)</f>
        <v/>
      </c>
      <c r="B77" s="316" t="str">
        <f>IF(ISBLANK('Tabulation of Bids'!B54),"",'Tabulation of Bids'!B54)</f>
        <v/>
      </c>
      <c r="C77" s="305" t="str">
        <f>IF('Tabulation of Bids'!D54=0,"",'Tabulation of Bids'!D54)</f>
        <v/>
      </c>
      <c r="D77" s="309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4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7" t="str">
        <f>IF(ISBLANK('Tabulation of Bids'!A55),"",'Tabulation of Bids'!A55)</f>
        <v/>
      </c>
      <c r="B78" s="318" t="str">
        <f>IF(ISBLANK('Tabulation of Bids'!B55),"",'Tabulation of Bids'!B55)</f>
        <v/>
      </c>
      <c r="C78" s="305" t="str">
        <f>IF('Tabulation of Bids'!D55=0,"",'Tabulation of Bids'!D55)</f>
        <v/>
      </c>
      <c r="D78" s="312" t="str">
        <f>IF(ISBLANK('Tabulation of Bids'!C55),"",'Tabulation of Bids'!C55)</f>
        <v/>
      </c>
      <c r="E78" s="263" t="str">
        <f t="shared" si="11"/>
        <v/>
      </c>
      <c r="F78" s="264" t="str">
        <f t="shared" si="12"/>
        <v/>
      </c>
      <c r="G78" s="294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4">
        <f>SUM(E55:E78)+SUM(E7:E30)</f>
        <v>59999.99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3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78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79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7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4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5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6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3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3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3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72" t="str">
        <f>IF(A153="",IF(ISNUMBER(J135),"ENGINEER'S PAYMENT ESTIMATE","ENGINEER'S FINAL PAYMENT ESTIMATE"),A147)</f>
        <v>ENGINEER'S FINAL PAYMENT ESTIMATE</v>
      </c>
      <c r="B98" s="372"/>
      <c r="C98" s="372"/>
      <c r="D98" s="372"/>
      <c r="E98" s="372"/>
      <c r="F98" s="372"/>
      <c r="G98" s="372"/>
      <c r="H98" s="372"/>
      <c r="I98" s="372"/>
      <c r="J98" s="372"/>
      <c r="K98" s="372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38"/>
      <c r="J99" s="11"/>
      <c r="K99" s="11"/>
    </row>
    <row r="100" spans="1:31" x14ac:dyDescent="0.2">
      <c r="A100" s="12"/>
      <c r="B100" s="93" t="str">
        <f>B51</f>
        <v>Payable to: N-Trak Group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Loves Park, IL Bid Bond</v>
      </c>
      <c r="C101" s="12"/>
      <c r="D101" s="12"/>
      <c r="E101" s="12"/>
      <c r="F101" s="12"/>
      <c r="G101" s="12"/>
      <c r="H101" s="14"/>
      <c r="I101" s="373"/>
      <c r="J101" s="373"/>
      <c r="K101" s="373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3" t="str">
        <f>IF(ISBLANK('Tabulation of Bids'!A58),"",'Tabulation of Bids'!A58)</f>
        <v/>
      </c>
      <c r="B104" s="304" t="str">
        <f>IF(ISBLANK('Tabulation of Bids'!B58),"",'Tabulation of Bids'!B58)</f>
        <v/>
      </c>
      <c r="C104" s="305" t="str">
        <f>IF('Tabulation of Bids'!D58=0,"",'Tabulation of Bids'!D58)</f>
        <v/>
      </c>
      <c r="D104" s="306" t="str">
        <f>IF(ISBLANK('Tabulation of Bids'!C58),"",'Tabulation of Bids'!C58)</f>
        <v/>
      </c>
      <c r="E104" s="261" t="str">
        <f>IF(J104 = "","",J104*C104)</f>
        <v/>
      </c>
      <c r="F104" s="262" t="str">
        <f>IF((H104&gt;C104),H104-C104,"")</f>
        <v/>
      </c>
      <c r="G104" s="294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7" t="str">
        <f>IF(ISBLANK('Tabulation of Bids'!A59),"",'Tabulation of Bids'!A59)</f>
        <v/>
      </c>
      <c r="B105" s="308" t="str">
        <f>IF(ISBLANK('Tabulation of Bids'!B59),"",'Tabulation of Bids'!B59)</f>
        <v/>
      </c>
      <c r="C105" s="305" t="str">
        <f>IF('Tabulation of Bids'!D59=0,"",'Tabulation of Bids'!D59)</f>
        <v/>
      </c>
      <c r="D105" s="309" t="str">
        <f>IF(ISBLANK('Tabulation of Bids'!C59),"",'Tabulation of Bids'!C59)</f>
        <v/>
      </c>
      <c r="E105" s="265" t="str">
        <f t="shared" ref="E105:E127" si="17">IF(J105 = "","",J105*C105)</f>
        <v/>
      </c>
      <c r="F105" s="266" t="str">
        <f t="shared" ref="F105:F127" si="18">IF((H105&gt;C105),H105-C105,"")</f>
        <v/>
      </c>
      <c r="G105" s="294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7" t="str">
        <f>IF(ISBLANK('Tabulation of Bids'!A60),"",'Tabulation of Bids'!A60)</f>
        <v/>
      </c>
      <c r="B106" s="308" t="str">
        <f>IF(ISBLANK('Tabulation of Bids'!B60),"",'Tabulation of Bids'!B60)</f>
        <v/>
      </c>
      <c r="C106" s="305" t="str">
        <f>IF('Tabulation of Bids'!D60=0,"",'Tabulation of Bids'!D60)</f>
        <v/>
      </c>
      <c r="D106" s="309" t="str">
        <f>IF(ISBLANK('Tabulation of Bids'!C60),"",'Tabulation of Bids'!C60)</f>
        <v/>
      </c>
      <c r="E106" s="265" t="str">
        <f t="shared" si="17"/>
        <v/>
      </c>
      <c r="F106" s="266" t="str">
        <f t="shared" si="18"/>
        <v/>
      </c>
      <c r="G106" s="294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7" t="str">
        <f>IF(ISBLANK('Tabulation of Bids'!A61),"",'Tabulation of Bids'!A61)</f>
        <v/>
      </c>
      <c r="B107" s="308" t="str">
        <f>IF(ISBLANK('Tabulation of Bids'!B61),"",'Tabulation of Bids'!B61)</f>
        <v/>
      </c>
      <c r="C107" s="305" t="str">
        <f>IF('Tabulation of Bids'!D61=0,"",'Tabulation of Bids'!D61)</f>
        <v/>
      </c>
      <c r="D107" s="309" t="str">
        <f>IF(ISBLANK('Tabulation of Bids'!C61),"",'Tabulation of Bids'!C61)</f>
        <v/>
      </c>
      <c r="E107" s="265" t="str">
        <f t="shared" si="17"/>
        <v/>
      </c>
      <c r="F107" s="266" t="str">
        <f t="shared" si="18"/>
        <v/>
      </c>
      <c r="G107" s="294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7" t="str">
        <f>IF(ISBLANK('Tabulation of Bids'!A62),"",'Tabulation of Bids'!A62)</f>
        <v/>
      </c>
      <c r="B108" s="308" t="str">
        <f>IF(ISBLANK('Tabulation of Bids'!B62),"",'Tabulation of Bids'!B62)</f>
        <v/>
      </c>
      <c r="C108" s="305" t="str">
        <f>IF('Tabulation of Bids'!D62=0,"",'Tabulation of Bids'!D62)</f>
        <v/>
      </c>
      <c r="D108" s="309" t="str">
        <f>IF(ISBLANK('Tabulation of Bids'!C62),"",'Tabulation of Bids'!C62)</f>
        <v/>
      </c>
      <c r="E108" s="265" t="str">
        <f t="shared" si="17"/>
        <v/>
      </c>
      <c r="F108" s="266" t="str">
        <f t="shared" si="18"/>
        <v/>
      </c>
      <c r="G108" s="294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7" t="str">
        <f>IF(ISBLANK('Tabulation of Bids'!A63),"",'Tabulation of Bids'!A63)</f>
        <v/>
      </c>
      <c r="B109" s="308" t="str">
        <f>IF(ISBLANK('Tabulation of Bids'!B63),"",'Tabulation of Bids'!B63)</f>
        <v/>
      </c>
      <c r="C109" s="305" t="str">
        <f>IF('Tabulation of Bids'!D63=0,"",'Tabulation of Bids'!D63)</f>
        <v/>
      </c>
      <c r="D109" s="309" t="str">
        <f>IF(ISBLANK('Tabulation of Bids'!C63),"",'Tabulation of Bids'!C63)</f>
        <v/>
      </c>
      <c r="E109" s="265" t="str">
        <f t="shared" si="17"/>
        <v/>
      </c>
      <c r="F109" s="266" t="str">
        <f t="shared" si="18"/>
        <v/>
      </c>
      <c r="G109" s="294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7" t="str">
        <f>IF(ISBLANK('Tabulation of Bids'!A64),"",'Tabulation of Bids'!A64)</f>
        <v/>
      </c>
      <c r="B110" s="308" t="str">
        <f>IF(ISBLANK('Tabulation of Bids'!B64),"",'Tabulation of Bids'!B64)</f>
        <v/>
      </c>
      <c r="C110" s="305" t="str">
        <f>IF('Tabulation of Bids'!D64=0,"",'Tabulation of Bids'!D64)</f>
        <v/>
      </c>
      <c r="D110" s="309" t="str">
        <f>IF(ISBLANK('Tabulation of Bids'!C64),"",'Tabulation of Bids'!C64)</f>
        <v/>
      </c>
      <c r="E110" s="265" t="str">
        <f t="shared" si="17"/>
        <v/>
      </c>
      <c r="F110" s="266" t="str">
        <f t="shared" si="18"/>
        <v/>
      </c>
      <c r="G110" s="294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7" t="str">
        <f>IF(ISBLANK('Tabulation of Bids'!A65),"",'Tabulation of Bids'!A65)</f>
        <v/>
      </c>
      <c r="B111" s="308" t="str">
        <f>IF(ISBLANK('Tabulation of Bids'!B65),"",'Tabulation of Bids'!B65)</f>
        <v/>
      </c>
      <c r="C111" s="305" t="str">
        <f>IF('Tabulation of Bids'!D65=0,"",'Tabulation of Bids'!D65)</f>
        <v/>
      </c>
      <c r="D111" s="309" t="str">
        <f>IF(ISBLANK('Tabulation of Bids'!C65),"",'Tabulation of Bids'!C65)</f>
        <v/>
      </c>
      <c r="E111" s="265" t="str">
        <f t="shared" si="17"/>
        <v/>
      </c>
      <c r="F111" s="266" t="str">
        <f t="shared" si="18"/>
        <v/>
      </c>
      <c r="G111" s="294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7" t="str">
        <f>IF(ISBLANK('Tabulation of Bids'!A66),"",'Tabulation of Bids'!A66)</f>
        <v/>
      </c>
      <c r="B112" s="308" t="str">
        <f>IF(ISBLANK('Tabulation of Bids'!B66),"",'Tabulation of Bids'!B66)</f>
        <v/>
      </c>
      <c r="C112" s="305" t="str">
        <f>IF('Tabulation of Bids'!D66=0,"",'Tabulation of Bids'!D66)</f>
        <v/>
      </c>
      <c r="D112" s="309" t="str">
        <f>IF(ISBLANK('Tabulation of Bids'!C66),"",'Tabulation of Bids'!C66)</f>
        <v/>
      </c>
      <c r="E112" s="265" t="str">
        <f t="shared" si="17"/>
        <v/>
      </c>
      <c r="F112" s="266" t="str">
        <f t="shared" si="18"/>
        <v/>
      </c>
      <c r="G112" s="294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7" t="str">
        <f>IF(ISBLANK('Tabulation of Bids'!A67),"",'Tabulation of Bids'!A67)</f>
        <v/>
      </c>
      <c r="B113" s="308" t="str">
        <f>IF(ISBLANK('Tabulation of Bids'!B67),"",'Tabulation of Bids'!B67)</f>
        <v/>
      </c>
      <c r="C113" s="305" t="str">
        <f>IF('Tabulation of Bids'!D67=0,"",'Tabulation of Bids'!D67)</f>
        <v/>
      </c>
      <c r="D113" s="309" t="str">
        <f>IF(ISBLANK('Tabulation of Bids'!C67),"",'Tabulation of Bids'!C67)</f>
        <v/>
      </c>
      <c r="E113" s="265" t="str">
        <f t="shared" si="17"/>
        <v/>
      </c>
      <c r="F113" s="266" t="str">
        <f t="shared" si="18"/>
        <v/>
      </c>
      <c r="G113" s="294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7" t="str">
        <f>IF(ISBLANK('Tabulation of Bids'!A68),"",'Tabulation of Bids'!A68)</f>
        <v/>
      </c>
      <c r="B114" s="308" t="str">
        <f>IF(ISBLANK('Tabulation of Bids'!B68),"",'Tabulation of Bids'!B68)</f>
        <v/>
      </c>
      <c r="C114" s="305" t="str">
        <f>IF('Tabulation of Bids'!D68=0,"",'Tabulation of Bids'!D68)</f>
        <v/>
      </c>
      <c r="D114" s="309" t="str">
        <f>IF(ISBLANK('Tabulation of Bids'!C68),"",'Tabulation of Bids'!C68)</f>
        <v/>
      </c>
      <c r="E114" s="265" t="str">
        <f t="shared" si="17"/>
        <v/>
      </c>
      <c r="F114" s="266" t="str">
        <f t="shared" si="18"/>
        <v/>
      </c>
      <c r="G114" s="294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7" t="str">
        <f>IF(ISBLANK('Tabulation of Bids'!A69),"",'Tabulation of Bids'!A69)</f>
        <v/>
      </c>
      <c r="B115" s="308" t="str">
        <f>IF(ISBLANK('Tabulation of Bids'!B69),"",'Tabulation of Bids'!B69)</f>
        <v/>
      </c>
      <c r="C115" s="305" t="str">
        <f>IF('Tabulation of Bids'!D69=0,"",'Tabulation of Bids'!D69)</f>
        <v/>
      </c>
      <c r="D115" s="309" t="str">
        <f>IF(ISBLANK('Tabulation of Bids'!C69),"",'Tabulation of Bids'!C69)</f>
        <v/>
      </c>
      <c r="E115" s="265" t="str">
        <f t="shared" si="17"/>
        <v/>
      </c>
      <c r="F115" s="266" t="str">
        <f t="shared" si="18"/>
        <v/>
      </c>
      <c r="G115" s="294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7" t="str">
        <f>IF(ISBLANK('Tabulation of Bids'!A70),"",'Tabulation of Bids'!A70)</f>
        <v/>
      </c>
      <c r="B116" s="308" t="str">
        <f>IF(ISBLANK('Tabulation of Bids'!B70),"",'Tabulation of Bids'!B70)</f>
        <v/>
      </c>
      <c r="C116" s="305" t="str">
        <f>IF('Tabulation of Bids'!D70=0,"",'Tabulation of Bids'!D70)</f>
        <v/>
      </c>
      <c r="D116" s="309" t="str">
        <f>IF(ISBLANK('Tabulation of Bids'!C70),"",'Tabulation of Bids'!C70)</f>
        <v/>
      </c>
      <c r="E116" s="265" t="str">
        <f t="shared" si="17"/>
        <v/>
      </c>
      <c r="F116" s="266" t="str">
        <f t="shared" si="18"/>
        <v/>
      </c>
      <c r="G116" s="294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7" t="str">
        <f>IF(ISBLANK('Tabulation of Bids'!A71),"",'Tabulation of Bids'!A71)</f>
        <v/>
      </c>
      <c r="B117" s="308" t="str">
        <f>IF(ISBLANK('Tabulation of Bids'!B71),"",'Tabulation of Bids'!B71)</f>
        <v/>
      </c>
      <c r="C117" s="305" t="str">
        <f>IF('Tabulation of Bids'!D71=0,"",'Tabulation of Bids'!D71)</f>
        <v/>
      </c>
      <c r="D117" s="309" t="str">
        <f>IF(ISBLANK('Tabulation of Bids'!C71),"",'Tabulation of Bids'!C71)</f>
        <v/>
      </c>
      <c r="E117" s="265" t="str">
        <f t="shared" si="17"/>
        <v/>
      </c>
      <c r="F117" s="266" t="str">
        <f t="shared" si="18"/>
        <v/>
      </c>
      <c r="G117" s="294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7" t="str">
        <f>IF(ISBLANK('Tabulation of Bids'!A72),"",'Tabulation of Bids'!A72)</f>
        <v/>
      </c>
      <c r="B118" s="308" t="str">
        <f>IF(ISBLANK('Tabulation of Bids'!B72),"",'Tabulation of Bids'!B72)</f>
        <v/>
      </c>
      <c r="C118" s="305" t="str">
        <f>IF('Tabulation of Bids'!D72=0,"",'Tabulation of Bids'!D72)</f>
        <v/>
      </c>
      <c r="D118" s="309" t="str">
        <f>IF(ISBLANK('Tabulation of Bids'!C72),"",'Tabulation of Bids'!C72)</f>
        <v/>
      </c>
      <c r="E118" s="265" t="str">
        <f t="shared" si="17"/>
        <v/>
      </c>
      <c r="F118" s="266" t="str">
        <f t="shared" si="18"/>
        <v/>
      </c>
      <c r="G118" s="294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7" t="str">
        <f>IF(ISBLANK('Tabulation of Bids'!A73),"",'Tabulation of Bids'!A73)</f>
        <v/>
      </c>
      <c r="B119" s="308" t="str">
        <f>IF(ISBLANK('Tabulation of Bids'!B73),"",'Tabulation of Bids'!B73)</f>
        <v/>
      </c>
      <c r="C119" s="305" t="str">
        <f>IF('Tabulation of Bids'!D73=0,"",'Tabulation of Bids'!D73)</f>
        <v/>
      </c>
      <c r="D119" s="309" t="str">
        <f>IF(ISBLANK('Tabulation of Bids'!C73),"",'Tabulation of Bids'!C73)</f>
        <v/>
      </c>
      <c r="E119" s="265" t="str">
        <f t="shared" si="17"/>
        <v/>
      </c>
      <c r="F119" s="266" t="str">
        <f t="shared" si="18"/>
        <v/>
      </c>
      <c r="G119" s="294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7" t="str">
        <f>IF(ISBLANK('Tabulation of Bids'!A74),"",'Tabulation of Bids'!A74)</f>
        <v/>
      </c>
      <c r="B120" s="308" t="str">
        <f>IF(ISBLANK('Tabulation of Bids'!B74),"",'Tabulation of Bids'!B74)</f>
        <v/>
      </c>
      <c r="C120" s="305" t="str">
        <f>IF('Tabulation of Bids'!D74=0,"",'Tabulation of Bids'!D74)</f>
        <v/>
      </c>
      <c r="D120" s="309" t="str">
        <f>IF(ISBLANK('Tabulation of Bids'!C74),"",'Tabulation of Bids'!C74)</f>
        <v/>
      </c>
      <c r="E120" s="265" t="str">
        <f t="shared" si="17"/>
        <v/>
      </c>
      <c r="F120" s="266" t="str">
        <f t="shared" si="18"/>
        <v/>
      </c>
      <c r="G120" s="294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7" t="str">
        <f>IF(ISBLANK('Tabulation of Bids'!A75),"",'Tabulation of Bids'!A75)</f>
        <v/>
      </c>
      <c r="B121" s="308" t="str">
        <f>IF(ISBLANK('Tabulation of Bids'!B75),"",'Tabulation of Bids'!B75)</f>
        <v/>
      </c>
      <c r="C121" s="305" t="str">
        <f>IF('Tabulation of Bids'!D75=0,"",'Tabulation of Bids'!D75)</f>
        <v/>
      </c>
      <c r="D121" s="309" t="str">
        <f>IF(ISBLANK('Tabulation of Bids'!C75),"",'Tabulation of Bids'!C75)</f>
        <v/>
      </c>
      <c r="E121" s="265" t="str">
        <f t="shared" si="17"/>
        <v/>
      </c>
      <c r="F121" s="266" t="str">
        <f t="shared" si="18"/>
        <v/>
      </c>
      <c r="G121" s="294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7" t="str">
        <f>IF(ISBLANK('Tabulation of Bids'!A76),"",'Tabulation of Bids'!A76)</f>
        <v/>
      </c>
      <c r="B122" s="308" t="str">
        <f>IF(ISBLANK('Tabulation of Bids'!B76),"",'Tabulation of Bids'!B76)</f>
        <v/>
      </c>
      <c r="C122" s="305" t="str">
        <f>IF('Tabulation of Bids'!D76=0,"",'Tabulation of Bids'!D76)</f>
        <v/>
      </c>
      <c r="D122" s="309" t="str">
        <f>IF(ISBLANK('Tabulation of Bids'!C76),"",'Tabulation of Bids'!C76)</f>
        <v/>
      </c>
      <c r="E122" s="265" t="str">
        <f t="shared" si="17"/>
        <v/>
      </c>
      <c r="F122" s="266" t="str">
        <f t="shared" si="18"/>
        <v/>
      </c>
      <c r="G122" s="294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7" t="str">
        <f>IF(ISBLANK('Tabulation of Bids'!A77),"",'Tabulation of Bids'!A77)</f>
        <v/>
      </c>
      <c r="B123" s="308" t="str">
        <f>IF(ISBLANK('Tabulation of Bids'!B77),"",'Tabulation of Bids'!B77)</f>
        <v/>
      </c>
      <c r="C123" s="305" t="str">
        <f>IF('Tabulation of Bids'!D77=0,"",'Tabulation of Bids'!D77)</f>
        <v/>
      </c>
      <c r="D123" s="309" t="str">
        <f>IF(ISBLANK('Tabulation of Bids'!C77),"",'Tabulation of Bids'!C77)</f>
        <v/>
      </c>
      <c r="E123" s="265" t="str">
        <f t="shared" si="17"/>
        <v/>
      </c>
      <c r="F123" s="266" t="str">
        <f t="shared" si="18"/>
        <v/>
      </c>
      <c r="G123" s="294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7" t="str">
        <f>IF(ISBLANK('Tabulation of Bids'!A78),"",'Tabulation of Bids'!A78)</f>
        <v/>
      </c>
      <c r="B124" s="308" t="str">
        <f>IF(ISBLANK('Tabulation of Bids'!B78),"",'Tabulation of Bids'!B78)</f>
        <v/>
      </c>
      <c r="C124" s="305" t="str">
        <f>IF('Tabulation of Bids'!D78=0,"",'Tabulation of Bids'!D78)</f>
        <v/>
      </c>
      <c r="D124" s="309" t="str">
        <f>IF(ISBLANK('Tabulation of Bids'!C78),"",'Tabulation of Bids'!C78)</f>
        <v/>
      </c>
      <c r="E124" s="265" t="str">
        <f t="shared" si="17"/>
        <v/>
      </c>
      <c r="F124" s="266" t="str">
        <f t="shared" si="18"/>
        <v/>
      </c>
      <c r="G124" s="294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7" t="str">
        <f>IF(ISBLANK('Tabulation of Bids'!A79),"",'Tabulation of Bids'!A79)</f>
        <v/>
      </c>
      <c r="B125" s="308" t="str">
        <f>IF(ISBLANK('Tabulation of Bids'!B79),"",'Tabulation of Bids'!B79)</f>
        <v/>
      </c>
      <c r="C125" s="305" t="str">
        <f>IF('Tabulation of Bids'!D79=0,"",'Tabulation of Bids'!D79)</f>
        <v/>
      </c>
      <c r="D125" s="309" t="str">
        <f>IF(ISBLANK('Tabulation of Bids'!C79),"",'Tabulation of Bids'!C79)</f>
        <v/>
      </c>
      <c r="E125" s="265" t="str">
        <f t="shared" si="17"/>
        <v/>
      </c>
      <c r="F125" s="266" t="str">
        <f t="shared" si="18"/>
        <v/>
      </c>
      <c r="G125" s="294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7" t="str">
        <f>IF(ISBLANK('Tabulation of Bids'!A80),"",'Tabulation of Bids'!A80)</f>
        <v/>
      </c>
      <c r="B126" s="308" t="str">
        <f>IF(ISBLANK('Tabulation of Bids'!B80),"",'Tabulation of Bids'!B80)</f>
        <v/>
      </c>
      <c r="C126" s="305" t="str">
        <f>IF('Tabulation of Bids'!D80=0,"",'Tabulation of Bids'!D80)</f>
        <v/>
      </c>
      <c r="D126" s="309" t="str">
        <f>IF(ISBLANK('Tabulation of Bids'!C80),"",'Tabulation of Bids'!C80)</f>
        <v/>
      </c>
      <c r="E126" s="265" t="str">
        <f t="shared" si="17"/>
        <v/>
      </c>
      <c r="F126" s="266" t="str">
        <f t="shared" si="18"/>
        <v/>
      </c>
      <c r="G126" s="294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0" t="str">
        <f>IF(ISBLANK('Tabulation of Bids'!A81),"",'Tabulation of Bids'!A81)</f>
        <v/>
      </c>
      <c r="B127" s="311" t="str">
        <f>IF(ISBLANK('Tabulation of Bids'!B81),"",'Tabulation of Bids'!B81)</f>
        <v/>
      </c>
      <c r="C127" s="305" t="str">
        <f>IF('Tabulation of Bids'!D81=0,"",'Tabulation of Bids'!D81)</f>
        <v/>
      </c>
      <c r="D127" s="312" t="str">
        <f>IF(ISBLANK('Tabulation of Bids'!C81),"",'Tabulation of Bids'!C81)</f>
        <v/>
      </c>
      <c r="E127" s="267" t="str">
        <f t="shared" si="17"/>
        <v/>
      </c>
      <c r="F127" s="268" t="str">
        <f t="shared" si="18"/>
        <v/>
      </c>
      <c r="G127" s="294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4">
        <f>SUM(E104:E127)+SUM(E55:E78)+SUM(E7:E30)</f>
        <v>59999.99</v>
      </c>
      <c r="F128" s="26"/>
      <c r="G128" s="36"/>
      <c r="H128" s="46"/>
      <c r="I128" s="36"/>
      <c r="J128" s="25"/>
      <c r="K128" s="25">
        <f>IF(ISNUMBER(E128),SUM(K7:K30)+SUM(K55:K78)+SUM(K104:K127),"")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3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78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79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7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4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5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6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3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3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3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72" t="str">
        <f>IF(A202="",IF(ISNUMBER(J184),"ENGINEER'S PAYMENT ESTIMATE","ENGINEER'S FINAL PAYMENT ESTIMATE"),A196)</f>
        <v>ENGINEER'S FINAL PAYMENT ESTIMATE</v>
      </c>
      <c r="B147" s="372"/>
      <c r="C147" s="372"/>
      <c r="D147" s="372"/>
      <c r="E147" s="372"/>
      <c r="F147" s="372"/>
      <c r="G147" s="372"/>
      <c r="H147" s="372"/>
      <c r="I147" s="372"/>
      <c r="J147" s="372"/>
      <c r="K147" s="372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38"/>
      <c r="J148" s="11"/>
      <c r="K148" s="11"/>
    </row>
    <row r="149" spans="1:11" x14ac:dyDescent="0.2">
      <c r="A149" s="12"/>
      <c r="B149" s="93" t="str">
        <f>B100</f>
        <v>Payable to: N-Trak Group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Loves Park, IL Bid Bond</v>
      </c>
      <c r="C150" s="12"/>
      <c r="D150" s="12"/>
      <c r="E150" s="12"/>
      <c r="F150" s="12"/>
      <c r="G150" s="12"/>
      <c r="H150" s="14"/>
      <c r="I150" s="373"/>
      <c r="J150" s="373"/>
      <c r="K150" s="373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3" t="str">
        <f>IF(ISBLANK('Tabulation of Bids'!A84),"",'Tabulation of Bids'!A84)</f>
        <v/>
      </c>
      <c r="B153" s="304" t="str">
        <f>IF(ISBLANK('Tabulation of Bids'!B84),"",'Tabulation of Bids'!B84)</f>
        <v/>
      </c>
      <c r="C153" s="305" t="str">
        <f>IF('Tabulation of Bids'!D84=0,"",'Tabulation of Bids'!D84)</f>
        <v/>
      </c>
      <c r="D153" s="306" t="str">
        <f>IF(ISBLANK('Tabulation of Bids'!C84),"",'Tabulation of Bids'!C84)</f>
        <v/>
      </c>
      <c r="E153" s="261" t="str">
        <f>IF(J153 = "","",J153*C153)</f>
        <v/>
      </c>
      <c r="F153" s="262" t="str">
        <f t="shared" ref="F153:F176" si="19">IF((H153&gt;C153),H153-C153,"")</f>
        <v/>
      </c>
      <c r="G153" s="294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7" t="str">
        <f>IF(ISBLANK('Tabulation of Bids'!A85),"",'Tabulation of Bids'!A85)</f>
        <v/>
      </c>
      <c r="B154" s="308" t="str">
        <f>IF(ISBLANK('Tabulation of Bids'!B85),"",'Tabulation of Bids'!B85)</f>
        <v/>
      </c>
      <c r="C154" s="305" t="str">
        <f>IF('Tabulation of Bids'!D85=0,"",'Tabulation of Bids'!D85)</f>
        <v/>
      </c>
      <c r="D154" s="309" t="str">
        <f>IF(ISBLANK('Tabulation of Bids'!C85),"",'Tabulation of Bids'!C85)</f>
        <v/>
      </c>
      <c r="E154" s="265" t="str">
        <f t="shared" ref="E154:E176" si="23">IF(J154 = "","",J154*C154)</f>
        <v/>
      </c>
      <c r="F154" s="266" t="str">
        <f t="shared" si="19"/>
        <v/>
      </c>
      <c r="G154" s="294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7" t="str">
        <f>IF(ISBLANK('Tabulation of Bids'!A86),"",'Tabulation of Bids'!A86)</f>
        <v/>
      </c>
      <c r="B155" s="308" t="str">
        <f>IF(ISBLANK('Tabulation of Bids'!B86),"",'Tabulation of Bids'!B86)</f>
        <v/>
      </c>
      <c r="C155" s="305" t="str">
        <f>IF('Tabulation of Bids'!D86=0,"",'Tabulation of Bids'!D86)</f>
        <v/>
      </c>
      <c r="D155" s="309" t="str">
        <f>IF(ISBLANK('Tabulation of Bids'!C86),"",'Tabulation of Bids'!C86)</f>
        <v/>
      </c>
      <c r="E155" s="265" t="str">
        <f t="shared" si="23"/>
        <v/>
      </c>
      <c r="F155" s="266" t="str">
        <f t="shared" si="19"/>
        <v/>
      </c>
      <c r="G155" s="294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7" t="str">
        <f>IF(ISBLANK('Tabulation of Bids'!A87),"",'Tabulation of Bids'!A87)</f>
        <v/>
      </c>
      <c r="B156" s="308" t="str">
        <f>IF(ISBLANK('Tabulation of Bids'!B87),"",'Tabulation of Bids'!B87)</f>
        <v/>
      </c>
      <c r="C156" s="305" t="str">
        <f>IF('Tabulation of Bids'!D87=0,"",'Tabulation of Bids'!D87)</f>
        <v/>
      </c>
      <c r="D156" s="309" t="str">
        <f>IF(ISBLANK('Tabulation of Bids'!C87),"",'Tabulation of Bids'!C87)</f>
        <v/>
      </c>
      <c r="E156" s="265" t="str">
        <f t="shared" si="23"/>
        <v/>
      </c>
      <c r="F156" s="266" t="str">
        <f t="shared" si="19"/>
        <v/>
      </c>
      <c r="G156" s="294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7" t="str">
        <f>IF(ISBLANK('Tabulation of Bids'!A88),"",'Tabulation of Bids'!A88)</f>
        <v/>
      </c>
      <c r="B157" s="308" t="str">
        <f>IF(ISBLANK('Tabulation of Bids'!B88),"",'Tabulation of Bids'!B88)</f>
        <v/>
      </c>
      <c r="C157" s="305" t="str">
        <f>IF('Tabulation of Bids'!D88=0,"",'Tabulation of Bids'!D88)</f>
        <v/>
      </c>
      <c r="D157" s="309" t="str">
        <f>IF(ISBLANK('Tabulation of Bids'!C88),"",'Tabulation of Bids'!C88)</f>
        <v/>
      </c>
      <c r="E157" s="265" t="str">
        <f t="shared" si="23"/>
        <v/>
      </c>
      <c r="F157" s="266" t="str">
        <f t="shared" si="19"/>
        <v/>
      </c>
      <c r="G157" s="294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7" t="str">
        <f>IF(ISBLANK('Tabulation of Bids'!A89),"",'Tabulation of Bids'!A89)</f>
        <v/>
      </c>
      <c r="B158" s="308" t="str">
        <f>IF(ISBLANK('Tabulation of Bids'!B89),"",'Tabulation of Bids'!B89)</f>
        <v/>
      </c>
      <c r="C158" s="305" t="str">
        <f>IF('Tabulation of Bids'!D89=0,"",'Tabulation of Bids'!D89)</f>
        <v/>
      </c>
      <c r="D158" s="309" t="str">
        <f>IF(ISBLANK('Tabulation of Bids'!C89),"",'Tabulation of Bids'!C89)</f>
        <v/>
      </c>
      <c r="E158" s="265" t="str">
        <f t="shared" si="23"/>
        <v/>
      </c>
      <c r="F158" s="266" t="str">
        <f t="shared" si="19"/>
        <v/>
      </c>
      <c r="G158" s="294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7" t="str">
        <f>IF(ISBLANK('Tabulation of Bids'!A90),"",'Tabulation of Bids'!A90)</f>
        <v/>
      </c>
      <c r="B159" s="308" t="str">
        <f>IF(ISBLANK('Tabulation of Bids'!B90),"",'Tabulation of Bids'!B90)</f>
        <v/>
      </c>
      <c r="C159" s="305" t="str">
        <f>IF('Tabulation of Bids'!D90=0,"",'Tabulation of Bids'!D90)</f>
        <v/>
      </c>
      <c r="D159" s="309" t="str">
        <f>IF(ISBLANK('Tabulation of Bids'!C90),"",'Tabulation of Bids'!C90)</f>
        <v/>
      </c>
      <c r="E159" s="265" t="str">
        <f t="shared" si="23"/>
        <v/>
      </c>
      <c r="F159" s="266" t="str">
        <f t="shared" si="19"/>
        <v/>
      </c>
      <c r="G159" s="294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7" t="str">
        <f>IF(ISBLANK('Tabulation of Bids'!A91),"",'Tabulation of Bids'!A91)</f>
        <v/>
      </c>
      <c r="B160" s="308" t="str">
        <f>IF(ISBLANK('Tabulation of Bids'!B91),"",'Tabulation of Bids'!B91)</f>
        <v/>
      </c>
      <c r="C160" s="305" t="str">
        <f>IF('Tabulation of Bids'!D91=0,"",'Tabulation of Bids'!D91)</f>
        <v/>
      </c>
      <c r="D160" s="309" t="str">
        <f>IF(ISBLANK('Tabulation of Bids'!C91),"",'Tabulation of Bids'!C91)</f>
        <v/>
      </c>
      <c r="E160" s="265" t="str">
        <f t="shared" si="23"/>
        <v/>
      </c>
      <c r="F160" s="266" t="str">
        <f t="shared" si="19"/>
        <v/>
      </c>
      <c r="G160" s="294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7" t="str">
        <f>IF(ISBLANK('Tabulation of Bids'!A92),"",'Tabulation of Bids'!A92)</f>
        <v/>
      </c>
      <c r="B161" s="308" t="str">
        <f>IF(ISBLANK('Tabulation of Bids'!B92),"",'Tabulation of Bids'!B92)</f>
        <v/>
      </c>
      <c r="C161" s="305" t="str">
        <f>IF('Tabulation of Bids'!D92=0,"",'Tabulation of Bids'!D92)</f>
        <v/>
      </c>
      <c r="D161" s="309" t="str">
        <f>IF(ISBLANK('Tabulation of Bids'!C92),"",'Tabulation of Bids'!C92)</f>
        <v/>
      </c>
      <c r="E161" s="265" t="str">
        <f t="shared" si="23"/>
        <v/>
      </c>
      <c r="F161" s="266" t="str">
        <f t="shared" si="19"/>
        <v/>
      </c>
      <c r="G161" s="294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7" t="str">
        <f>IF(ISBLANK('Tabulation of Bids'!A93),"",'Tabulation of Bids'!A93)</f>
        <v/>
      </c>
      <c r="B162" s="308" t="str">
        <f>IF(ISBLANK('Tabulation of Bids'!B93),"",'Tabulation of Bids'!B93)</f>
        <v/>
      </c>
      <c r="C162" s="305" t="str">
        <f>IF('Tabulation of Bids'!D93=0,"",'Tabulation of Bids'!D93)</f>
        <v/>
      </c>
      <c r="D162" s="309" t="str">
        <f>IF(ISBLANK('Tabulation of Bids'!C93),"",'Tabulation of Bids'!C93)</f>
        <v/>
      </c>
      <c r="E162" s="265" t="str">
        <f t="shared" si="23"/>
        <v/>
      </c>
      <c r="F162" s="266" t="str">
        <f t="shared" si="19"/>
        <v/>
      </c>
      <c r="G162" s="294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7" t="str">
        <f>IF(ISBLANK('Tabulation of Bids'!A94),"",'Tabulation of Bids'!A94)</f>
        <v/>
      </c>
      <c r="B163" s="308" t="str">
        <f>IF(ISBLANK('Tabulation of Bids'!B94),"",'Tabulation of Bids'!B94)</f>
        <v/>
      </c>
      <c r="C163" s="305" t="str">
        <f>IF('Tabulation of Bids'!D94=0,"",'Tabulation of Bids'!D94)</f>
        <v/>
      </c>
      <c r="D163" s="309" t="str">
        <f>IF(ISBLANK('Tabulation of Bids'!C94),"",'Tabulation of Bids'!C94)</f>
        <v/>
      </c>
      <c r="E163" s="265" t="str">
        <f t="shared" si="23"/>
        <v/>
      </c>
      <c r="F163" s="266" t="str">
        <f t="shared" si="19"/>
        <v/>
      </c>
      <c r="G163" s="294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7" t="str">
        <f>IF(ISBLANK('Tabulation of Bids'!A95),"",'Tabulation of Bids'!A95)</f>
        <v/>
      </c>
      <c r="B164" s="308" t="str">
        <f>IF(ISBLANK('Tabulation of Bids'!B95),"",'Tabulation of Bids'!B95)</f>
        <v/>
      </c>
      <c r="C164" s="305" t="str">
        <f>IF('Tabulation of Bids'!D95=0,"",'Tabulation of Bids'!D95)</f>
        <v/>
      </c>
      <c r="D164" s="309" t="str">
        <f>IF(ISBLANK('Tabulation of Bids'!C95),"",'Tabulation of Bids'!C95)</f>
        <v/>
      </c>
      <c r="E164" s="265" t="str">
        <f t="shared" si="23"/>
        <v/>
      </c>
      <c r="F164" s="266" t="str">
        <f t="shared" si="19"/>
        <v/>
      </c>
      <c r="G164" s="294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7" t="str">
        <f>IF(ISBLANK('Tabulation of Bids'!A96),"",'Tabulation of Bids'!A96)</f>
        <v/>
      </c>
      <c r="B165" s="308" t="str">
        <f>IF(ISBLANK('Tabulation of Bids'!B96),"",'Tabulation of Bids'!B96)</f>
        <v/>
      </c>
      <c r="C165" s="305" t="str">
        <f>IF('Tabulation of Bids'!D96=0,"",'Tabulation of Bids'!D96)</f>
        <v/>
      </c>
      <c r="D165" s="309" t="str">
        <f>IF(ISBLANK('Tabulation of Bids'!C96),"",'Tabulation of Bids'!C96)</f>
        <v/>
      </c>
      <c r="E165" s="265" t="str">
        <f t="shared" si="23"/>
        <v/>
      </c>
      <c r="F165" s="266" t="str">
        <f t="shared" si="19"/>
        <v/>
      </c>
      <c r="G165" s="294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7" t="str">
        <f>IF(ISBLANK('Tabulation of Bids'!A97),"",'Tabulation of Bids'!A97)</f>
        <v/>
      </c>
      <c r="B166" s="308" t="str">
        <f>IF(ISBLANK('Tabulation of Bids'!B97),"",'Tabulation of Bids'!B97)</f>
        <v/>
      </c>
      <c r="C166" s="305" t="str">
        <f>IF('Tabulation of Bids'!D97=0,"",'Tabulation of Bids'!D97)</f>
        <v/>
      </c>
      <c r="D166" s="309" t="str">
        <f>IF(ISBLANK('Tabulation of Bids'!C97),"",'Tabulation of Bids'!C97)</f>
        <v/>
      </c>
      <c r="E166" s="265" t="str">
        <f t="shared" si="23"/>
        <v/>
      </c>
      <c r="F166" s="266" t="str">
        <f t="shared" si="19"/>
        <v/>
      </c>
      <c r="G166" s="294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7" t="str">
        <f>IF(ISBLANK('Tabulation of Bids'!A98),"",'Tabulation of Bids'!A98)</f>
        <v/>
      </c>
      <c r="B167" s="308" t="str">
        <f>IF(ISBLANK('Tabulation of Bids'!B98),"",'Tabulation of Bids'!B98)</f>
        <v/>
      </c>
      <c r="C167" s="305" t="str">
        <f>IF('Tabulation of Bids'!D98=0,"",'Tabulation of Bids'!D98)</f>
        <v/>
      </c>
      <c r="D167" s="309" t="str">
        <f>IF(ISBLANK('Tabulation of Bids'!C98),"",'Tabulation of Bids'!C98)</f>
        <v/>
      </c>
      <c r="E167" s="265" t="str">
        <f t="shared" si="23"/>
        <v/>
      </c>
      <c r="F167" s="266" t="str">
        <f t="shared" si="19"/>
        <v/>
      </c>
      <c r="G167" s="294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7" t="str">
        <f>IF(ISBLANK('Tabulation of Bids'!A99),"",'Tabulation of Bids'!A99)</f>
        <v/>
      </c>
      <c r="B168" s="308" t="str">
        <f>IF(ISBLANK('Tabulation of Bids'!B99),"",'Tabulation of Bids'!B99)</f>
        <v/>
      </c>
      <c r="C168" s="305" t="str">
        <f>IF('Tabulation of Bids'!D99=0,"",'Tabulation of Bids'!D99)</f>
        <v/>
      </c>
      <c r="D168" s="309" t="str">
        <f>IF(ISBLANK('Tabulation of Bids'!C99),"",'Tabulation of Bids'!C99)</f>
        <v/>
      </c>
      <c r="E168" s="265" t="str">
        <f t="shared" si="23"/>
        <v/>
      </c>
      <c r="F168" s="266" t="str">
        <f t="shared" si="19"/>
        <v/>
      </c>
      <c r="G168" s="294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7" t="str">
        <f>IF(ISBLANK('Tabulation of Bids'!A100),"",'Tabulation of Bids'!A100)</f>
        <v/>
      </c>
      <c r="B169" s="308" t="str">
        <f>IF(ISBLANK('Tabulation of Bids'!B100),"",'Tabulation of Bids'!B100)</f>
        <v/>
      </c>
      <c r="C169" s="305" t="str">
        <f>IF('Tabulation of Bids'!D100=0,"",'Tabulation of Bids'!D100)</f>
        <v/>
      </c>
      <c r="D169" s="309" t="str">
        <f>IF(ISBLANK('Tabulation of Bids'!C100),"",'Tabulation of Bids'!C100)</f>
        <v/>
      </c>
      <c r="E169" s="265" t="str">
        <f t="shared" si="23"/>
        <v/>
      </c>
      <c r="F169" s="266" t="str">
        <f t="shared" si="19"/>
        <v/>
      </c>
      <c r="G169" s="294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7" t="str">
        <f>IF(ISBLANK('Tabulation of Bids'!A101),"",'Tabulation of Bids'!A101)</f>
        <v/>
      </c>
      <c r="B170" s="308" t="str">
        <f>IF(ISBLANK('Tabulation of Bids'!B101),"",'Tabulation of Bids'!B101)</f>
        <v/>
      </c>
      <c r="C170" s="305" t="str">
        <f>IF('Tabulation of Bids'!D101=0,"",'Tabulation of Bids'!D101)</f>
        <v/>
      </c>
      <c r="D170" s="309" t="str">
        <f>IF(ISBLANK('Tabulation of Bids'!C101),"",'Tabulation of Bids'!C101)</f>
        <v/>
      </c>
      <c r="E170" s="265" t="str">
        <f t="shared" si="23"/>
        <v/>
      </c>
      <c r="F170" s="266" t="str">
        <f t="shared" si="19"/>
        <v/>
      </c>
      <c r="G170" s="294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7" t="str">
        <f>IF(ISBLANK('Tabulation of Bids'!A102),"",'Tabulation of Bids'!A102)</f>
        <v/>
      </c>
      <c r="B171" s="308" t="str">
        <f>IF(ISBLANK('Tabulation of Bids'!B102),"",'Tabulation of Bids'!B102)</f>
        <v/>
      </c>
      <c r="C171" s="305" t="str">
        <f>IF('Tabulation of Bids'!D102=0,"",'Tabulation of Bids'!D102)</f>
        <v/>
      </c>
      <c r="D171" s="309" t="str">
        <f>IF(ISBLANK('Tabulation of Bids'!C102),"",'Tabulation of Bids'!C102)</f>
        <v/>
      </c>
      <c r="E171" s="265" t="str">
        <f t="shared" si="23"/>
        <v/>
      </c>
      <c r="F171" s="266" t="str">
        <f t="shared" si="19"/>
        <v/>
      </c>
      <c r="G171" s="294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7" t="str">
        <f>IF(ISBLANK('Tabulation of Bids'!A103),"",'Tabulation of Bids'!A103)</f>
        <v/>
      </c>
      <c r="B172" s="308" t="str">
        <f>IF(ISBLANK('Tabulation of Bids'!B103),"",'Tabulation of Bids'!B103)</f>
        <v/>
      </c>
      <c r="C172" s="305" t="str">
        <f>IF('Tabulation of Bids'!D103=0,"",'Tabulation of Bids'!D103)</f>
        <v/>
      </c>
      <c r="D172" s="309" t="str">
        <f>IF(ISBLANK('Tabulation of Bids'!C103),"",'Tabulation of Bids'!C103)</f>
        <v/>
      </c>
      <c r="E172" s="265" t="str">
        <f t="shared" si="23"/>
        <v/>
      </c>
      <c r="F172" s="266" t="str">
        <f t="shared" si="19"/>
        <v/>
      </c>
      <c r="G172" s="294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7" t="str">
        <f>IF(ISBLANK('Tabulation of Bids'!A104),"",'Tabulation of Bids'!A104)</f>
        <v/>
      </c>
      <c r="B173" s="308" t="str">
        <f>IF(ISBLANK('Tabulation of Bids'!B104),"",'Tabulation of Bids'!B104)</f>
        <v/>
      </c>
      <c r="C173" s="305" t="str">
        <f>IF('Tabulation of Bids'!D104=0,"",'Tabulation of Bids'!D104)</f>
        <v/>
      </c>
      <c r="D173" s="309" t="str">
        <f>IF(ISBLANK('Tabulation of Bids'!C104),"",'Tabulation of Bids'!C104)</f>
        <v/>
      </c>
      <c r="E173" s="265" t="str">
        <f t="shared" si="23"/>
        <v/>
      </c>
      <c r="F173" s="266" t="str">
        <f t="shared" si="19"/>
        <v/>
      </c>
      <c r="G173" s="294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7" t="str">
        <f>IF(ISBLANK('Tabulation of Bids'!A105),"",'Tabulation of Bids'!A105)</f>
        <v/>
      </c>
      <c r="B174" s="308" t="str">
        <f>IF(ISBLANK('Tabulation of Bids'!B105),"",'Tabulation of Bids'!B105)</f>
        <v/>
      </c>
      <c r="C174" s="305" t="str">
        <f>IF('Tabulation of Bids'!D105=0,"",'Tabulation of Bids'!D105)</f>
        <v/>
      </c>
      <c r="D174" s="309" t="str">
        <f>IF(ISBLANK('Tabulation of Bids'!C105),"",'Tabulation of Bids'!C105)</f>
        <v/>
      </c>
      <c r="E174" s="265" t="str">
        <f t="shared" si="23"/>
        <v/>
      </c>
      <c r="F174" s="266" t="str">
        <f t="shared" si="19"/>
        <v/>
      </c>
      <c r="G174" s="294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7" t="str">
        <f>IF(ISBLANK('Tabulation of Bids'!A106),"",'Tabulation of Bids'!A106)</f>
        <v/>
      </c>
      <c r="B175" s="308" t="str">
        <f>IF(ISBLANK('Tabulation of Bids'!B106),"",'Tabulation of Bids'!B106)</f>
        <v/>
      </c>
      <c r="C175" s="305" t="str">
        <f>IF('Tabulation of Bids'!D106=0,"",'Tabulation of Bids'!D106)</f>
        <v/>
      </c>
      <c r="D175" s="309" t="str">
        <f>IF(ISBLANK('Tabulation of Bids'!C106),"",'Tabulation of Bids'!C106)</f>
        <v/>
      </c>
      <c r="E175" s="265" t="str">
        <f t="shared" si="23"/>
        <v/>
      </c>
      <c r="F175" s="266" t="str">
        <f t="shared" si="19"/>
        <v/>
      </c>
      <c r="G175" s="294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0" t="str">
        <f>IF(ISBLANK('Tabulation of Bids'!A107),"",'Tabulation of Bids'!A107)</f>
        <v/>
      </c>
      <c r="B176" s="311" t="str">
        <f>IF(ISBLANK('Tabulation of Bids'!B107),"",'Tabulation of Bids'!B107)</f>
        <v/>
      </c>
      <c r="C176" s="305" t="str">
        <f>IF('Tabulation of Bids'!D107=0,"",'Tabulation of Bids'!D107)</f>
        <v/>
      </c>
      <c r="D176" s="312" t="str">
        <f>IF(ISBLANK('Tabulation of Bids'!C107),"",'Tabulation of Bids'!C107)</f>
        <v/>
      </c>
      <c r="E176" s="267" t="str">
        <f t="shared" si="23"/>
        <v/>
      </c>
      <c r="F176" s="268" t="str">
        <f t="shared" si="19"/>
        <v/>
      </c>
      <c r="G176" s="294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4">
        <f>SUM(E153:E176)+SUM(E104:E127)+SUM(E55:E78)+SUM(E7:E30)</f>
        <v>59999.99</v>
      </c>
      <c r="F177" s="26"/>
      <c r="G177" s="36"/>
      <c r="H177" s="46"/>
      <c r="I177" s="36"/>
      <c r="J177" s="25"/>
      <c r="K177" s="25">
        <f>IF(ISNUMBER(E177),SUM(K7:K30)+SUM(K55:K78)+SUM(K104:K127)+SUM(K153:K176),"")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3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78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79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7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4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5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6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3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3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3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72" t="str">
        <f>IF(A251="",IF(ISNUMBER(J233),"ENGINEER'S PAYMENT ESTIMATE","ENGINEER'S FINAL PAYMENT ESTIMATE"),A245)</f>
        <v>ENGINEER'S FINAL PAYMENT ESTIMATE</v>
      </c>
      <c r="B196" s="372"/>
      <c r="C196" s="372"/>
      <c r="D196" s="372"/>
      <c r="E196" s="372"/>
      <c r="F196" s="372"/>
      <c r="G196" s="372"/>
      <c r="H196" s="372"/>
      <c r="I196" s="372"/>
      <c r="J196" s="372"/>
      <c r="K196" s="372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38"/>
      <c r="J197" s="11"/>
      <c r="K197" s="11"/>
    </row>
    <row r="198" spans="1:11" x14ac:dyDescent="0.2">
      <c r="A198" s="12"/>
      <c r="B198" s="93" t="str">
        <f>B3</f>
        <v>Payable to: N-Trak Group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Loves Park, IL Bid Bond</v>
      </c>
      <c r="C199" s="12"/>
      <c r="D199" s="12"/>
      <c r="E199" s="12"/>
      <c r="F199" s="12"/>
      <c r="G199" s="12"/>
      <c r="H199" s="14"/>
      <c r="I199" s="373"/>
      <c r="J199" s="373"/>
      <c r="K199" s="373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3" t="str">
        <f>IF(ISBLANK('Tabulation of Bids'!A110),"",'Tabulation of Bids'!A110)</f>
        <v/>
      </c>
      <c r="B202" s="304" t="str">
        <f>IF(ISBLANK('Tabulation of Bids'!B110),"",'Tabulation of Bids'!B110)</f>
        <v/>
      </c>
      <c r="C202" s="305" t="str">
        <f>IF('Tabulation of Bids'!D110=0,"",'Tabulation of Bids'!D110)</f>
        <v/>
      </c>
      <c r="D202" s="306" t="str">
        <f>IF(ISBLANK('Tabulation of Bids'!C110),"",'Tabulation of Bids'!C110)</f>
        <v/>
      </c>
      <c r="E202" s="261" t="str">
        <f>IF(J202 = "","",J202*C202)</f>
        <v/>
      </c>
      <c r="F202" s="262" t="str">
        <f t="shared" ref="F202:F203" si="24">IF((H202&gt;C202),H202-C202,"")</f>
        <v/>
      </c>
      <c r="G202" s="294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7" t="str">
        <f>IF(ISBLANK('Tabulation of Bids'!A111),"",'Tabulation of Bids'!A111)</f>
        <v/>
      </c>
      <c r="B203" s="308" t="str">
        <f>IF(ISBLANK('Tabulation of Bids'!B111),"",'Tabulation of Bids'!B111)</f>
        <v/>
      </c>
      <c r="C203" s="305" t="str">
        <f>IF('Tabulation of Bids'!D111=0,"",'Tabulation of Bids'!D111)</f>
        <v/>
      </c>
      <c r="D203" s="309" t="str">
        <f>IF(ISBLANK('Tabulation of Bids'!C111),"",'Tabulation of Bids'!C111)</f>
        <v/>
      </c>
      <c r="E203" s="265" t="str">
        <f t="shared" ref="E203" si="27">IF(J203 = "","",J203*C203)</f>
        <v/>
      </c>
      <c r="F203" s="266" t="str">
        <f t="shared" si="24"/>
        <v/>
      </c>
      <c r="G203" s="294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7" t="str">
        <f>IF(ISBLANK('Tabulation of Bids'!A112),"",'Tabulation of Bids'!A112)</f>
        <v/>
      </c>
      <c r="B204" s="308" t="str">
        <f>IF(ISBLANK('Tabulation of Bids'!B112),"",'Tabulation of Bids'!B112)</f>
        <v/>
      </c>
      <c r="C204" s="305" t="str">
        <f>IF('Tabulation of Bids'!D112=0,"",'Tabulation of Bids'!D112)</f>
        <v/>
      </c>
      <c r="D204" s="309" t="str">
        <f>IF(ISBLANK('Tabulation of Bids'!C112),"",'Tabulation of Bids'!C112)</f>
        <v/>
      </c>
      <c r="E204" s="265" t="str">
        <f t="shared" ref="E204:E225" si="29">IF(J204 = "","",J204*C204)</f>
        <v/>
      </c>
      <c r="F204" s="266" t="str">
        <f t="shared" ref="F204:F225" si="30">IF((H204&gt;C204),H204-C204,"")</f>
        <v/>
      </c>
      <c r="G204" s="294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7" t="str">
        <f>IF(ISBLANK('Tabulation of Bids'!A113),"",'Tabulation of Bids'!A113)</f>
        <v/>
      </c>
      <c r="B205" s="308" t="str">
        <f>IF(ISBLANK('Tabulation of Bids'!B113),"",'Tabulation of Bids'!B113)</f>
        <v/>
      </c>
      <c r="C205" s="305" t="str">
        <f>IF('Tabulation of Bids'!D113=0,"",'Tabulation of Bids'!D113)</f>
        <v/>
      </c>
      <c r="D205" s="309" t="str">
        <f>IF(ISBLANK('Tabulation of Bids'!C113),"",'Tabulation of Bids'!C113)</f>
        <v/>
      </c>
      <c r="E205" s="265" t="str">
        <f t="shared" si="29"/>
        <v/>
      </c>
      <c r="F205" s="266" t="str">
        <f t="shared" si="30"/>
        <v/>
      </c>
      <c r="G205" s="294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7" t="str">
        <f>IF(ISBLANK('Tabulation of Bids'!A114),"",'Tabulation of Bids'!A114)</f>
        <v/>
      </c>
      <c r="B206" s="308" t="str">
        <f>IF(ISBLANK('Tabulation of Bids'!B114),"",'Tabulation of Bids'!B114)</f>
        <v/>
      </c>
      <c r="C206" s="305" t="str">
        <f>IF('Tabulation of Bids'!D114=0,"",'Tabulation of Bids'!D114)</f>
        <v/>
      </c>
      <c r="D206" s="309" t="str">
        <f>IF(ISBLANK('Tabulation of Bids'!C114),"",'Tabulation of Bids'!C114)</f>
        <v/>
      </c>
      <c r="E206" s="265" t="str">
        <f t="shared" si="29"/>
        <v/>
      </c>
      <c r="F206" s="266" t="str">
        <f t="shared" si="30"/>
        <v/>
      </c>
      <c r="G206" s="294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7" t="str">
        <f>IF(ISBLANK('Tabulation of Bids'!A115),"",'Tabulation of Bids'!A115)</f>
        <v/>
      </c>
      <c r="B207" s="308" t="str">
        <f>IF(ISBLANK('Tabulation of Bids'!B115),"",'Tabulation of Bids'!B115)</f>
        <v/>
      </c>
      <c r="C207" s="305" t="str">
        <f>IF('Tabulation of Bids'!D115=0,"",'Tabulation of Bids'!D115)</f>
        <v/>
      </c>
      <c r="D207" s="309" t="str">
        <f>IF(ISBLANK('Tabulation of Bids'!C115),"",'Tabulation of Bids'!C115)</f>
        <v/>
      </c>
      <c r="E207" s="265" t="str">
        <f t="shared" si="29"/>
        <v/>
      </c>
      <c r="F207" s="266" t="str">
        <f t="shared" si="30"/>
        <v/>
      </c>
      <c r="G207" s="294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7" t="str">
        <f>IF(ISBLANK('Tabulation of Bids'!A116),"",'Tabulation of Bids'!A116)</f>
        <v/>
      </c>
      <c r="B208" s="308" t="str">
        <f>IF(ISBLANK('Tabulation of Bids'!B116),"",'Tabulation of Bids'!B116)</f>
        <v/>
      </c>
      <c r="C208" s="305" t="str">
        <f>IF('Tabulation of Bids'!D116=0,"",'Tabulation of Bids'!D116)</f>
        <v/>
      </c>
      <c r="D208" s="309" t="str">
        <f>IF(ISBLANK('Tabulation of Bids'!C116),"",'Tabulation of Bids'!C116)</f>
        <v/>
      </c>
      <c r="E208" s="265" t="str">
        <f t="shared" si="29"/>
        <v/>
      </c>
      <c r="F208" s="266" t="str">
        <f t="shared" si="30"/>
        <v/>
      </c>
      <c r="G208" s="294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7" t="str">
        <f>IF(ISBLANK('Tabulation of Bids'!A117),"",'Tabulation of Bids'!A117)</f>
        <v/>
      </c>
      <c r="B209" s="308" t="str">
        <f>IF(ISBLANK('Tabulation of Bids'!B117),"",'Tabulation of Bids'!B117)</f>
        <v/>
      </c>
      <c r="C209" s="305" t="str">
        <f>IF('Tabulation of Bids'!D117=0,"",'Tabulation of Bids'!D117)</f>
        <v/>
      </c>
      <c r="D209" s="309" t="str">
        <f>IF(ISBLANK('Tabulation of Bids'!C117),"",'Tabulation of Bids'!C117)</f>
        <v/>
      </c>
      <c r="E209" s="265" t="str">
        <f t="shared" si="29"/>
        <v/>
      </c>
      <c r="F209" s="266" t="str">
        <f t="shared" si="30"/>
        <v/>
      </c>
      <c r="G209" s="294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7" t="str">
        <f>IF(ISBLANK('Tabulation of Bids'!A118),"",'Tabulation of Bids'!A118)</f>
        <v/>
      </c>
      <c r="B210" s="308" t="str">
        <f>IF(ISBLANK('Tabulation of Bids'!B118),"",'Tabulation of Bids'!B118)</f>
        <v/>
      </c>
      <c r="C210" s="305" t="str">
        <f>IF('Tabulation of Bids'!D118=0,"",'Tabulation of Bids'!D118)</f>
        <v/>
      </c>
      <c r="D210" s="309" t="str">
        <f>IF(ISBLANK('Tabulation of Bids'!C118),"",'Tabulation of Bids'!C118)</f>
        <v/>
      </c>
      <c r="E210" s="265" t="str">
        <f t="shared" si="29"/>
        <v/>
      </c>
      <c r="F210" s="266" t="str">
        <f t="shared" si="30"/>
        <v/>
      </c>
      <c r="G210" s="294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7" t="str">
        <f>IF(ISBLANK('Tabulation of Bids'!A119),"",'Tabulation of Bids'!A119)</f>
        <v/>
      </c>
      <c r="B211" s="308" t="str">
        <f>IF(ISBLANK('Tabulation of Bids'!B119),"",'Tabulation of Bids'!B119)</f>
        <v/>
      </c>
      <c r="C211" s="305" t="str">
        <f>IF('Tabulation of Bids'!D119=0,"",'Tabulation of Bids'!D119)</f>
        <v/>
      </c>
      <c r="D211" s="309" t="str">
        <f>IF(ISBLANK('Tabulation of Bids'!C119),"",'Tabulation of Bids'!C119)</f>
        <v/>
      </c>
      <c r="E211" s="265" t="str">
        <f t="shared" si="29"/>
        <v/>
      </c>
      <c r="F211" s="266" t="str">
        <f t="shared" si="30"/>
        <v/>
      </c>
      <c r="G211" s="294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7" t="str">
        <f>IF(ISBLANK('Tabulation of Bids'!A120),"",'Tabulation of Bids'!A120)</f>
        <v/>
      </c>
      <c r="B212" s="308" t="str">
        <f>IF(ISBLANK('Tabulation of Bids'!B120),"",'Tabulation of Bids'!B120)</f>
        <v/>
      </c>
      <c r="C212" s="305" t="str">
        <f>IF('Tabulation of Bids'!D120=0,"",'Tabulation of Bids'!D120)</f>
        <v/>
      </c>
      <c r="D212" s="309" t="str">
        <f>IF(ISBLANK('Tabulation of Bids'!C120),"",'Tabulation of Bids'!C120)</f>
        <v/>
      </c>
      <c r="E212" s="265" t="str">
        <f t="shared" si="29"/>
        <v/>
      </c>
      <c r="F212" s="266" t="str">
        <f t="shared" si="30"/>
        <v/>
      </c>
      <c r="G212" s="294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7" t="str">
        <f>IF(ISBLANK('Tabulation of Bids'!A121),"",'Tabulation of Bids'!A121)</f>
        <v/>
      </c>
      <c r="B213" s="308" t="str">
        <f>IF(ISBLANK('Tabulation of Bids'!B121),"",'Tabulation of Bids'!B121)</f>
        <v/>
      </c>
      <c r="C213" s="305" t="str">
        <f>IF('Tabulation of Bids'!D121=0,"",'Tabulation of Bids'!D121)</f>
        <v/>
      </c>
      <c r="D213" s="309" t="str">
        <f>IF(ISBLANK('Tabulation of Bids'!C121),"",'Tabulation of Bids'!C121)</f>
        <v/>
      </c>
      <c r="E213" s="265" t="str">
        <f t="shared" si="29"/>
        <v/>
      </c>
      <c r="F213" s="266" t="str">
        <f t="shared" si="30"/>
        <v/>
      </c>
      <c r="G213" s="294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7" t="str">
        <f>IF(ISBLANK('Tabulation of Bids'!A122),"",'Tabulation of Bids'!A122)</f>
        <v/>
      </c>
      <c r="B214" s="308" t="str">
        <f>IF(ISBLANK('Tabulation of Bids'!B122),"",'Tabulation of Bids'!B122)</f>
        <v/>
      </c>
      <c r="C214" s="305" t="str">
        <f>IF('Tabulation of Bids'!D122=0,"",'Tabulation of Bids'!D122)</f>
        <v/>
      </c>
      <c r="D214" s="309" t="str">
        <f>IF(ISBLANK('Tabulation of Bids'!C122),"",'Tabulation of Bids'!C122)</f>
        <v/>
      </c>
      <c r="E214" s="265" t="str">
        <f t="shared" si="29"/>
        <v/>
      </c>
      <c r="F214" s="266" t="str">
        <f t="shared" si="30"/>
        <v/>
      </c>
      <c r="G214" s="294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7" t="str">
        <f>IF(ISBLANK('Tabulation of Bids'!A123),"",'Tabulation of Bids'!A123)</f>
        <v/>
      </c>
      <c r="B215" s="308" t="str">
        <f>IF(ISBLANK('Tabulation of Bids'!B123),"",'Tabulation of Bids'!B123)</f>
        <v/>
      </c>
      <c r="C215" s="305" t="str">
        <f>IF('Tabulation of Bids'!D123=0,"",'Tabulation of Bids'!D123)</f>
        <v/>
      </c>
      <c r="D215" s="309" t="str">
        <f>IF(ISBLANK('Tabulation of Bids'!C123),"",'Tabulation of Bids'!C123)</f>
        <v/>
      </c>
      <c r="E215" s="265" t="str">
        <f t="shared" si="29"/>
        <v/>
      </c>
      <c r="F215" s="266" t="str">
        <f t="shared" si="30"/>
        <v/>
      </c>
      <c r="G215" s="294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7" t="str">
        <f>IF(ISBLANK('Tabulation of Bids'!A124),"",'Tabulation of Bids'!A124)</f>
        <v/>
      </c>
      <c r="B216" s="308" t="str">
        <f>IF(ISBLANK('Tabulation of Bids'!B124),"",'Tabulation of Bids'!B124)</f>
        <v/>
      </c>
      <c r="C216" s="305" t="str">
        <f>IF('Tabulation of Bids'!D124=0,"",'Tabulation of Bids'!D124)</f>
        <v/>
      </c>
      <c r="D216" s="309" t="str">
        <f>IF(ISBLANK('Tabulation of Bids'!C124),"",'Tabulation of Bids'!C124)</f>
        <v/>
      </c>
      <c r="E216" s="265" t="str">
        <f t="shared" si="29"/>
        <v/>
      </c>
      <c r="F216" s="266" t="str">
        <f t="shared" si="30"/>
        <v/>
      </c>
      <c r="G216" s="294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7" t="str">
        <f>IF(ISBLANK('Tabulation of Bids'!A125),"",'Tabulation of Bids'!A125)</f>
        <v/>
      </c>
      <c r="B217" s="308" t="str">
        <f>IF(ISBLANK('Tabulation of Bids'!B125),"",'Tabulation of Bids'!B125)</f>
        <v/>
      </c>
      <c r="C217" s="305" t="str">
        <f>IF('Tabulation of Bids'!D125=0,"",'Tabulation of Bids'!D125)</f>
        <v/>
      </c>
      <c r="D217" s="309" t="str">
        <f>IF(ISBLANK('Tabulation of Bids'!C125),"",'Tabulation of Bids'!C125)</f>
        <v/>
      </c>
      <c r="E217" s="265" t="str">
        <f t="shared" si="29"/>
        <v/>
      </c>
      <c r="F217" s="266" t="str">
        <f t="shared" si="30"/>
        <v/>
      </c>
      <c r="G217" s="294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7" t="str">
        <f>IF(ISBLANK('Tabulation of Bids'!A126),"",'Tabulation of Bids'!A126)</f>
        <v/>
      </c>
      <c r="B218" s="308" t="str">
        <f>IF(ISBLANK('Tabulation of Bids'!B126),"",'Tabulation of Bids'!B126)</f>
        <v/>
      </c>
      <c r="C218" s="305" t="str">
        <f>IF('Tabulation of Bids'!D126=0,"",'Tabulation of Bids'!D126)</f>
        <v/>
      </c>
      <c r="D218" s="309" t="str">
        <f>IF(ISBLANK('Tabulation of Bids'!C126),"",'Tabulation of Bids'!C126)</f>
        <v/>
      </c>
      <c r="E218" s="265" t="str">
        <f t="shared" si="29"/>
        <v/>
      </c>
      <c r="F218" s="266" t="str">
        <f t="shared" si="30"/>
        <v/>
      </c>
      <c r="G218" s="294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7" t="str">
        <f>IF(ISBLANK('Tabulation of Bids'!A127),"",'Tabulation of Bids'!A127)</f>
        <v/>
      </c>
      <c r="B219" s="308" t="str">
        <f>IF(ISBLANK('Tabulation of Bids'!B127),"",'Tabulation of Bids'!B127)</f>
        <v/>
      </c>
      <c r="C219" s="305" t="str">
        <f>IF('Tabulation of Bids'!D127=0,"",'Tabulation of Bids'!D127)</f>
        <v/>
      </c>
      <c r="D219" s="309" t="str">
        <f>IF(ISBLANK('Tabulation of Bids'!C127),"",'Tabulation of Bids'!C127)</f>
        <v/>
      </c>
      <c r="E219" s="265" t="str">
        <f t="shared" si="29"/>
        <v/>
      </c>
      <c r="F219" s="266" t="str">
        <f t="shared" si="30"/>
        <v/>
      </c>
      <c r="G219" s="294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7" t="str">
        <f>IF(ISBLANK('Tabulation of Bids'!A128),"",'Tabulation of Bids'!A128)</f>
        <v/>
      </c>
      <c r="B220" s="308" t="str">
        <f>IF(ISBLANK('Tabulation of Bids'!B128),"",'Tabulation of Bids'!B128)</f>
        <v/>
      </c>
      <c r="C220" s="305" t="str">
        <f>IF('Tabulation of Bids'!D128=0,"",'Tabulation of Bids'!D128)</f>
        <v/>
      </c>
      <c r="D220" s="309" t="str">
        <f>IF(ISBLANK('Tabulation of Bids'!C128),"",'Tabulation of Bids'!C128)</f>
        <v/>
      </c>
      <c r="E220" s="265" t="str">
        <f t="shared" si="29"/>
        <v/>
      </c>
      <c r="F220" s="266" t="str">
        <f t="shared" si="30"/>
        <v/>
      </c>
      <c r="G220" s="294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7" t="str">
        <f>IF(ISBLANK('Tabulation of Bids'!A129),"",'Tabulation of Bids'!A129)</f>
        <v/>
      </c>
      <c r="B221" s="308" t="str">
        <f>IF(ISBLANK('Tabulation of Bids'!B129),"",'Tabulation of Bids'!B129)</f>
        <v/>
      </c>
      <c r="C221" s="305" t="str">
        <f>IF('Tabulation of Bids'!D129=0,"",'Tabulation of Bids'!D129)</f>
        <v/>
      </c>
      <c r="D221" s="309" t="str">
        <f>IF(ISBLANK('Tabulation of Bids'!C129),"",'Tabulation of Bids'!C129)</f>
        <v/>
      </c>
      <c r="E221" s="265" t="str">
        <f t="shared" si="29"/>
        <v/>
      </c>
      <c r="F221" s="266" t="str">
        <f t="shared" si="30"/>
        <v/>
      </c>
      <c r="G221" s="294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7" t="str">
        <f>IF(ISBLANK('Tabulation of Bids'!A130),"",'Tabulation of Bids'!A130)</f>
        <v/>
      </c>
      <c r="B222" s="308" t="str">
        <f>IF(ISBLANK('Tabulation of Bids'!B130),"",'Tabulation of Bids'!B130)</f>
        <v/>
      </c>
      <c r="C222" s="305" t="str">
        <f>IF('Tabulation of Bids'!D130=0,"",'Tabulation of Bids'!D130)</f>
        <v/>
      </c>
      <c r="D222" s="309" t="str">
        <f>IF(ISBLANK('Tabulation of Bids'!C130),"",'Tabulation of Bids'!C130)</f>
        <v/>
      </c>
      <c r="E222" s="265" t="str">
        <f t="shared" si="29"/>
        <v/>
      </c>
      <c r="F222" s="266" t="str">
        <f t="shared" si="30"/>
        <v/>
      </c>
      <c r="G222" s="294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7" t="str">
        <f>IF(ISBLANK('Tabulation of Bids'!A131),"",'Tabulation of Bids'!A131)</f>
        <v/>
      </c>
      <c r="B223" s="308" t="str">
        <f>IF(ISBLANK('Tabulation of Bids'!B131),"",'Tabulation of Bids'!B131)</f>
        <v/>
      </c>
      <c r="C223" s="305" t="str">
        <f>IF('Tabulation of Bids'!D131=0,"",'Tabulation of Bids'!D131)</f>
        <v/>
      </c>
      <c r="D223" s="309" t="str">
        <f>IF(ISBLANK('Tabulation of Bids'!C131),"",'Tabulation of Bids'!C131)</f>
        <v/>
      </c>
      <c r="E223" s="265" t="str">
        <f t="shared" si="29"/>
        <v/>
      </c>
      <c r="F223" s="266" t="str">
        <f t="shared" si="30"/>
        <v/>
      </c>
      <c r="G223" s="294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7" t="str">
        <f>IF(ISBLANK('Tabulation of Bids'!A132),"",'Tabulation of Bids'!A132)</f>
        <v/>
      </c>
      <c r="B224" s="308" t="str">
        <f>IF(ISBLANK('Tabulation of Bids'!B132),"",'Tabulation of Bids'!B132)</f>
        <v/>
      </c>
      <c r="C224" s="305" t="str">
        <f>IF('Tabulation of Bids'!D132=0,"",'Tabulation of Bids'!D132)</f>
        <v/>
      </c>
      <c r="D224" s="309" t="str">
        <f>IF(ISBLANK('Tabulation of Bids'!C132),"",'Tabulation of Bids'!C132)</f>
        <v/>
      </c>
      <c r="E224" s="265" t="str">
        <f t="shared" si="29"/>
        <v/>
      </c>
      <c r="F224" s="266" t="str">
        <f t="shared" si="30"/>
        <v/>
      </c>
      <c r="G224" s="294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7" t="str">
        <f>IF(ISBLANK('Tabulation of Bids'!A133),"",'Tabulation of Bids'!A133)</f>
        <v/>
      </c>
      <c r="B225" s="308" t="str">
        <f>IF(ISBLANK('Tabulation of Bids'!B133),"",'Tabulation of Bids'!B133)</f>
        <v/>
      </c>
      <c r="C225" s="305" t="str">
        <f>IF('Tabulation of Bids'!D133=0,"",'Tabulation of Bids'!D133)</f>
        <v/>
      </c>
      <c r="D225" s="309" t="str">
        <f>IF(ISBLANK('Tabulation of Bids'!C133),"",'Tabulation of Bids'!C133)</f>
        <v/>
      </c>
      <c r="E225" s="265" t="str">
        <f t="shared" si="29"/>
        <v/>
      </c>
      <c r="F225" s="266" t="str">
        <f t="shared" si="30"/>
        <v/>
      </c>
      <c r="G225" s="294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4">
        <f>SUM(E202:E225)+SUM(E153:E176)+SUM(E104:E127)+SUM(E55:E78)+SUM(E7:E30)</f>
        <v>59999.99</v>
      </c>
      <c r="F226" s="26"/>
      <c r="G226" s="36"/>
      <c r="H226" s="46"/>
      <c r="I226" s="36"/>
      <c r="J226" s="25"/>
      <c r="K226" s="25">
        <f>IF(ISNUMBER(E226),SUM(K7:K30)+SUM(K55:K78)+SUM(K104:K127)+SUM(K153:K176)+SUM(K202:K225),"")</f>
        <v>0</v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3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78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79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7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4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5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6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3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3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6"/>
      <c r="E240" s="336"/>
      <c r="F240" s="336"/>
      <c r="G240" s="336"/>
      <c r="H240" s="336"/>
      <c r="I240" s="336"/>
      <c r="J240" s="336"/>
      <c r="K240" s="336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6"/>
      <c r="F242" s="336"/>
      <c r="G242" s="336"/>
      <c r="H242" s="336"/>
      <c r="I242" s="336"/>
      <c r="J242" s="336"/>
      <c r="K242" s="43"/>
    </row>
    <row r="243" spans="1:11" x14ac:dyDescent="0.2">
      <c r="A243" s="313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72" t="str">
        <f>IF(A300="",IF(ISNUMBER(J282),"ENGINEER'S PAYMENT ESTIMATE","ENGINEER'S FINAL PAYMENT ESTIMATE"),A294)</f>
        <v>ENGINEER'S FINAL PAYMENT ESTIMATE</v>
      </c>
      <c r="B245" s="372"/>
      <c r="C245" s="372"/>
      <c r="D245" s="372"/>
      <c r="E245" s="372"/>
      <c r="F245" s="372"/>
      <c r="G245" s="372"/>
      <c r="H245" s="372"/>
      <c r="I245" s="372"/>
      <c r="J245" s="372"/>
      <c r="K245" s="372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38"/>
      <c r="J246" s="11"/>
      <c r="K246" s="11"/>
    </row>
    <row r="247" spans="1:11" x14ac:dyDescent="0.2">
      <c r="A247" s="12"/>
      <c r="B247" s="93" t="str">
        <f>B3</f>
        <v>Payable to: N-Trak Group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Loves Park, IL Bid Bond</v>
      </c>
      <c r="C248" s="12"/>
      <c r="D248" s="12"/>
      <c r="E248" s="12"/>
      <c r="F248" s="12"/>
      <c r="G248" s="12"/>
      <c r="H248" s="14"/>
      <c r="I248" s="373"/>
      <c r="J248" s="373"/>
      <c r="K248" s="373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3" t="str">
        <f>IF(ISBLANK('Tabulation of Bids'!A136),"",'Tabulation of Bids'!A136)</f>
        <v/>
      </c>
      <c r="B251" s="304" t="str">
        <f>IF(ISBLANK('Tabulation of Bids'!B136),"",'Tabulation of Bids'!B136)</f>
        <v/>
      </c>
      <c r="C251" s="305" t="str">
        <f>IF('Tabulation of Bids'!D136=0,"",'Tabulation of Bids'!D136)</f>
        <v/>
      </c>
      <c r="D251" s="306" t="str">
        <f>IF(ISBLANK('Tabulation of Bids'!C136),"",'Tabulation of Bids'!C136)</f>
        <v/>
      </c>
      <c r="E251" s="261" t="str">
        <f>IF(J251 = "","",J251*C251)</f>
        <v/>
      </c>
      <c r="F251" s="262" t="str">
        <f t="shared" ref="F251:F252" si="34">IF((H251&gt;C251),H251-C251,"")</f>
        <v/>
      </c>
      <c r="G251" s="294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7" t="str">
        <f>IF(ISBLANK('Tabulation of Bids'!A137),"",'Tabulation of Bids'!A137)</f>
        <v/>
      </c>
      <c r="B252" s="308" t="str">
        <f>IF(ISBLANK('Tabulation of Bids'!B137),"",'Tabulation of Bids'!B137)</f>
        <v/>
      </c>
      <c r="C252" s="305" t="str">
        <f>IF('Tabulation of Bids'!D137=0,"",'Tabulation of Bids'!D137)</f>
        <v/>
      </c>
      <c r="D252" s="309" t="str">
        <f>IF(ISBLANK('Tabulation of Bids'!C137),"",'Tabulation of Bids'!C137)</f>
        <v/>
      </c>
      <c r="E252" s="265" t="str">
        <f t="shared" ref="E252" si="37">IF(J252 = "","",J252*C252)</f>
        <v/>
      </c>
      <c r="F252" s="266" t="str">
        <f t="shared" si="34"/>
        <v/>
      </c>
      <c r="G252" s="294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7" t="str">
        <f>IF(ISBLANK('Tabulation of Bids'!A138),"",'Tabulation of Bids'!A138)</f>
        <v/>
      </c>
      <c r="B253" s="308" t="str">
        <f>IF(ISBLANK('Tabulation of Bids'!B138),"",'Tabulation of Bids'!B138)</f>
        <v/>
      </c>
      <c r="C253" s="305" t="str">
        <f>IF('Tabulation of Bids'!D138=0,"",'Tabulation of Bids'!D138)</f>
        <v/>
      </c>
      <c r="D253" s="309" t="str">
        <f>IF(ISBLANK('Tabulation of Bids'!C138),"",'Tabulation of Bids'!C138)</f>
        <v/>
      </c>
      <c r="E253" s="265" t="str">
        <f t="shared" ref="E253:E274" si="39">IF(J253 = "","",J253*C253)</f>
        <v/>
      </c>
      <c r="F253" s="266" t="str">
        <f t="shared" ref="F253:F274" si="40">IF((H253&gt;C253),H253-C253,"")</f>
        <v/>
      </c>
      <c r="G253" s="294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7" t="str">
        <f>IF(ISBLANK('Tabulation of Bids'!A139),"",'Tabulation of Bids'!A139)</f>
        <v/>
      </c>
      <c r="B254" s="308" t="str">
        <f>IF(ISBLANK('Tabulation of Bids'!B139),"",'Tabulation of Bids'!B139)</f>
        <v/>
      </c>
      <c r="C254" s="305" t="str">
        <f>IF('Tabulation of Bids'!D139=0,"",'Tabulation of Bids'!D139)</f>
        <v/>
      </c>
      <c r="D254" s="309" t="str">
        <f>IF(ISBLANK('Tabulation of Bids'!C139),"",'Tabulation of Bids'!C139)</f>
        <v/>
      </c>
      <c r="E254" s="265" t="str">
        <f t="shared" si="39"/>
        <v/>
      </c>
      <c r="F254" s="266" t="str">
        <f t="shared" si="40"/>
        <v/>
      </c>
      <c r="G254" s="294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7" t="str">
        <f>IF(ISBLANK('Tabulation of Bids'!A140),"",'Tabulation of Bids'!A140)</f>
        <v/>
      </c>
      <c r="B255" s="308" t="str">
        <f>IF(ISBLANK('Tabulation of Bids'!B140),"",'Tabulation of Bids'!B140)</f>
        <v/>
      </c>
      <c r="C255" s="305" t="str">
        <f>IF('Tabulation of Bids'!D140=0,"",'Tabulation of Bids'!D140)</f>
        <v/>
      </c>
      <c r="D255" s="309" t="str">
        <f>IF(ISBLANK('Tabulation of Bids'!C140),"",'Tabulation of Bids'!C140)</f>
        <v/>
      </c>
      <c r="E255" s="265" t="str">
        <f t="shared" si="39"/>
        <v/>
      </c>
      <c r="F255" s="266" t="str">
        <f t="shared" si="40"/>
        <v/>
      </c>
      <c r="G255" s="294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7" t="str">
        <f>IF(ISBLANK('Tabulation of Bids'!A141),"",'Tabulation of Bids'!A141)</f>
        <v/>
      </c>
      <c r="B256" s="308" t="str">
        <f>IF(ISBLANK('Tabulation of Bids'!B141),"",'Tabulation of Bids'!B141)</f>
        <v/>
      </c>
      <c r="C256" s="305" t="str">
        <f>IF('Tabulation of Bids'!D141=0,"",'Tabulation of Bids'!D141)</f>
        <v/>
      </c>
      <c r="D256" s="309" t="str">
        <f>IF(ISBLANK('Tabulation of Bids'!C141),"",'Tabulation of Bids'!C141)</f>
        <v/>
      </c>
      <c r="E256" s="265" t="str">
        <f t="shared" si="39"/>
        <v/>
      </c>
      <c r="F256" s="266" t="str">
        <f t="shared" si="40"/>
        <v/>
      </c>
      <c r="G256" s="294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7" t="str">
        <f>IF(ISBLANK('Tabulation of Bids'!A142),"",'Tabulation of Bids'!A142)</f>
        <v/>
      </c>
      <c r="B257" s="308" t="str">
        <f>IF(ISBLANK('Tabulation of Bids'!B142),"",'Tabulation of Bids'!B142)</f>
        <v/>
      </c>
      <c r="C257" s="305" t="str">
        <f>IF('Tabulation of Bids'!D142=0,"",'Tabulation of Bids'!D142)</f>
        <v/>
      </c>
      <c r="D257" s="309" t="str">
        <f>IF(ISBLANK('Tabulation of Bids'!C142),"",'Tabulation of Bids'!C142)</f>
        <v/>
      </c>
      <c r="E257" s="265" t="str">
        <f t="shared" si="39"/>
        <v/>
      </c>
      <c r="F257" s="266" t="str">
        <f t="shared" si="40"/>
        <v/>
      </c>
      <c r="G257" s="294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7" t="str">
        <f>IF(ISBLANK('Tabulation of Bids'!A143),"",'Tabulation of Bids'!A143)</f>
        <v/>
      </c>
      <c r="B258" s="308" t="str">
        <f>IF(ISBLANK('Tabulation of Bids'!B143),"",'Tabulation of Bids'!B143)</f>
        <v/>
      </c>
      <c r="C258" s="305" t="str">
        <f>IF('Tabulation of Bids'!D143=0,"",'Tabulation of Bids'!D143)</f>
        <v/>
      </c>
      <c r="D258" s="309" t="str">
        <f>IF(ISBLANK('Tabulation of Bids'!C143),"",'Tabulation of Bids'!C143)</f>
        <v/>
      </c>
      <c r="E258" s="265" t="str">
        <f t="shared" si="39"/>
        <v/>
      </c>
      <c r="F258" s="266" t="str">
        <f t="shared" si="40"/>
        <v/>
      </c>
      <c r="G258" s="294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7" t="str">
        <f>IF(ISBLANK('Tabulation of Bids'!A144),"",'Tabulation of Bids'!A144)</f>
        <v/>
      </c>
      <c r="B259" s="308" t="str">
        <f>IF(ISBLANK('Tabulation of Bids'!B144),"",'Tabulation of Bids'!B144)</f>
        <v/>
      </c>
      <c r="C259" s="305" t="str">
        <f>IF('Tabulation of Bids'!D144=0,"",'Tabulation of Bids'!D144)</f>
        <v/>
      </c>
      <c r="D259" s="309" t="str">
        <f>IF(ISBLANK('Tabulation of Bids'!C144),"",'Tabulation of Bids'!C144)</f>
        <v/>
      </c>
      <c r="E259" s="265" t="str">
        <f t="shared" si="39"/>
        <v/>
      </c>
      <c r="F259" s="266" t="str">
        <f t="shared" si="40"/>
        <v/>
      </c>
      <c r="G259" s="294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7" t="str">
        <f>IF(ISBLANK('Tabulation of Bids'!A145),"",'Tabulation of Bids'!A145)</f>
        <v/>
      </c>
      <c r="B260" s="308" t="str">
        <f>IF(ISBLANK('Tabulation of Bids'!B145),"",'Tabulation of Bids'!B145)</f>
        <v/>
      </c>
      <c r="C260" s="305" t="str">
        <f>IF('Tabulation of Bids'!D145=0,"",'Tabulation of Bids'!D145)</f>
        <v/>
      </c>
      <c r="D260" s="309" t="str">
        <f>IF(ISBLANK('Tabulation of Bids'!C145),"",'Tabulation of Bids'!C145)</f>
        <v/>
      </c>
      <c r="E260" s="265" t="str">
        <f t="shared" si="39"/>
        <v/>
      </c>
      <c r="F260" s="266" t="str">
        <f t="shared" si="40"/>
        <v/>
      </c>
      <c r="G260" s="294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7" t="str">
        <f>IF(ISBLANK('Tabulation of Bids'!A146),"",'Tabulation of Bids'!A146)</f>
        <v/>
      </c>
      <c r="B261" s="308" t="str">
        <f>IF(ISBLANK('Tabulation of Bids'!B146),"",'Tabulation of Bids'!B146)</f>
        <v/>
      </c>
      <c r="C261" s="305" t="str">
        <f>IF('Tabulation of Bids'!D146=0,"",'Tabulation of Bids'!D146)</f>
        <v/>
      </c>
      <c r="D261" s="309" t="str">
        <f>IF(ISBLANK('Tabulation of Bids'!C146),"",'Tabulation of Bids'!C146)</f>
        <v/>
      </c>
      <c r="E261" s="265" t="str">
        <f t="shared" si="39"/>
        <v/>
      </c>
      <c r="F261" s="266" t="str">
        <f t="shared" si="40"/>
        <v/>
      </c>
      <c r="G261" s="294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7" t="str">
        <f>IF(ISBLANK('Tabulation of Bids'!A147),"",'Tabulation of Bids'!A147)</f>
        <v/>
      </c>
      <c r="B262" s="308" t="str">
        <f>IF(ISBLANK('Tabulation of Bids'!B147),"",'Tabulation of Bids'!B147)</f>
        <v/>
      </c>
      <c r="C262" s="305" t="str">
        <f>IF('Tabulation of Bids'!D147=0,"",'Tabulation of Bids'!D147)</f>
        <v/>
      </c>
      <c r="D262" s="309" t="str">
        <f>IF(ISBLANK('Tabulation of Bids'!C147),"",'Tabulation of Bids'!C147)</f>
        <v/>
      </c>
      <c r="E262" s="265" t="str">
        <f t="shared" si="39"/>
        <v/>
      </c>
      <c r="F262" s="266" t="str">
        <f t="shared" si="40"/>
        <v/>
      </c>
      <c r="G262" s="294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7" t="str">
        <f>IF(ISBLANK('Tabulation of Bids'!A148),"",'Tabulation of Bids'!A148)</f>
        <v/>
      </c>
      <c r="B263" s="308" t="str">
        <f>IF(ISBLANK('Tabulation of Bids'!B148),"",'Tabulation of Bids'!B148)</f>
        <v/>
      </c>
      <c r="C263" s="305" t="str">
        <f>IF('Tabulation of Bids'!D148=0,"",'Tabulation of Bids'!D148)</f>
        <v/>
      </c>
      <c r="D263" s="309" t="str">
        <f>IF(ISBLANK('Tabulation of Bids'!C148),"",'Tabulation of Bids'!C148)</f>
        <v/>
      </c>
      <c r="E263" s="265" t="str">
        <f t="shared" si="39"/>
        <v/>
      </c>
      <c r="F263" s="266" t="str">
        <f t="shared" si="40"/>
        <v/>
      </c>
      <c r="G263" s="294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7" t="str">
        <f>IF(ISBLANK('Tabulation of Bids'!A149),"",'Tabulation of Bids'!A149)</f>
        <v/>
      </c>
      <c r="B264" s="308" t="str">
        <f>IF(ISBLANK('Tabulation of Bids'!B149),"",'Tabulation of Bids'!B149)</f>
        <v/>
      </c>
      <c r="C264" s="305" t="str">
        <f>IF('Tabulation of Bids'!D149=0,"",'Tabulation of Bids'!D149)</f>
        <v/>
      </c>
      <c r="D264" s="309" t="str">
        <f>IF(ISBLANK('Tabulation of Bids'!C149),"",'Tabulation of Bids'!C149)</f>
        <v/>
      </c>
      <c r="E264" s="265" t="str">
        <f t="shared" si="39"/>
        <v/>
      </c>
      <c r="F264" s="266" t="str">
        <f t="shared" si="40"/>
        <v/>
      </c>
      <c r="G264" s="294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7" t="str">
        <f>IF(ISBLANK('Tabulation of Bids'!A150),"",'Tabulation of Bids'!A150)</f>
        <v/>
      </c>
      <c r="B265" s="308" t="str">
        <f>IF(ISBLANK('Tabulation of Bids'!B150),"",'Tabulation of Bids'!B150)</f>
        <v/>
      </c>
      <c r="C265" s="305" t="str">
        <f>IF('Tabulation of Bids'!D150=0,"",'Tabulation of Bids'!D150)</f>
        <v/>
      </c>
      <c r="D265" s="309" t="str">
        <f>IF(ISBLANK('Tabulation of Bids'!C150),"",'Tabulation of Bids'!C150)</f>
        <v/>
      </c>
      <c r="E265" s="265" t="str">
        <f t="shared" si="39"/>
        <v/>
      </c>
      <c r="F265" s="266" t="str">
        <f t="shared" si="40"/>
        <v/>
      </c>
      <c r="G265" s="294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7" t="str">
        <f>IF(ISBLANK('Tabulation of Bids'!A151),"",'Tabulation of Bids'!A151)</f>
        <v/>
      </c>
      <c r="B266" s="308" t="str">
        <f>IF(ISBLANK('Tabulation of Bids'!B151),"",'Tabulation of Bids'!B151)</f>
        <v/>
      </c>
      <c r="C266" s="305" t="str">
        <f>IF('Tabulation of Bids'!D151=0,"",'Tabulation of Bids'!D151)</f>
        <v/>
      </c>
      <c r="D266" s="309" t="str">
        <f>IF(ISBLANK('Tabulation of Bids'!C151),"",'Tabulation of Bids'!C151)</f>
        <v/>
      </c>
      <c r="E266" s="265" t="str">
        <f t="shared" si="39"/>
        <v/>
      </c>
      <c r="F266" s="266" t="str">
        <f t="shared" si="40"/>
        <v/>
      </c>
      <c r="G266" s="294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7" t="str">
        <f>IF(ISBLANK('Tabulation of Bids'!A152),"",'Tabulation of Bids'!A152)</f>
        <v/>
      </c>
      <c r="B267" s="308" t="str">
        <f>IF(ISBLANK('Tabulation of Bids'!B152),"",'Tabulation of Bids'!B152)</f>
        <v/>
      </c>
      <c r="C267" s="305" t="str">
        <f>IF('Tabulation of Bids'!D152=0,"",'Tabulation of Bids'!D152)</f>
        <v/>
      </c>
      <c r="D267" s="309" t="str">
        <f>IF(ISBLANK('Tabulation of Bids'!C152),"",'Tabulation of Bids'!C152)</f>
        <v/>
      </c>
      <c r="E267" s="265" t="str">
        <f t="shared" si="39"/>
        <v/>
      </c>
      <c r="F267" s="266" t="str">
        <f t="shared" si="40"/>
        <v/>
      </c>
      <c r="G267" s="294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7" t="str">
        <f>IF(ISBLANK('Tabulation of Bids'!A153),"",'Tabulation of Bids'!A153)</f>
        <v/>
      </c>
      <c r="B268" s="308" t="str">
        <f>IF(ISBLANK('Tabulation of Bids'!B153),"",'Tabulation of Bids'!B153)</f>
        <v/>
      </c>
      <c r="C268" s="305" t="str">
        <f>IF('Tabulation of Bids'!D153=0,"",'Tabulation of Bids'!D153)</f>
        <v/>
      </c>
      <c r="D268" s="309" t="str">
        <f>IF(ISBLANK('Tabulation of Bids'!C153),"",'Tabulation of Bids'!C153)</f>
        <v/>
      </c>
      <c r="E268" s="265" t="str">
        <f t="shared" si="39"/>
        <v/>
      </c>
      <c r="F268" s="266" t="str">
        <f t="shared" si="40"/>
        <v/>
      </c>
      <c r="G268" s="294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7" t="str">
        <f>IF(ISBLANK('Tabulation of Bids'!A154),"",'Tabulation of Bids'!A154)</f>
        <v/>
      </c>
      <c r="B269" s="308" t="str">
        <f>IF(ISBLANK('Tabulation of Bids'!B154),"",'Tabulation of Bids'!B154)</f>
        <v/>
      </c>
      <c r="C269" s="305" t="str">
        <f>IF('Tabulation of Bids'!D154=0,"",'Tabulation of Bids'!D154)</f>
        <v/>
      </c>
      <c r="D269" s="309" t="str">
        <f>IF(ISBLANK('Tabulation of Bids'!C154),"",'Tabulation of Bids'!C154)</f>
        <v/>
      </c>
      <c r="E269" s="265" t="str">
        <f t="shared" si="39"/>
        <v/>
      </c>
      <c r="F269" s="266" t="str">
        <f t="shared" si="40"/>
        <v/>
      </c>
      <c r="G269" s="294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7" t="str">
        <f>IF(ISBLANK('Tabulation of Bids'!A155),"",'Tabulation of Bids'!A155)</f>
        <v/>
      </c>
      <c r="B270" s="308" t="str">
        <f>IF(ISBLANK('Tabulation of Bids'!B155),"",'Tabulation of Bids'!B155)</f>
        <v/>
      </c>
      <c r="C270" s="305" t="str">
        <f>IF('Tabulation of Bids'!D155=0,"",'Tabulation of Bids'!D155)</f>
        <v/>
      </c>
      <c r="D270" s="309" t="str">
        <f>IF(ISBLANK('Tabulation of Bids'!C155),"",'Tabulation of Bids'!C155)</f>
        <v/>
      </c>
      <c r="E270" s="265" t="str">
        <f t="shared" si="39"/>
        <v/>
      </c>
      <c r="F270" s="266" t="str">
        <f t="shared" si="40"/>
        <v/>
      </c>
      <c r="G270" s="294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7" t="str">
        <f>IF(ISBLANK('Tabulation of Bids'!A156),"",'Tabulation of Bids'!A156)</f>
        <v/>
      </c>
      <c r="B271" s="308" t="str">
        <f>IF(ISBLANK('Tabulation of Bids'!B156),"",'Tabulation of Bids'!B156)</f>
        <v/>
      </c>
      <c r="C271" s="305" t="str">
        <f>IF('Tabulation of Bids'!D156=0,"",'Tabulation of Bids'!D156)</f>
        <v/>
      </c>
      <c r="D271" s="309" t="str">
        <f>IF(ISBLANK('Tabulation of Bids'!C156),"",'Tabulation of Bids'!C156)</f>
        <v/>
      </c>
      <c r="E271" s="265" t="str">
        <f t="shared" si="39"/>
        <v/>
      </c>
      <c r="F271" s="266" t="str">
        <f t="shared" si="40"/>
        <v/>
      </c>
      <c r="G271" s="294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7" t="str">
        <f>IF(ISBLANK('Tabulation of Bids'!A157),"",'Tabulation of Bids'!A157)</f>
        <v/>
      </c>
      <c r="B272" s="308" t="str">
        <f>IF(ISBLANK('Tabulation of Bids'!B157),"",'Tabulation of Bids'!B157)</f>
        <v/>
      </c>
      <c r="C272" s="305" t="str">
        <f>IF('Tabulation of Bids'!D157=0,"",'Tabulation of Bids'!D157)</f>
        <v/>
      </c>
      <c r="D272" s="309" t="str">
        <f>IF(ISBLANK('Tabulation of Bids'!C157),"",'Tabulation of Bids'!C157)</f>
        <v/>
      </c>
      <c r="E272" s="265" t="str">
        <f t="shared" si="39"/>
        <v/>
      </c>
      <c r="F272" s="266" t="str">
        <f t="shared" si="40"/>
        <v/>
      </c>
      <c r="G272" s="294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7" t="str">
        <f>IF(ISBLANK('Tabulation of Bids'!A158),"",'Tabulation of Bids'!A158)</f>
        <v/>
      </c>
      <c r="B273" s="308" t="str">
        <f>IF(ISBLANK('Tabulation of Bids'!B158),"",'Tabulation of Bids'!B158)</f>
        <v/>
      </c>
      <c r="C273" s="305" t="str">
        <f>IF('Tabulation of Bids'!D158=0,"",'Tabulation of Bids'!D158)</f>
        <v/>
      </c>
      <c r="D273" s="309" t="str">
        <f>IF(ISBLANK('Tabulation of Bids'!C158),"",'Tabulation of Bids'!C158)</f>
        <v/>
      </c>
      <c r="E273" s="265" t="str">
        <f t="shared" si="39"/>
        <v/>
      </c>
      <c r="F273" s="266" t="str">
        <f t="shared" si="40"/>
        <v/>
      </c>
      <c r="G273" s="294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7" t="str">
        <f>IF(ISBLANK('Tabulation of Bids'!A159),"",'Tabulation of Bids'!A159)</f>
        <v/>
      </c>
      <c r="B274" s="308" t="str">
        <f>IF(ISBLANK('Tabulation of Bids'!B159),"",'Tabulation of Bids'!B159)</f>
        <v/>
      </c>
      <c r="C274" s="305" t="str">
        <f>IF('Tabulation of Bids'!D159=0,"",'Tabulation of Bids'!D159)</f>
        <v/>
      </c>
      <c r="D274" s="309" t="str">
        <f>IF(ISBLANK('Tabulation of Bids'!C159),"",'Tabulation of Bids'!C159)</f>
        <v/>
      </c>
      <c r="E274" s="265" t="str">
        <f t="shared" si="39"/>
        <v/>
      </c>
      <c r="F274" s="266" t="str">
        <f t="shared" si="40"/>
        <v/>
      </c>
      <c r="G274" s="294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4">
        <f>SUM(E251:E274)+SUM(E202:E225)+SUM(E153:E176)+SUM(E104:E127)+SUM(E55:E78)+SUM(E7:E30)</f>
        <v>59999.99</v>
      </c>
      <c r="F275" s="26"/>
      <c r="G275" s="36"/>
      <c r="H275" s="46"/>
      <c r="I275" s="36"/>
      <c r="J275" s="25"/>
      <c r="K275" s="25">
        <f>IF(ISNUMBER(E275),SUM(K7:K30)+SUM(K55:K78)+SUM(K104:K127)+SUM(K153:K176)+SUM(K202:K225)+SUM(K251:K274),"")</f>
        <v>0</v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3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78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79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7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4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5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6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3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3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6"/>
      <c r="E289" s="336"/>
      <c r="F289" s="336"/>
      <c r="G289" s="336"/>
      <c r="H289" s="336"/>
      <c r="I289" s="336"/>
      <c r="J289" s="336"/>
      <c r="K289" s="336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6"/>
      <c r="F291" s="336"/>
      <c r="G291" s="336"/>
      <c r="H291" s="336"/>
      <c r="I291" s="336"/>
      <c r="J291" s="336"/>
      <c r="K291" s="43"/>
    </row>
    <row r="292" spans="1:11" x14ac:dyDescent="0.2">
      <c r="A292" s="313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72" t="str">
        <f>IF(A349="",IF(ISNUMBER(J331),"ENGINEER'S PAYMENT ESTIMATE","ENGINEER'S FINAL PAYMENT ESTIMATE"),A343)</f>
        <v>ENGINEER'S FINAL PAYMENT ESTIMATE</v>
      </c>
      <c r="B294" s="372"/>
      <c r="C294" s="372"/>
      <c r="D294" s="372"/>
      <c r="E294" s="372"/>
      <c r="F294" s="372"/>
      <c r="G294" s="372"/>
      <c r="H294" s="372"/>
      <c r="I294" s="372"/>
      <c r="J294" s="372"/>
      <c r="K294" s="372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38"/>
      <c r="J295" s="11"/>
      <c r="K295" s="11"/>
    </row>
    <row r="296" spans="1:11" x14ac:dyDescent="0.2">
      <c r="A296" s="12"/>
      <c r="B296" s="93" t="str">
        <f>B3</f>
        <v>Payable to: N-Trak Group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Loves Park, IL Bid Bond</v>
      </c>
      <c r="C297" s="12"/>
      <c r="D297" s="12"/>
      <c r="E297" s="12"/>
      <c r="F297" s="12"/>
      <c r="G297" s="12"/>
      <c r="H297" s="14"/>
      <c r="I297" s="373"/>
      <c r="J297" s="373"/>
      <c r="K297" s="373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3" t="str">
        <f>IF(ISBLANK('Tabulation of Bids'!A162),"",'Tabulation of Bids'!A162)</f>
        <v/>
      </c>
      <c r="B300" s="304" t="str">
        <f>IF(ISBLANK('Tabulation of Bids'!B162),"",'Tabulation of Bids'!B162)</f>
        <v/>
      </c>
      <c r="C300" s="305" t="str">
        <f>IF('Tabulation of Bids'!D162=0,"",'Tabulation of Bids'!D162)</f>
        <v/>
      </c>
      <c r="D300" s="306" t="str">
        <f>IF(ISBLANK('Tabulation of Bids'!C162),"",'Tabulation of Bids'!C162)</f>
        <v/>
      </c>
      <c r="E300" s="261" t="str">
        <f>IF(J300 = "","",J300*C300)</f>
        <v/>
      </c>
      <c r="F300" s="262" t="str">
        <f t="shared" ref="F300:F323" si="44">IF((H300&gt;C300),H300-C300,"")</f>
        <v/>
      </c>
      <c r="G300" s="294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7" t="str">
        <f>IF(ISBLANK('Tabulation of Bids'!A163),"",'Tabulation of Bids'!A163)</f>
        <v/>
      </c>
      <c r="B301" s="308" t="str">
        <f>IF(ISBLANK('Tabulation of Bids'!B163),"",'Tabulation of Bids'!B163)</f>
        <v/>
      </c>
      <c r="C301" s="305" t="str">
        <f>IF('Tabulation of Bids'!D163=0,"",'Tabulation of Bids'!D163)</f>
        <v/>
      </c>
      <c r="D301" s="309" t="str">
        <f>IF(ISBLANK('Tabulation of Bids'!C163),"",'Tabulation of Bids'!C163)</f>
        <v/>
      </c>
      <c r="E301" s="265" t="str">
        <f t="shared" ref="E301:E323" si="47">IF(J301 = "","",J301*C301)</f>
        <v/>
      </c>
      <c r="F301" s="266" t="str">
        <f t="shared" si="44"/>
        <v/>
      </c>
      <c r="G301" s="294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7" t="str">
        <f>IF(ISBLANK('Tabulation of Bids'!A164),"",'Tabulation of Bids'!A164)</f>
        <v/>
      </c>
      <c r="B302" s="308" t="str">
        <f>IF(ISBLANK('Tabulation of Bids'!B164),"",'Tabulation of Bids'!B164)</f>
        <v/>
      </c>
      <c r="C302" s="305" t="str">
        <f>IF('Tabulation of Bids'!D164=0,"",'Tabulation of Bids'!D164)</f>
        <v/>
      </c>
      <c r="D302" s="309" t="str">
        <f>IF(ISBLANK('Tabulation of Bids'!C164),"",'Tabulation of Bids'!C164)</f>
        <v/>
      </c>
      <c r="E302" s="265" t="str">
        <f t="shared" si="47"/>
        <v/>
      </c>
      <c r="F302" s="266" t="str">
        <f t="shared" si="44"/>
        <v/>
      </c>
      <c r="G302" s="294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7" t="str">
        <f>IF(ISBLANK('Tabulation of Bids'!A165),"",'Tabulation of Bids'!A165)</f>
        <v/>
      </c>
      <c r="B303" s="308" t="str">
        <f>IF(ISBLANK('Tabulation of Bids'!B165),"",'Tabulation of Bids'!B165)</f>
        <v/>
      </c>
      <c r="C303" s="305" t="str">
        <f>IF('Tabulation of Bids'!D165=0,"",'Tabulation of Bids'!D165)</f>
        <v/>
      </c>
      <c r="D303" s="309" t="str">
        <f>IF(ISBLANK('Tabulation of Bids'!C165),"",'Tabulation of Bids'!C165)</f>
        <v/>
      </c>
      <c r="E303" s="265" t="str">
        <f t="shared" si="47"/>
        <v/>
      </c>
      <c r="F303" s="266" t="str">
        <f t="shared" si="44"/>
        <v/>
      </c>
      <c r="G303" s="294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7" t="str">
        <f>IF(ISBLANK('Tabulation of Bids'!A166),"",'Tabulation of Bids'!A166)</f>
        <v/>
      </c>
      <c r="B304" s="308" t="str">
        <f>IF(ISBLANK('Tabulation of Bids'!B166),"",'Tabulation of Bids'!B166)</f>
        <v/>
      </c>
      <c r="C304" s="305" t="str">
        <f>IF('Tabulation of Bids'!D166=0,"",'Tabulation of Bids'!D166)</f>
        <v/>
      </c>
      <c r="D304" s="309" t="str">
        <f>IF(ISBLANK('Tabulation of Bids'!C166),"",'Tabulation of Bids'!C166)</f>
        <v/>
      </c>
      <c r="E304" s="265" t="str">
        <f t="shared" si="47"/>
        <v/>
      </c>
      <c r="F304" s="266" t="str">
        <f t="shared" si="44"/>
        <v/>
      </c>
      <c r="G304" s="294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7" t="str">
        <f>IF(ISBLANK('Tabulation of Bids'!A167),"",'Tabulation of Bids'!A167)</f>
        <v/>
      </c>
      <c r="B305" s="308" t="str">
        <f>IF(ISBLANK('Tabulation of Bids'!B167),"",'Tabulation of Bids'!B167)</f>
        <v/>
      </c>
      <c r="C305" s="305" t="str">
        <f>IF('Tabulation of Bids'!D167=0,"",'Tabulation of Bids'!D167)</f>
        <v/>
      </c>
      <c r="D305" s="309" t="str">
        <f>IF(ISBLANK('Tabulation of Bids'!C167),"",'Tabulation of Bids'!C167)</f>
        <v/>
      </c>
      <c r="E305" s="265" t="str">
        <f t="shared" si="47"/>
        <v/>
      </c>
      <c r="F305" s="266" t="str">
        <f t="shared" si="44"/>
        <v/>
      </c>
      <c r="G305" s="294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7" t="str">
        <f>IF(ISBLANK('Tabulation of Bids'!A168),"",'Tabulation of Bids'!A168)</f>
        <v/>
      </c>
      <c r="B306" s="308" t="str">
        <f>IF(ISBLANK('Tabulation of Bids'!B168),"",'Tabulation of Bids'!B168)</f>
        <v/>
      </c>
      <c r="C306" s="305" t="str">
        <f>IF('Tabulation of Bids'!D168=0,"",'Tabulation of Bids'!D168)</f>
        <v/>
      </c>
      <c r="D306" s="309" t="str">
        <f>IF(ISBLANK('Tabulation of Bids'!C168),"",'Tabulation of Bids'!C168)</f>
        <v/>
      </c>
      <c r="E306" s="265" t="str">
        <f t="shared" si="47"/>
        <v/>
      </c>
      <c r="F306" s="266" t="str">
        <f t="shared" si="44"/>
        <v/>
      </c>
      <c r="G306" s="294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7" t="str">
        <f>IF(ISBLANK('Tabulation of Bids'!A169),"",'Tabulation of Bids'!A169)</f>
        <v/>
      </c>
      <c r="B307" s="308" t="str">
        <f>IF(ISBLANK('Tabulation of Bids'!B169),"",'Tabulation of Bids'!B169)</f>
        <v/>
      </c>
      <c r="C307" s="305" t="str">
        <f>IF('Tabulation of Bids'!D169=0,"",'Tabulation of Bids'!D169)</f>
        <v/>
      </c>
      <c r="D307" s="309" t="str">
        <f>IF(ISBLANK('Tabulation of Bids'!C169),"",'Tabulation of Bids'!C169)</f>
        <v/>
      </c>
      <c r="E307" s="265" t="str">
        <f t="shared" si="47"/>
        <v/>
      </c>
      <c r="F307" s="266" t="str">
        <f t="shared" si="44"/>
        <v/>
      </c>
      <c r="G307" s="294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7" t="str">
        <f>IF(ISBLANK('Tabulation of Bids'!A170),"",'Tabulation of Bids'!A170)</f>
        <v/>
      </c>
      <c r="B308" s="308" t="str">
        <f>IF(ISBLANK('Tabulation of Bids'!B170),"",'Tabulation of Bids'!B170)</f>
        <v/>
      </c>
      <c r="C308" s="305" t="str">
        <f>IF('Tabulation of Bids'!D170=0,"",'Tabulation of Bids'!D170)</f>
        <v/>
      </c>
      <c r="D308" s="309" t="str">
        <f>IF(ISBLANK('Tabulation of Bids'!C170),"",'Tabulation of Bids'!C170)</f>
        <v/>
      </c>
      <c r="E308" s="265" t="str">
        <f t="shared" si="47"/>
        <v/>
      </c>
      <c r="F308" s="266" t="str">
        <f t="shared" si="44"/>
        <v/>
      </c>
      <c r="G308" s="294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7" t="str">
        <f>IF(ISBLANK('Tabulation of Bids'!A171),"",'Tabulation of Bids'!A171)</f>
        <v/>
      </c>
      <c r="B309" s="308" t="str">
        <f>IF(ISBLANK('Tabulation of Bids'!B171),"",'Tabulation of Bids'!B171)</f>
        <v/>
      </c>
      <c r="C309" s="305" t="str">
        <f>IF('Tabulation of Bids'!D171=0,"",'Tabulation of Bids'!D171)</f>
        <v/>
      </c>
      <c r="D309" s="309" t="str">
        <f>IF(ISBLANK('Tabulation of Bids'!C171),"",'Tabulation of Bids'!C171)</f>
        <v/>
      </c>
      <c r="E309" s="265" t="str">
        <f t="shared" si="47"/>
        <v/>
      </c>
      <c r="F309" s="266" t="str">
        <f t="shared" si="44"/>
        <v/>
      </c>
      <c r="G309" s="294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7" t="str">
        <f>IF(ISBLANK('Tabulation of Bids'!A172),"",'Tabulation of Bids'!A172)</f>
        <v/>
      </c>
      <c r="B310" s="308" t="str">
        <f>IF(ISBLANK('Tabulation of Bids'!B172),"",'Tabulation of Bids'!B172)</f>
        <v/>
      </c>
      <c r="C310" s="305" t="str">
        <f>IF('Tabulation of Bids'!D172=0,"",'Tabulation of Bids'!D172)</f>
        <v/>
      </c>
      <c r="D310" s="309" t="str">
        <f>IF(ISBLANK('Tabulation of Bids'!C172),"",'Tabulation of Bids'!C172)</f>
        <v/>
      </c>
      <c r="E310" s="265" t="str">
        <f t="shared" si="47"/>
        <v/>
      </c>
      <c r="F310" s="266" t="str">
        <f t="shared" si="44"/>
        <v/>
      </c>
      <c r="G310" s="294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7" t="str">
        <f>IF(ISBLANK('Tabulation of Bids'!A173),"",'Tabulation of Bids'!A173)</f>
        <v/>
      </c>
      <c r="B311" s="308" t="str">
        <f>IF(ISBLANK('Tabulation of Bids'!B173),"",'Tabulation of Bids'!B173)</f>
        <v/>
      </c>
      <c r="C311" s="305" t="str">
        <f>IF('Tabulation of Bids'!D173=0,"",'Tabulation of Bids'!D173)</f>
        <v/>
      </c>
      <c r="D311" s="309" t="str">
        <f>IF(ISBLANK('Tabulation of Bids'!C173),"",'Tabulation of Bids'!C173)</f>
        <v/>
      </c>
      <c r="E311" s="265" t="str">
        <f t="shared" si="47"/>
        <v/>
      </c>
      <c r="F311" s="266" t="str">
        <f t="shared" si="44"/>
        <v/>
      </c>
      <c r="G311" s="294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7" t="str">
        <f>IF(ISBLANK('Tabulation of Bids'!A174),"",'Tabulation of Bids'!A174)</f>
        <v/>
      </c>
      <c r="B312" s="308" t="str">
        <f>IF(ISBLANK('Tabulation of Bids'!B174),"",'Tabulation of Bids'!B174)</f>
        <v/>
      </c>
      <c r="C312" s="305" t="str">
        <f>IF('Tabulation of Bids'!D174=0,"",'Tabulation of Bids'!D174)</f>
        <v/>
      </c>
      <c r="D312" s="309" t="str">
        <f>IF(ISBLANK('Tabulation of Bids'!C174),"",'Tabulation of Bids'!C174)</f>
        <v/>
      </c>
      <c r="E312" s="265" t="str">
        <f t="shared" si="47"/>
        <v/>
      </c>
      <c r="F312" s="266" t="str">
        <f t="shared" si="44"/>
        <v/>
      </c>
      <c r="G312" s="294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7" t="str">
        <f>IF(ISBLANK('Tabulation of Bids'!A175),"",'Tabulation of Bids'!A175)</f>
        <v/>
      </c>
      <c r="B313" s="308" t="str">
        <f>IF(ISBLANK('Tabulation of Bids'!B175),"",'Tabulation of Bids'!B175)</f>
        <v/>
      </c>
      <c r="C313" s="305" t="str">
        <f>IF('Tabulation of Bids'!D175=0,"",'Tabulation of Bids'!D175)</f>
        <v/>
      </c>
      <c r="D313" s="309" t="str">
        <f>IF(ISBLANK('Tabulation of Bids'!C175),"",'Tabulation of Bids'!C175)</f>
        <v/>
      </c>
      <c r="E313" s="265" t="str">
        <f t="shared" si="47"/>
        <v/>
      </c>
      <c r="F313" s="266" t="str">
        <f t="shared" si="44"/>
        <v/>
      </c>
      <c r="G313" s="294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7" t="str">
        <f>IF(ISBLANK('Tabulation of Bids'!A176),"",'Tabulation of Bids'!A176)</f>
        <v/>
      </c>
      <c r="B314" s="308" t="str">
        <f>IF(ISBLANK('Tabulation of Bids'!B176),"",'Tabulation of Bids'!B176)</f>
        <v/>
      </c>
      <c r="C314" s="305" t="str">
        <f>IF('Tabulation of Bids'!D176=0,"",'Tabulation of Bids'!D176)</f>
        <v/>
      </c>
      <c r="D314" s="309" t="str">
        <f>IF(ISBLANK('Tabulation of Bids'!C176),"",'Tabulation of Bids'!C176)</f>
        <v/>
      </c>
      <c r="E314" s="265" t="str">
        <f t="shared" si="47"/>
        <v/>
      </c>
      <c r="F314" s="266" t="str">
        <f t="shared" si="44"/>
        <v/>
      </c>
      <c r="G314" s="294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7" t="str">
        <f>IF(ISBLANK('Tabulation of Bids'!A177),"",'Tabulation of Bids'!A177)</f>
        <v/>
      </c>
      <c r="B315" s="308" t="str">
        <f>IF(ISBLANK('Tabulation of Bids'!B177),"",'Tabulation of Bids'!B177)</f>
        <v/>
      </c>
      <c r="C315" s="305" t="str">
        <f>IF('Tabulation of Bids'!D177=0,"",'Tabulation of Bids'!D177)</f>
        <v/>
      </c>
      <c r="D315" s="309" t="str">
        <f>IF(ISBLANK('Tabulation of Bids'!C177),"",'Tabulation of Bids'!C177)</f>
        <v/>
      </c>
      <c r="E315" s="265" t="str">
        <f t="shared" si="47"/>
        <v/>
      </c>
      <c r="F315" s="266" t="str">
        <f t="shared" si="44"/>
        <v/>
      </c>
      <c r="G315" s="294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7" t="str">
        <f>IF(ISBLANK('Tabulation of Bids'!A178),"",'Tabulation of Bids'!A178)</f>
        <v/>
      </c>
      <c r="B316" s="308" t="str">
        <f>IF(ISBLANK('Tabulation of Bids'!B178),"",'Tabulation of Bids'!B178)</f>
        <v/>
      </c>
      <c r="C316" s="305" t="str">
        <f>IF('Tabulation of Bids'!D178=0,"",'Tabulation of Bids'!D178)</f>
        <v/>
      </c>
      <c r="D316" s="309" t="str">
        <f>IF(ISBLANK('Tabulation of Bids'!C178),"",'Tabulation of Bids'!C178)</f>
        <v/>
      </c>
      <c r="E316" s="265" t="str">
        <f t="shared" si="47"/>
        <v/>
      </c>
      <c r="F316" s="266" t="str">
        <f t="shared" si="44"/>
        <v/>
      </c>
      <c r="G316" s="294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7" t="str">
        <f>IF(ISBLANK('Tabulation of Bids'!A179),"",'Tabulation of Bids'!A179)</f>
        <v/>
      </c>
      <c r="B317" s="308" t="str">
        <f>IF(ISBLANK('Tabulation of Bids'!B179),"",'Tabulation of Bids'!B179)</f>
        <v/>
      </c>
      <c r="C317" s="305" t="str">
        <f>IF('Tabulation of Bids'!D179=0,"",'Tabulation of Bids'!D179)</f>
        <v/>
      </c>
      <c r="D317" s="309" t="str">
        <f>IF(ISBLANK('Tabulation of Bids'!C179),"",'Tabulation of Bids'!C179)</f>
        <v/>
      </c>
      <c r="E317" s="265" t="str">
        <f t="shared" si="47"/>
        <v/>
      </c>
      <c r="F317" s="266" t="str">
        <f t="shared" si="44"/>
        <v/>
      </c>
      <c r="G317" s="294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7" t="str">
        <f>IF(ISBLANK('Tabulation of Bids'!A180),"",'Tabulation of Bids'!A180)</f>
        <v/>
      </c>
      <c r="B318" s="308" t="str">
        <f>IF(ISBLANK('Tabulation of Bids'!B180),"",'Tabulation of Bids'!B180)</f>
        <v/>
      </c>
      <c r="C318" s="305" t="str">
        <f>IF('Tabulation of Bids'!D180=0,"",'Tabulation of Bids'!D180)</f>
        <v/>
      </c>
      <c r="D318" s="309" t="str">
        <f>IF(ISBLANK('Tabulation of Bids'!C180),"",'Tabulation of Bids'!C180)</f>
        <v/>
      </c>
      <c r="E318" s="265" t="str">
        <f t="shared" si="47"/>
        <v/>
      </c>
      <c r="F318" s="266" t="str">
        <f t="shared" si="44"/>
        <v/>
      </c>
      <c r="G318" s="294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7" t="str">
        <f>IF(ISBLANK('Tabulation of Bids'!A181),"",'Tabulation of Bids'!A181)</f>
        <v/>
      </c>
      <c r="B319" s="308" t="str">
        <f>IF(ISBLANK('Tabulation of Bids'!B181),"",'Tabulation of Bids'!B181)</f>
        <v/>
      </c>
      <c r="C319" s="305" t="str">
        <f>IF('Tabulation of Bids'!D181=0,"",'Tabulation of Bids'!D181)</f>
        <v/>
      </c>
      <c r="D319" s="309" t="str">
        <f>IF(ISBLANK('Tabulation of Bids'!C181),"",'Tabulation of Bids'!C181)</f>
        <v/>
      </c>
      <c r="E319" s="265" t="str">
        <f t="shared" si="47"/>
        <v/>
      </c>
      <c r="F319" s="266" t="str">
        <f t="shared" si="44"/>
        <v/>
      </c>
      <c r="G319" s="294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7" t="str">
        <f>IF(ISBLANK('Tabulation of Bids'!A182),"",'Tabulation of Bids'!A182)</f>
        <v/>
      </c>
      <c r="B320" s="308" t="str">
        <f>IF(ISBLANK('Tabulation of Bids'!B182),"",'Tabulation of Bids'!B182)</f>
        <v/>
      </c>
      <c r="C320" s="305" t="str">
        <f>IF('Tabulation of Bids'!D182=0,"",'Tabulation of Bids'!D182)</f>
        <v/>
      </c>
      <c r="D320" s="309" t="str">
        <f>IF(ISBLANK('Tabulation of Bids'!C182),"",'Tabulation of Bids'!C182)</f>
        <v/>
      </c>
      <c r="E320" s="265" t="str">
        <f t="shared" si="47"/>
        <v/>
      </c>
      <c r="F320" s="266" t="str">
        <f t="shared" si="44"/>
        <v/>
      </c>
      <c r="G320" s="294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7" t="str">
        <f>IF(ISBLANK('Tabulation of Bids'!A183),"",'Tabulation of Bids'!A183)</f>
        <v/>
      </c>
      <c r="B321" s="308" t="str">
        <f>IF(ISBLANK('Tabulation of Bids'!B183),"",'Tabulation of Bids'!B183)</f>
        <v/>
      </c>
      <c r="C321" s="305" t="str">
        <f>IF('Tabulation of Bids'!D183=0,"",'Tabulation of Bids'!D183)</f>
        <v/>
      </c>
      <c r="D321" s="309" t="str">
        <f>IF(ISBLANK('Tabulation of Bids'!C183),"",'Tabulation of Bids'!C183)</f>
        <v/>
      </c>
      <c r="E321" s="265" t="str">
        <f t="shared" si="47"/>
        <v/>
      </c>
      <c r="F321" s="266" t="str">
        <f t="shared" si="44"/>
        <v/>
      </c>
      <c r="G321" s="294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7" t="str">
        <f>IF(ISBLANK('Tabulation of Bids'!A184),"",'Tabulation of Bids'!A184)</f>
        <v/>
      </c>
      <c r="B322" s="308" t="str">
        <f>IF(ISBLANK('Tabulation of Bids'!B184),"",'Tabulation of Bids'!B184)</f>
        <v/>
      </c>
      <c r="C322" s="305" t="str">
        <f>IF('Tabulation of Bids'!D184=0,"",'Tabulation of Bids'!D184)</f>
        <v/>
      </c>
      <c r="D322" s="309" t="str">
        <f>IF(ISBLANK('Tabulation of Bids'!C184),"",'Tabulation of Bids'!C184)</f>
        <v/>
      </c>
      <c r="E322" s="265" t="str">
        <f t="shared" si="47"/>
        <v/>
      </c>
      <c r="F322" s="266" t="str">
        <f t="shared" si="44"/>
        <v/>
      </c>
      <c r="G322" s="294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7" t="str">
        <f>IF(ISBLANK('Tabulation of Bids'!A185),"",'Tabulation of Bids'!A185)</f>
        <v/>
      </c>
      <c r="B323" s="308" t="str">
        <f>IF(ISBLANK('Tabulation of Bids'!B185),"",'Tabulation of Bids'!B185)</f>
        <v/>
      </c>
      <c r="C323" s="305" t="str">
        <f>IF('Tabulation of Bids'!D185=0,"",'Tabulation of Bids'!D185)</f>
        <v/>
      </c>
      <c r="D323" s="309" t="str">
        <f>IF(ISBLANK('Tabulation of Bids'!C185),"",'Tabulation of Bids'!C185)</f>
        <v/>
      </c>
      <c r="E323" s="265" t="str">
        <f t="shared" si="47"/>
        <v/>
      </c>
      <c r="F323" s="266" t="str">
        <f t="shared" si="44"/>
        <v/>
      </c>
      <c r="G323" s="294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4">
        <f>SUM(E300:E323)+SUM(E251:E274)+SUM(E202:E225)+SUM(E153:E176)+SUM(E104:E127)+SUM(E55:E78)+SUM(E7:E30)</f>
        <v>59999.99</v>
      </c>
      <c r="F324" s="26"/>
      <c r="G324" s="36"/>
      <c r="H324" s="46"/>
      <c r="I324" s="36"/>
      <c r="J324" s="25"/>
      <c r="K324" s="25">
        <f>IF(ISNUMBER(E324),SUM(K7:K30)+SUM(K55:K78)+SUM(K104:K127)+SUM(K153:K176)+SUM(K202:K225)+SUM(K251:K274)+SUM(K300:K323),"")</f>
        <v>0</v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3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78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79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7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4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5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6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3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3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6"/>
      <c r="E338" s="336"/>
      <c r="F338" s="336"/>
      <c r="G338" s="336"/>
      <c r="H338" s="336"/>
      <c r="I338" s="336"/>
      <c r="J338" s="336"/>
      <c r="K338" s="336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6"/>
      <c r="F340" s="336"/>
      <c r="G340" s="336"/>
      <c r="H340" s="336"/>
      <c r="I340" s="336"/>
      <c r="J340" s="336"/>
      <c r="K340" s="43"/>
    </row>
    <row r="341" spans="1:11" x14ac:dyDescent="0.2">
      <c r="A341" s="313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72" t="str">
        <f>IF(A398="",IF(ISNUMBER(J380),"ENGINEER'S PAYMENT ESTIMATE","ENGINEER'S FINAL PAYMENT ESTIMATE"),A392)</f>
        <v>ENGINEER'S FINAL PAYMENT ESTIMATE</v>
      </c>
      <c r="B343" s="372"/>
      <c r="C343" s="372"/>
      <c r="D343" s="372"/>
      <c r="E343" s="372"/>
      <c r="F343" s="372"/>
      <c r="G343" s="372"/>
      <c r="H343" s="372"/>
      <c r="I343" s="372"/>
      <c r="J343" s="372"/>
      <c r="K343" s="372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38"/>
      <c r="J344" s="11"/>
      <c r="K344" s="11"/>
    </row>
    <row r="345" spans="1:11" x14ac:dyDescent="0.2">
      <c r="A345" s="12"/>
      <c r="B345" s="93" t="str">
        <f>B3</f>
        <v>Payable to: N-Trak Group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Loves Park, IL Bid Bond</v>
      </c>
      <c r="C346" s="12"/>
      <c r="D346" s="12"/>
      <c r="E346" s="12"/>
      <c r="F346" s="12"/>
      <c r="G346" s="12"/>
      <c r="H346" s="14"/>
      <c r="I346" s="373"/>
      <c r="J346" s="373"/>
      <c r="K346" s="373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3" t="str">
        <f>IF(ISBLANK('Tabulation of Bids'!A188),"",'Tabulation of Bids'!A188)</f>
        <v/>
      </c>
      <c r="B349" s="304" t="str">
        <f>IF(ISBLANK('Tabulation of Bids'!B188),"",'Tabulation of Bids'!B188)</f>
        <v/>
      </c>
      <c r="C349" s="305" t="str">
        <f>IF('Tabulation of Bids'!D188=0,"",'Tabulation of Bids'!D188)</f>
        <v/>
      </c>
      <c r="D349" s="306" t="str">
        <f>IF(ISBLANK('Tabulation of Bids'!C188),"",'Tabulation of Bids'!C188)</f>
        <v/>
      </c>
      <c r="E349" s="261" t="str">
        <f>IF(J349 = "","",J349*C349)</f>
        <v/>
      </c>
      <c r="F349" s="262" t="str">
        <f t="shared" ref="F349:F372" si="49">IF((H349&gt;C349),H349-C349,"")</f>
        <v/>
      </c>
      <c r="G349" s="294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7" t="str">
        <f>IF(ISBLANK('Tabulation of Bids'!A189),"",'Tabulation of Bids'!A189)</f>
        <v/>
      </c>
      <c r="B350" s="308" t="str">
        <f>IF(ISBLANK('Tabulation of Bids'!B189),"",'Tabulation of Bids'!B189)</f>
        <v/>
      </c>
      <c r="C350" s="305" t="str">
        <f>IF('Tabulation of Bids'!D189=0,"",'Tabulation of Bids'!D189)</f>
        <v/>
      </c>
      <c r="D350" s="309" t="str">
        <f>IF(ISBLANK('Tabulation of Bids'!C189),"",'Tabulation of Bids'!C189)</f>
        <v/>
      </c>
      <c r="E350" s="265" t="str">
        <f t="shared" ref="E350:E372" si="52">IF(J350 = "","",J350*C350)</f>
        <v/>
      </c>
      <c r="F350" s="266" t="str">
        <f t="shared" si="49"/>
        <v/>
      </c>
      <c r="G350" s="294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7" t="str">
        <f>IF(ISBLANK('Tabulation of Bids'!A190),"",'Tabulation of Bids'!A190)</f>
        <v/>
      </c>
      <c r="B351" s="308" t="str">
        <f>IF(ISBLANK('Tabulation of Bids'!B190),"",'Tabulation of Bids'!B190)</f>
        <v/>
      </c>
      <c r="C351" s="305" t="str">
        <f>IF('Tabulation of Bids'!D190=0,"",'Tabulation of Bids'!D190)</f>
        <v/>
      </c>
      <c r="D351" s="309" t="str">
        <f>IF(ISBLANK('Tabulation of Bids'!C190),"",'Tabulation of Bids'!C190)</f>
        <v/>
      </c>
      <c r="E351" s="265" t="str">
        <f t="shared" si="52"/>
        <v/>
      </c>
      <c r="F351" s="266" t="str">
        <f t="shared" si="49"/>
        <v/>
      </c>
      <c r="G351" s="294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7" t="str">
        <f>IF(ISBLANK('Tabulation of Bids'!A191),"",'Tabulation of Bids'!A191)</f>
        <v/>
      </c>
      <c r="B352" s="308" t="str">
        <f>IF(ISBLANK('Tabulation of Bids'!B191),"",'Tabulation of Bids'!B191)</f>
        <v/>
      </c>
      <c r="C352" s="305" t="str">
        <f>IF('Tabulation of Bids'!D191=0,"",'Tabulation of Bids'!D191)</f>
        <v/>
      </c>
      <c r="D352" s="309" t="str">
        <f>IF(ISBLANK('Tabulation of Bids'!C191),"",'Tabulation of Bids'!C191)</f>
        <v/>
      </c>
      <c r="E352" s="265" t="str">
        <f t="shared" si="52"/>
        <v/>
      </c>
      <c r="F352" s="266" t="str">
        <f t="shared" si="49"/>
        <v/>
      </c>
      <c r="G352" s="294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7" t="str">
        <f>IF(ISBLANK('Tabulation of Bids'!A192),"",'Tabulation of Bids'!A192)</f>
        <v/>
      </c>
      <c r="B353" s="308" t="str">
        <f>IF(ISBLANK('Tabulation of Bids'!B192),"",'Tabulation of Bids'!B192)</f>
        <v/>
      </c>
      <c r="C353" s="305" t="str">
        <f>IF('Tabulation of Bids'!D192=0,"",'Tabulation of Bids'!D192)</f>
        <v/>
      </c>
      <c r="D353" s="309" t="str">
        <f>IF(ISBLANK('Tabulation of Bids'!C192),"",'Tabulation of Bids'!C192)</f>
        <v/>
      </c>
      <c r="E353" s="265" t="str">
        <f t="shared" si="52"/>
        <v/>
      </c>
      <c r="F353" s="266" t="str">
        <f t="shared" si="49"/>
        <v/>
      </c>
      <c r="G353" s="294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7" t="str">
        <f>IF(ISBLANK('Tabulation of Bids'!A193),"",'Tabulation of Bids'!A193)</f>
        <v/>
      </c>
      <c r="B354" s="308" t="str">
        <f>IF(ISBLANK('Tabulation of Bids'!B193),"",'Tabulation of Bids'!B193)</f>
        <v/>
      </c>
      <c r="C354" s="305" t="str">
        <f>IF('Tabulation of Bids'!D193=0,"",'Tabulation of Bids'!D193)</f>
        <v/>
      </c>
      <c r="D354" s="309" t="str">
        <f>IF(ISBLANK('Tabulation of Bids'!C193),"",'Tabulation of Bids'!C193)</f>
        <v/>
      </c>
      <c r="E354" s="265" t="str">
        <f t="shared" si="52"/>
        <v/>
      </c>
      <c r="F354" s="266" t="str">
        <f t="shared" si="49"/>
        <v/>
      </c>
      <c r="G354" s="294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7" t="str">
        <f>IF(ISBLANK('Tabulation of Bids'!A194),"",'Tabulation of Bids'!A194)</f>
        <v/>
      </c>
      <c r="B355" s="308" t="str">
        <f>IF(ISBLANK('Tabulation of Bids'!B194),"",'Tabulation of Bids'!B194)</f>
        <v/>
      </c>
      <c r="C355" s="305" t="str">
        <f>IF('Tabulation of Bids'!D194=0,"",'Tabulation of Bids'!D194)</f>
        <v/>
      </c>
      <c r="D355" s="309" t="str">
        <f>IF(ISBLANK('Tabulation of Bids'!C194),"",'Tabulation of Bids'!C194)</f>
        <v/>
      </c>
      <c r="E355" s="265" t="str">
        <f t="shared" si="52"/>
        <v/>
      </c>
      <c r="F355" s="266" t="str">
        <f t="shared" si="49"/>
        <v/>
      </c>
      <c r="G355" s="294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7" t="str">
        <f>IF(ISBLANK('Tabulation of Bids'!A195),"",'Tabulation of Bids'!A195)</f>
        <v/>
      </c>
      <c r="B356" s="308" t="str">
        <f>IF(ISBLANK('Tabulation of Bids'!B195),"",'Tabulation of Bids'!B195)</f>
        <v/>
      </c>
      <c r="C356" s="305" t="str">
        <f>IF('Tabulation of Bids'!D195=0,"",'Tabulation of Bids'!D195)</f>
        <v/>
      </c>
      <c r="D356" s="309" t="str">
        <f>IF(ISBLANK('Tabulation of Bids'!C195),"",'Tabulation of Bids'!C195)</f>
        <v/>
      </c>
      <c r="E356" s="265" t="str">
        <f t="shared" si="52"/>
        <v/>
      </c>
      <c r="F356" s="266" t="str">
        <f t="shared" si="49"/>
        <v/>
      </c>
      <c r="G356" s="294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7" t="str">
        <f>IF(ISBLANK('Tabulation of Bids'!A196),"",'Tabulation of Bids'!A196)</f>
        <v/>
      </c>
      <c r="B357" s="308" t="str">
        <f>IF(ISBLANK('Tabulation of Bids'!B196),"",'Tabulation of Bids'!B196)</f>
        <v/>
      </c>
      <c r="C357" s="305" t="str">
        <f>IF('Tabulation of Bids'!D196=0,"",'Tabulation of Bids'!D196)</f>
        <v/>
      </c>
      <c r="D357" s="309" t="str">
        <f>IF(ISBLANK('Tabulation of Bids'!C196),"",'Tabulation of Bids'!C196)</f>
        <v/>
      </c>
      <c r="E357" s="265" t="str">
        <f t="shared" si="52"/>
        <v/>
      </c>
      <c r="F357" s="266" t="str">
        <f t="shared" si="49"/>
        <v/>
      </c>
      <c r="G357" s="294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7" t="str">
        <f>IF(ISBLANK('Tabulation of Bids'!A197),"",'Tabulation of Bids'!A197)</f>
        <v/>
      </c>
      <c r="B358" s="308" t="str">
        <f>IF(ISBLANK('Tabulation of Bids'!B197),"",'Tabulation of Bids'!B197)</f>
        <v/>
      </c>
      <c r="C358" s="305" t="str">
        <f>IF('Tabulation of Bids'!D197=0,"",'Tabulation of Bids'!D197)</f>
        <v/>
      </c>
      <c r="D358" s="309" t="str">
        <f>IF(ISBLANK('Tabulation of Bids'!C197),"",'Tabulation of Bids'!C197)</f>
        <v/>
      </c>
      <c r="E358" s="265" t="str">
        <f t="shared" si="52"/>
        <v/>
      </c>
      <c r="F358" s="266" t="str">
        <f t="shared" si="49"/>
        <v/>
      </c>
      <c r="G358" s="294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7" t="str">
        <f>IF(ISBLANK('Tabulation of Bids'!A198),"",'Tabulation of Bids'!A198)</f>
        <v/>
      </c>
      <c r="B359" s="308" t="str">
        <f>IF(ISBLANK('Tabulation of Bids'!B198),"",'Tabulation of Bids'!B198)</f>
        <v/>
      </c>
      <c r="C359" s="305" t="str">
        <f>IF('Tabulation of Bids'!D198=0,"",'Tabulation of Bids'!D198)</f>
        <v/>
      </c>
      <c r="D359" s="309" t="str">
        <f>IF(ISBLANK('Tabulation of Bids'!C198),"",'Tabulation of Bids'!C198)</f>
        <v/>
      </c>
      <c r="E359" s="265" t="str">
        <f t="shared" si="52"/>
        <v/>
      </c>
      <c r="F359" s="266" t="str">
        <f t="shared" si="49"/>
        <v/>
      </c>
      <c r="G359" s="294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7" t="str">
        <f>IF(ISBLANK('Tabulation of Bids'!A199),"",'Tabulation of Bids'!A199)</f>
        <v/>
      </c>
      <c r="B360" s="308" t="str">
        <f>IF(ISBLANK('Tabulation of Bids'!B199),"",'Tabulation of Bids'!B199)</f>
        <v/>
      </c>
      <c r="C360" s="305" t="str">
        <f>IF('Tabulation of Bids'!D199=0,"",'Tabulation of Bids'!D199)</f>
        <v/>
      </c>
      <c r="D360" s="309" t="str">
        <f>IF(ISBLANK('Tabulation of Bids'!C199),"",'Tabulation of Bids'!C199)</f>
        <v/>
      </c>
      <c r="E360" s="265" t="str">
        <f t="shared" si="52"/>
        <v/>
      </c>
      <c r="F360" s="266" t="str">
        <f t="shared" si="49"/>
        <v/>
      </c>
      <c r="G360" s="294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7" t="str">
        <f>IF(ISBLANK('Tabulation of Bids'!A200),"",'Tabulation of Bids'!A200)</f>
        <v/>
      </c>
      <c r="B361" s="308" t="str">
        <f>IF(ISBLANK('Tabulation of Bids'!B200),"",'Tabulation of Bids'!B200)</f>
        <v/>
      </c>
      <c r="C361" s="305" t="str">
        <f>IF('Tabulation of Bids'!D200=0,"",'Tabulation of Bids'!D200)</f>
        <v/>
      </c>
      <c r="D361" s="309" t="str">
        <f>IF(ISBLANK('Tabulation of Bids'!C200),"",'Tabulation of Bids'!C200)</f>
        <v/>
      </c>
      <c r="E361" s="265" t="str">
        <f t="shared" si="52"/>
        <v/>
      </c>
      <c r="F361" s="266" t="str">
        <f t="shared" si="49"/>
        <v/>
      </c>
      <c r="G361" s="294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7" t="str">
        <f>IF(ISBLANK('Tabulation of Bids'!A201),"",'Tabulation of Bids'!A201)</f>
        <v/>
      </c>
      <c r="B362" s="308" t="str">
        <f>IF(ISBLANK('Tabulation of Bids'!B201),"",'Tabulation of Bids'!B201)</f>
        <v/>
      </c>
      <c r="C362" s="305" t="str">
        <f>IF('Tabulation of Bids'!D201=0,"",'Tabulation of Bids'!D201)</f>
        <v/>
      </c>
      <c r="D362" s="309" t="str">
        <f>IF(ISBLANK('Tabulation of Bids'!C201),"",'Tabulation of Bids'!C201)</f>
        <v/>
      </c>
      <c r="E362" s="265" t="str">
        <f t="shared" si="52"/>
        <v/>
      </c>
      <c r="F362" s="266" t="str">
        <f t="shared" si="49"/>
        <v/>
      </c>
      <c r="G362" s="294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7" t="str">
        <f>IF(ISBLANK('Tabulation of Bids'!A202),"",'Tabulation of Bids'!A202)</f>
        <v/>
      </c>
      <c r="B363" s="308" t="str">
        <f>IF(ISBLANK('Tabulation of Bids'!B202),"",'Tabulation of Bids'!B202)</f>
        <v/>
      </c>
      <c r="C363" s="305" t="str">
        <f>IF('Tabulation of Bids'!D202=0,"",'Tabulation of Bids'!D202)</f>
        <v/>
      </c>
      <c r="D363" s="309" t="str">
        <f>IF(ISBLANK('Tabulation of Bids'!C202),"",'Tabulation of Bids'!C202)</f>
        <v/>
      </c>
      <c r="E363" s="265" t="str">
        <f t="shared" si="52"/>
        <v/>
      </c>
      <c r="F363" s="266" t="str">
        <f t="shared" si="49"/>
        <v/>
      </c>
      <c r="G363" s="294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7" t="str">
        <f>IF(ISBLANK('Tabulation of Bids'!A203),"",'Tabulation of Bids'!A203)</f>
        <v/>
      </c>
      <c r="B364" s="308" t="str">
        <f>IF(ISBLANK('Tabulation of Bids'!B203),"",'Tabulation of Bids'!B203)</f>
        <v/>
      </c>
      <c r="C364" s="305" t="str">
        <f>IF('Tabulation of Bids'!D203=0,"",'Tabulation of Bids'!D203)</f>
        <v/>
      </c>
      <c r="D364" s="309" t="str">
        <f>IF(ISBLANK('Tabulation of Bids'!C203),"",'Tabulation of Bids'!C203)</f>
        <v/>
      </c>
      <c r="E364" s="265" t="str">
        <f t="shared" si="52"/>
        <v/>
      </c>
      <c r="F364" s="266" t="str">
        <f t="shared" si="49"/>
        <v/>
      </c>
      <c r="G364" s="294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7" t="str">
        <f>IF(ISBLANK('Tabulation of Bids'!A204),"",'Tabulation of Bids'!A204)</f>
        <v/>
      </c>
      <c r="B365" s="308" t="str">
        <f>IF(ISBLANK('Tabulation of Bids'!B204),"",'Tabulation of Bids'!B204)</f>
        <v/>
      </c>
      <c r="C365" s="305" t="str">
        <f>IF('Tabulation of Bids'!D204=0,"",'Tabulation of Bids'!D204)</f>
        <v/>
      </c>
      <c r="D365" s="309" t="str">
        <f>IF(ISBLANK('Tabulation of Bids'!C204),"",'Tabulation of Bids'!C204)</f>
        <v/>
      </c>
      <c r="E365" s="265" t="str">
        <f t="shared" si="52"/>
        <v/>
      </c>
      <c r="F365" s="266" t="str">
        <f t="shared" si="49"/>
        <v/>
      </c>
      <c r="G365" s="294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7" t="str">
        <f>IF(ISBLANK('Tabulation of Bids'!A205),"",'Tabulation of Bids'!A205)</f>
        <v/>
      </c>
      <c r="B366" s="308" t="str">
        <f>IF(ISBLANK('Tabulation of Bids'!B205),"",'Tabulation of Bids'!B205)</f>
        <v/>
      </c>
      <c r="C366" s="305" t="str">
        <f>IF('Tabulation of Bids'!D205=0,"",'Tabulation of Bids'!D205)</f>
        <v/>
      </c>
      <c r="D366" s="309" t="str">
        <f>IF(ISBLANK('Tabulation of Bids'!C205),"",'Tabulation of Bids'!C205)</f>
        <v/>
      </c>
      <c r="E366" s="265" t="str">
        <f t="shared" si="52"/>
        <v/>
      </c>
      <c r="F366" s="266" t="str">
        <f t="shared" si="49"/>
        <v/>
      </c>
      <c r="G366" s="294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7" t="str">
        <f>IF(ISBLANK('Tabulation of Bids'!A206),"",'Tabulation of Bids'!A206)</f>
        <v/>
      </c>
      <c r="B367" s="308" t="str">
        <f>IF(ISBLANK('Tabulation of Bids'!B206),"",'Tabulation of Bids'!B206)</f>
        <v/>
      </c>
      <c r="C367" s="305" t="str">
        <f>IF('Tabulation of Bids'!D206=0,"",'Tabulation of Bids'!D206)</f>
        <v/>
      </c>
      <c r="D367" s="309" t="str">
        <f>IF(ISBLANK('Tabulation of Bids'!C206),"",'Tabulation of Bids'!C206)</f>
        <v/>
      </c>
      <c r="E367" s="265" t="str">
        <f t="shared" si="52"/>
        <v/>
      </c>
      <c r="F367" s="266" t="str">
        <f t="shared" si="49"/>
        <v/>
      </c>
      <c r="G367" s="294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7" t="str">
        <f>IF(ISBLANK('Tabulation of Bids'!A207),"",'Tabulation of Bids'!A207)</f>
        <v/>
      </c>
      <c r="B368" s="308" t="str">
        <f>IF(ISBLANK('Tabulation of Bids'!B207),"",'Tabulation of Bids'!B207)</f>
        <v/>
      </c>
      <c r="C368" s="305" t="str">
        <f>IF('Tabulation of Bids'!D207=0,"",'Tabulation of Bids'!D207)</f>
        <v/>
      </c>
      <c r="D368" s="309" t="str">
        <f>IF(ISBLANK('Tabulation of Bids'!C207),"",'Tabulation of Bids'!C207)</f>
        <v/>
      </c>
      <c r="E368" s="265" t="str">
        <f t="shared" si="52"/>
        <v/>
      </c>
      <c r="F368" s="266" t="str">
        <f t="shared" si="49"/>
        <v/>
      </c>
      <c r="G368" s="294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7" t="str">
        <f>IF(ISBLANK('Tabulation of Bids'!A208),"",'Tabulation of Bids'!A208)</f>
        <v/>
      </c>
      <c r="B369" s="308" t="str">
        <f>IF(ISBLANK('Tabulation of Bids'!B208),"",'Tabulation of Bids'!B208)</f>
        <v/>
      </c>
      <c r="C369" s="305" t="str">
        <f>IF('Tabulation of Bids'!D208=0,"",'Tabulation of Bids'!D208)</f>
        <v/>
      </c>
      <c r="D369" s="309" t="str">
        <f>IF(ISBLANK('Tabulation of Bids'!C208),"",'Tabulation of Bids'!C208)</f>
        <v/>
      </c>
      <c r="E369" s="265" t="str">
        <f t="shared" si="52"/>
        <v/>
      </c>
      <c r="F369" s="266" t="str">
        <f t="shared" si="49"/>
        <v/>
      </c>
      <c r="G369" s="294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7" t="str">
        <f>IF(ISBLANK('Tabulation of Bids'!A209),"",'Tabulation of Bids'!A209)</f>
        <v/>
      </c>
      <c r="B370" s="308" t="str">
        <f>IF(ISBLANK('Tabulation of Bids'!B209),"",'Tabulation of Bids'!B209)</f>
        <v/>
      </c>
      <c r="C370" s="305" t="str">
        <f>IF('Tabulation of Bids'!D209=0,"",'Tabulation of Bids'!D209)</f>
        <v/>
      </c>
      <c r="D370" s="309" t="str">
        <f>IF(ISBLANK('Tabulation of Bids'!C209),"",'Tabulation of Bids'!C209)</f>
        <v/>
      </c>
      <c r="E370" s="265" t="str">
        <f t="shared" si="52"/>
        <v/>
      </c>
      <c r="F370" s="266" t="str">
        <f t="shared" si="49"/>
        <v/>
      </c>
      <c r="G370" s="294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7" t="str">
        <f>IF(ISBLANK('Tabulation of Bids'!A210),"",'Tabulation of Bids'!A210)</f>
        <v/>
      </c>
      <c r="B371" s="308" t="str">
        <f>IF(ISBLANK('Tabulation of Bids'!B210),"",'Tabulation of Bids'!B210)</f>
        <v/>
      </c>
      <c r="C371" s="305" t="str">
        <f>IF('Tabulation of Bids'!D210=0,"",'Tabulation of Bids'!D210)</f>
        <v/>
      </c>
      <c r="D371" s="309" t="str">
        <f>IF(ISBLANK('Tabulation of Bids'!C210),"",'Tabulation of Bids'!C210)</f>
        <v/>
      </c>
      <c r="E371" s="265" t="str">
        <f t="shared" si="52"/>
        <v/>
      </c>
      <c r="F371" s="266" t="str">
        <f t="shared" si="49"/>
        <v/>
      </c>
      <c r="G371" s="294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7" t="str">
        <f>IF(ISBLANK('Tabulation of Bids'!A211),"",'Tabulation of Bids'!A211)</f>
        <v/>
      </c>
      <c r="B372" s="308" t="str">
        <f>IF(ISBLANK('Tabulation of Bids'!B211),"",'Tabulation of Bids'!B211)</f>
        <v/>
      </c>
      <c r="C372" s="305" t="str">
        <f>IF('Tabulation of Bids'!D211=0,"",'Tabulation of Bids'!D211)</f>
        <v/>
      </c>
      <c r="D372" s="309" t="str">
        <f>IF(ISBLANK('Tabulation of Bids'!C211),"",'Tabulation of Bids'!C211)</f>
        <v/>
      </c>
      <c r="E372" s="265" t="str">
        <f t="shared" si="52"/>
        <v/>
      </c>
      <c r="F372" s="266" t="str">
        <f t="shared" si="49"/>
        <v/>
      </c>
      <c r="G372" s="294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4">
        <f>SUM(E349:E372)+SUM(E300:E323)+SUM(E251:E274)+SUM(E202:E225)+SUM(E153:E176)+SUM(E104:E127)+SUM(E55:E78)+SUM(E7:E30)</f>
        <v>59999.99</v>
      </c>
      <c r="F373" s="26"/>
      <c r="G373" s="36"/>
      <c r="H373" s="46"/>
      <c r="I373" s="36"/>
      <c r="J373" s="25"/>
      <c r="K373" s="25">
        <f>IF(ISNUMBER(E373),SUM(K7:K30)+SUM(K55:K78)+SUM(K104:K127)+SUM(K153:K176)+SUM(K202:K225)+SUM(K251:K274)+SUM(K300:K323)+SUM(K349:K372),"")</f>
        <v>0</v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3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78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79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7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4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5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6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3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3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6"/>
      <c r="E387" s="336"/>
      <c r="F387" s="336"/>
      <c r="G387" s="336"/>
      <c r="H387" s="336"/>
      <c r="I387" s="336"/>
      <c r="J387" s="336"/>
      <c r="K387" s="336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6"/>
      <c r="F389" s="336"/>
      <c r="G389" s="336"/>
      <c r="H389" s="336"/>
      <c r="I389" s="336"/>
      <c r="J389" s="336"/>
      <c r="K389" s="43"/>
    </row>
    <row r="390" spans="1:11" x14ac:dyDescent="0.2">
      <c r="A390" s="313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72" t="str">
        <f>IF(A447="",IF(ISNUMBER(J429),"ENGINEER'S PAYMENT ESTIMATE","ENGINEER'S FINAL PAYMENT ESTIMATE"),A441)</f>
        <v>ENGINEER'S FINAL PAYMENT ESTIMATE</v>
      </c>
      <c r="B392" s="372"/>
      <c r="C392" s="372"/>
      <c r="D392" s="372"/>
      <c r="E392" s="372"/>
      <c r="F392" s="372"/>
      <c r="G392" s="372"/>
      <c r="H392" s="372"/>
      <c r="I392" s="372"/>
      <c r="J392" s="372"/>
      <c r="K392" s="372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38"/>
      <c r="J393" s="11"/>
      <c r="K393" s="11"/>
    </row>
    <row r="394" spans="1:11" x14ac:dyDescent="0.2">
      <c r="A394" s="12"/>
      <c r="B394" s="93" t="str">
        <f>B3</f>
        <v>Payable to: N-Trak Group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Loves Park, IL Bid Bond</v>
      </c>
      <c r="C395" s="12"/>
      <c r="D395" s="12"/>
      <c r="E395" s="12"/>
      <c r="F395" s="12"/>
      <c r="G395" s="12"/>
      <c r="H395" s="14"/>
      <c r="I395" s="373"/>
      <c r="J395" s="373"/>
      <c r="K395" s="373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3" t="str">
        <f>IF(ISBLANK('Tabulation of Bids'!A214),"",'Tabulation of Bids'!A214)</f>
        <v/>
      </c>
      <c r="B398" s="304" t="str">
        <f>IF(ISBLANK('Tabulation of Bids'!B214),"",'Tabulation of Bids'!B214)</f>
        <v/>
      </c>
      <c r="C398" s="305" t="str">
        <f>IF('Tabulation of Bids'!D214=0,"",'Tabulation of Bids'!D214)</f>
        <v/>
      </c>
      <c r="D398" s="306" t="str">
        <f>IF(ISBLANK('Tabulation of Bids'!C214),"",'Tabulation of Bids'!C214)</f>
        <v/>
      </c>
      <c r="E398" s="261" t="str">
        <f>IF(J398 = "","",J398*C398)</f>
        <v/>
      </c>
      <c r="F398" s="262" t="str">
        <f t="shared" ref="F398:F421" si="54">IF((H398&gt;C398),H398-C398,"")</f>
        <v/>
      </c>
      <c r="G398" s="294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7" t="str">
        <f>IF(ISBLANK('Tabulation of Bids'!A215),"",'Tabulation of Bids'!A215)</f>
        <v/>
      </c>
      <c r="B399" s="308" t="str">
        <f>IF(ISBLANK('Tabulation of Bids'!B215),"",'Tabulation of Bids'!B215)</f>
        <v/>
      </c>
      <c r="C399" s="305" t="str">
        <f>IF('Tabulation of Bids'!D215=0,"",'Tabulation of Bids'!D215)</f>
        <v/>
      </c>
      <c r="D399" s="309" t="str">
        <f>IF(ISBLANK('Tabulation of Bids'!C215),"",'Tabulation of Bids'!C215)</f>
        <v/>
      </c>
      <c r="E399" s="265" t="str">
        <f t="shared" ref="E399:E421" si="57">IF(J399 = "","",J399*C399)</f>
        <v/>
      </c>
      <c r="F399" s="266" t="str">
        <f t="shared" si="54"/>
        <v/>
      </c>
      <c r="G399" s="294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7" t="str">
        <f>IF(ISBLANK('Tabulation of Bids'!A216),"",'Tabulation of Bids'!A216)</f>
        <v/>
      </c>
      <c r="B400" s="308" t="str">
        <f>IF(ISBLANK('Tabulation of Bids'!B216),"",'Tabulation of Bids'!B216)</f>
        <v/>
      </c>
      <c r="C400" s="305" t="str">
        <f>IF('Tabulation of Bids'!D216=0,"",'Tabulation of Bids'!D216)</f>
        <v/>
      </c>
      <c r="D400" s="309" t="str">
        <f>IF(ISBLANK('Tabulation of Bids'!C216),"",'Tabulation of Bids'!C216)</f>
        <v/>
      </c>
      <c r="E400" s="265" t="str">
        <f t="shared" si="57"/>
        <v/>
      </c>
      <c r="F400" s="266" t="str">
        <f t="shared" si="54"/>
        <v/>
      </c>
      <c r="G400" s="294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7" t="str">
        <f>IF(ISBLANK('Tabulation of Bids'!A217),"",'Tabulation of Bids'!A217)</f>
        <v/>
      </c>
      <c r="B401" s="308" t="str">
        <f>IF(ISBLANK('Tabulation of Bids'!B217),"",'Tabulation of Bids'!B217)</f>
        <v/>
      </c>
      <c r="C401" s="305" t="str">
        <f>IF('Tabulation of Bids'!D217=0,"",'Tabulation of Bids'!D217)</f>
        <v/>
      </c>
      <c r="D401" s="309" t="str">
        <f>IF(ISBLANK('Tabulation of Bids'!C217),"",'Tabulation of Bids'!C217)</f>
        <v/>
      </c>
      <c r="E401" s="265" t="str">
        <f t="shared" si="57"/>
        <v/>
      </c>
      <c r="F401" s="266" t="str">
        <f t="shared" si="54"/>
        <v/>
      </c>
      <c r="G401" s="294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7" t="str">
        <f>IF(ISBLANK('Tabulation of Bids'!A218),"",'Tabulation of Bids'!A218)</f>
        <v/>
      </c>
      <c r="B402" s="308" t="str">
        <f>IF(ISBLANK('Tabulation of Bids'!B218),"",'Tabulation of Bids'!B218)</f>
        <v/>
      </c>
      <c r="C402" s="305" t="str">
        <f>IF('Tabulation of Bids'!D218=0,"",'Tabulation of Bids'!D218)</f>
        <v/>
      </c>
      <c r="D402" s="309" t="str">
        <f>IF(ISBLANK('Tabulation of Bids'!C218),"",'Tabulation of Bids'!C218)</f>
        <v/>
      </c>
      <c r="E402" s="265" t="str">
        <f t="shared" si="57"/>
        <v/>
      </c>
      <c r="F402" s="266" t="str">
        <f t="shared" si="54"/>
        <v/>
      </c>
      <c r="G402" s="294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7" t="str">
        <f>IF(ISBLANK('Tabulation of Bids'!A219),"",'Tabulation of Bids'!A219)</f>
        <v/>
      </c>
      <c r="B403" s="308" t="str">
        <f>IF(ISBLANK('Tabulation of Bids'!B219),"",'Tabulation of Bids'!B219)</f>
        <v/>
      </c>
      <c r="C403" s="305" t="str">
        <f>IF('Tabulation of Bids'!D219=0,"",'Tabulation of Bids'!D219)</f>
        <v/>
      </c>
      <c r="D403" s="309" t="str">
        <f>IF(ISBLANK('Tabulation of Bids'!C219),"",'Tabulation of Bids'!C219)</f>
        <v/>
      </c>
      <c r="E403" s="265" t="str">
        <f t="shared" si="57"/>
        <v/>
      </c>
      <c r="F403" s="266" t="str">
        <f t="shared" si="54"/>
        <v/>
      </c>
      <c r="G403" s="294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7" t="str">
        <f>IF(ISBLANK('Tabulation of Bids'!A220),"",'Tabulation of Bids'!A220)</f>
        <v/>
      </c>
      <c r="B404" s="308" t="str">
        <f>IF(ISBLANK('Tabulation of Bids'!B220),"",'Tabulation of Bids'!B220)</f>
        <v/>
      </c>
      <c r="C404" s="305" t="str">
        <f>IF('Tabulation of Bids'!D220=0,"",'Tabulation of Bids'!D220)</f>
        <v/>
      </c>
      <c r="D404" s="309" t="str">
        <f>IF(ISBLANK('Tabulation of Bids'!C220),"",'Tabulation of Bids'!C220)</f>
        <v/>
      </c>
      <c r="E404" s="265" t="str">
        <f t="shared" si="57"/>
        <v/>
      </c>
      <c r="F404" s="266" t="str">
        <f t="shared" si="54"/>
        <v/>
      </c>
      <c r="G404" s="294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7" t="str">
        <f>IF(ISBLANK('Tabulation of Bids'!A221),"",'Tabulation of Bids'!A221)</f>
        <v/>
      </c>
      <c r="B405" s="308" t="str">
        <f>IF(ISBLANK('Tabulation of Bids'!B221),"",'Tabulation of Bids'!B221)</f>
        <v/>
      </c>
      <c r="C405" s="305" t="str">
        <f>IF('Tabulation of Bids'!D221=0,"",'Tabulation of Bids'!D221)</f>
        <v/>
      </c>
      <c r="D405" s="309" t="str">
        <f>IF(ISBLANK('Tabulation of Bids'!C221),"",'Tabulation of Bids'!C221)</f>
        <v/>
      </c>
      <c r="E405" s="265" t="str">
        <f t="shared" si="57"/>
        <v/>
      </c>
      <c r="F405" s="266" t="str">
        <f t="shared" si="54"/>
        <v/>
      </c>
      <c r="G405" s="294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7" t="str">
        <f>IF(ISBLANK('Tabulation of Bids'!A222),"",'Tabulation of Bids'!A222)</f>
        <v/>
      </c>
      <c r="B406" s="308" t="str">
        <f>IF(ISBLANK('Tabulation of Bids'!B222),"",'Tabulation of Bids'!B222)</f>
        <v/>
      </c>
      <c r="C406" s="305" t="str">
        <f>IF('Tabulation of Bids'!D222=0,"",'Tabulation of Bids'!D222)</f>
        <v/>
      </c>
      <c r="D406" s="309" t="str">
        <f>IF(ISBLANK('Tabulation of Bids'!C222),"",'Tabulation of Bids'!C222)</f>
        <v/>
      </c>
      <c r="E406" s="265" t="str">
        <f t="shared" si="57"/>
        <v/>
      </c>
      <c r="F406" s="266" t="str">
        <f t="shared" si="54"/>
        <v/>
      </c>
      <c r="G406" s="294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7" t="str">
        <f>IF(ISBLANK('Tabulation of Bids'!A223),"",'Tabulation of Bids'!A223)</f>
        <v/>
      </c>
      <c r="B407" s="308" t="str">
        <f>IF(ISBLANK('Tabulation of Bids'!B223),"",'Tabulation of Bids'!B223)</f>
        <v/>
      </c>
      <c r="C407" s="305" t="str">
        <f>IF('Tabulation of Bids'!D223=0,"",'Tabulation of Bids'!D223)</f>
        <v/>
      </c>
      <c r="D407" s="309" t="str">
        <f>IF(ISBLANK('Tabulation of Bids'!C223),"",'Tabulation of Bids'!C223)</f>
        <v/>
      </c>
      <c r="E407" s="265" t="str">
        <f t="shared" si="57"/>
        <v/>
      </c>
      <c r="F407" s="266" t="str">
        <f t="shared" si="54"/>
        <v/>
      </c>
      <c r="G407" s="294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7" t="str">
        <f>IF(ISBLANK('Tabulation of Bids'!A224),"",'Tabulation of Bids'!A224)</f>
        <v/>
      </c>
      <c r="B408" s="308" t="str">
        <f>IF(ISBLANK('Tabulation of Bids'!B224),"",'Tabulation of Bids'!B224)</f>
        <v/>
      </c>
      <c r="C408" s="305" t="str">
        <f>IF('Tabulation of Bids'!D224=0,"",'Tabulation of Bids'!D224)</f>
        <v/>
      </c>
      <c r="D408" s="309" t="str">
        <f>IF(ISBLANK('Tabulation of Bids'!C224),"",'Tabulation of Bids'!C224)</f>
        <v/>
      </c>
      <c r="E408" s="265" t="str">
        <f t="shared" si="57"/>
        <v/>
      </c>
      <c r="F408" s="266" t="str">
        <f t="shared" si="54"/>
        <v/>
      </c>
      <c r="G408" s="294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7" t="str">
        <f>IF(ISBLANK('Tabulation of Bids'!A225),"",'Tabulation of Bids'!A225)</f>
        <v/>
      </c>
      <c r="B409" s="308" t="str">
        <f>IF(ISBLANK('Tabulation of Bids'!B225),"",'Tabulation of Bids'!B225)</f>
        <v/>
      </c>
      <c r="C409" s="305" t="str">
        <f>IF('Tabulation of Bids'!D225=0,"",'Tabulation of Bids'!D225)</f>
        <v/>
      </c>
      <c r="D409" s="309" t="str">
        <f>IF(ISBLANK('Tabulation of Bids'!C225),"",'Tabulation of Bids'!C225)</f>
        <v/>
      </c>
      <c r="E409" s="265" t="str">
        <f t="shared" si="57"/>
        <v/>
      </c>
      <c r="F409" s="266" t="str">
        <f t="shared" si="54"/>
        <v/>
      </c>
      <c r="G409" s="294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7" t="str">
        <f>IF(ISBLANK('Tabulation of Bids'!A226),"",'Tabulation of Bids'!A226)</f>
        <v/>
      </c>
      <c r="B410" s="308" t="str">
        <f>IF(ISBLANK('Tabulation of Bids'!B226),"",'Tabulation of Bids'!B226)</f>
        <v/>
      </c>
      <c r="C410" s="305" t="str">
        <f>IF('Tabulation of Bids'!D226=0,"",'Tabulation of Bids'!D226)</f>
        <v/>
      </c>
      <c r="D410" s="309" t="str">
        <f>IF(ISBLANK('Tabulation of Bids'!C226),"",'Tabulation of Bids'!C226)</f>
        <v/>
      </c>
      <c r="E410" s="265" t="str">
        <f t="shared" si="57"/>
        <v/>
      </c>
      <c r="F410" s="266" t="str">
        <f t="shared" si="54"/>
        <v/>
      </c>
      <c r="G410" s="294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7" t="str">
        <f>IF(ISBLANK('Tabulation of Bids'!A227),"",'Tabulation of Bids'!A227)</f>
        <v/>
      </c>
      <c r="B411" s="308" t="str">
        <f>IF(ISBLANK('Tabulation of Bids'!B227),"",'Tabulation of Bids'!B227)</f>
        <v/>
      </c>
      <c r="C411" s="305" t="str">
        <f>IF('Tabulation of Bids'!D227=0,"",'Tabulation of Bids'!D227)</f>
        <v/>
      </c>
      <c r="D411" s="309" t="str">
        <f>IF(ISBLANK('Tabulation of Bids'!C227),"",'Tabulation of Bids'!C227)</f>
        <v/>
      </c>
      <c r="E411" s="265" t="str">
        <f t="shared" si="57"/>
        <v/>
      </c>
      <c r="F411" s="266" t="str">
        <f t="shared" si="54"/>
        <v/>
      </c>
      <c r="G411" s="294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7" t="str">
        <f>IF(ISBLANK('Tabulation of Bids'!A228),"",'Tabulation of Bids'!A228)</f>
        <v/>
      </c>
      <c r="B412" s="308" t="str">
        <f>IF(ISBLANK('Tabulation of Bids'!B228),"",'Tabulation of Bids'!B228)</f>
        <v/>
      </c>
      <c r="C412" s="305" t="str">
        <f>IF('Tabulation of Bids'!D228=0,"",'Tabulation of Bids'!D228)</f>
        <v/>
      </c>
      <c r="D412" s="309" t="str">
        <f>IF(ISBLANK('Tabulation of Bids'!C228),"",'Tabulation of Bids'!C228)</f>
        <v/>
      </c>
      <c r="E412" s="265" t="str">
        <f t="shared" si="57"/>
        <v/>
      </c>
      <c r="F412" s="266" t="str">
        <f t="shared" si="54"/>
        <v/>
      </c>
      <c r="G412" s="294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7" t="str">
        <f>IF(ISBLANK('Tabulation of Bids'!A229),"",'Tabulation of Bids'!A229)</f>
        <v/>
      </c>
      <c r="B413" s="308" t="str">
        <f>IF(ISBLANK('Tabulation of Bids'!B229),"",'Tabulation of Bids'!B229)</f>
        <v/>
      </c>
      <c r="C413" s="305" t="str">
        <f>IF('Tabulation of Bids'!D229=0,"",'Tabulation of Bids'!D229)</f>
        <v/>
      </c>
      <c r="D413" s="309" t="str">
        <f>IF(ISBLANK('Tabulation of Bids'!C229),"",'Tabulation of Bids'!C229)</f>
        <v/>
      </c>
      <c r="E413" s="265" t="str">
        <f t="shared" si="57"/>
        <v/>
      </c>
      <c r="F413" s="266" t="str">
        <f t="shared" si="54"/>
        <v/>
      </c>
      <c r="G413" s="294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7" t="str">
        <f>IF(ISBLANK('Tabulation of Bids'!A230),"",'Tabulation of Bids'!A230)</f>
        <v/>
      </c>
      <c r="B414" s="308" t="str">
        <f>IF(ISBLANK('Tabulation of Bids'!B230),"",'Tabulation of Bids'!B230)</f>
        <v/>
      </c>
      <c r="C414" s="305" t="str">
        <f>IF('Tabulation of Bids'!D230=0,"",'Tabulation of Bids'!D230)</f>
        <v/>
      </c>
      <c r="D414" s="309" t="str">
        <f>IF(ISBLANK('Tabulation of Bids'!C230),"",'Tabulation of Bids'!C230)</f>
        <v/>
      </c>
      <c r="E414" s="265" t="str">
        <f t="shared" si="57"/>
        <v/>
      </c>
      <c r="F414" s="266" t="str">
        <f t="shared" si="54"/>
        <v/>
      </c>
      <c r="G414" s="294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7" t="str">
        <f>IF(ISBLANK('Tabulation of Bids'!A231),"",'Tabulation of Bids'!A231)</f>
        <v/>
      </c>
      <c r="B415" s="308" t="str">
        <f>IF(ISBLANK('Tabulation of Bids'!B231),"",'Tabulation of Bids'!B231)</f>
        <v/>
      </c>
      <c r="C415" s="305" t="str">
        <f>IF('Tabulation of Bids'!D231=0,"",'Tabulation of Bids'!D231)</f>
        <v/>
      </c>
      <c r="D415" s="309" t="str">
        <f>IF(ISBLANK('Tabulation of Bids'!C231),"",'Tabulation of Bids'!C231)</f>
        <v/>
      </c>
      <c r="E415" s="265" t="str">
        <f t="shared" si="57"/>
        <v/>
      </c>
      <c r="F415" s="266" t="str">
        <f t="shared" si="54"/>
        <v/>
      </c>
      <c r="G415" s="294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7" t="str">
        <f>IF(ISBLANK('Tabulation of Bids'!A232),"",'Tabulation of Bids'!A232)</f>
        <v/>
      </c>
      <c r="B416" s="308" t="str">
        <f>IF(ISBLANK('Tabulation of Bids'!B232),"",'Tabulation of Bids'!B232)</f>
        <v/>
      </c>
      <c r="C416" s="305" t="str">
        <f>IF('Tabulation of Bids'!D232=0,"",'Tabulation of Bids'!D232)</f>
        <v/>
      </c>
      <c r="D416" s="309" t="str">
        <f>IF(ISBLANK('Tabulation of Bids'!C232),"",'Tabulation of Bids'!C232)</f>
        <v/>
      </c>
      <c r="E416" s="265" t="str">
        <f t="shared" si="57"/>
        <v/>
      </c>
      <c r="F416" s="266" t="str">
        <f t="shared" si="54"/>
        <v/>
      </c>
      <c r="G416" s="294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7" t="str">
        <f>IF(ISBLANK('Tabulation of Bids'!A233),"",'Tabulation of Bids'!A233)</f>
        <v/>
      </c>
      <c r="B417" s="308" t="str">
        <f>IF(ISBLANK('Tabulation of Bids'!B233),"",'Tabulation of Bids'!B233)</f>
        <v/>
      </c>
      <c r="C417" s="305" t="str">
        <f>IF('Tabulation of Bids'!D233=0,"",'Tabulation of Bids'!D233)</f>
        <v/>
      </c>
      <c r="D417" s="309" t="str">
        <f>IF(ISBLANK('Tabulation of Bids'!C233),"",'Tabulation of Bids'!C233)</f>
        <v/>
      </c>
      <c r="E417" s="265" t="str">
        <f t="shared" si="57"/>
        <v/>
      </c>
      <c r="F417" s="266" t="str">
        <f t="shared" si="54"/>
        <v/>
      </c>
      <c r="G417" s="294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7" t="str">
        <f>IF(ISBLANK('Tabulation of Bids'!A234),"",'Tabulation of Bids'!A234)</f>
        <v/>
      </c>
      <c r="B418" s="308" t="str">
        <f>IF(ISBLANK('Tabulation of Bids'!B234),"",'Tabulation of Bids'!B234)</f>
        <v/>
      </c>
      <c r="C418" s="305" t="str">
        <f>IF('Tabulation of Bids'!D234=0,"",'Tabulation of Bids'!D234)</f>
        <v/>
      </c>
      <c r="D418" s="309" t="str">
        <f>IF(ISBLANK('Tabulation of Bids'!C234),"",'Tabulation of Bids'!C234)</f>
        <v/>
      </c>
      <c r="E418" s="265" t="str">
        <f t="shared" si="57"/>
        <v/>
      </c>
      <c r="F418" s="266" t="str">
        <f t="shared" si="54"/>
        <v/>
      </c>
      <c r="G418" s="294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7" t="str">
        <f>IF(ISBLANK('Tabulation of Bids'!A235),"",'Tabulation of Bids'!A235)</f>
        <v/>
      </c>
      <c r="B419" s="308" t="str">
        <f>IF(ISBLANK('Tabulation of Bids'!B235),"",'Tabulation of Bids'!B235)</f>
        <v/>
      </c>
      <c r="C419" s="305" t="str">
        <f>IF('Tabulation of Bids'!D235=0,"",'Tabulation of Bids'!D235)</f>
        <v/>
      </c>
      <c r="D419" s="309" t="str">
        <f>IF(ISBLANK('Tabulation of Bids'!C235),"",'Tabulation of Bids'!C235)</f>
        <v/>
      </c>
      <c r="E419" s="265" t="str">
        <f t="shared" si="57"/>
        <v/>
      </c>
      <c r="F419" s="266" t="str">
        <f t="shared" si="54"/>
        <v/>
      </c>
      <c r="G419" s="294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7" t="str">
        <f>IF(ISBLANK('Tabulation of Bids'!A236),"",'Tabulation of Bids'!A236)</f>
        <v/>
      </c>
      <c r="B420" s="308" t="str">
        <f>IF(ISBLANK('Tabulation of Bids'!B236),"",'Tabulation of Bids'!B236)</f>
        <v/>
      </c>
      <c r="C420" s="305" t="str">
        <f>IF('Tabulation of Bids'!D236=0,"",'Tabulation of Bids'!D236)</f>
        <v/>
      </c>
      <c r="D420" s="309" t="str">
        <f>IF(ISBLANK('Tabulation of Bids'!C236),"",'Tabulation of Bids'!C236)</f>
        <v/>
      </c>
      <c r="E420" s="265" t="str">
        <f t="shared" si="57"/>
        <v/>
      </c>
      <c r="F420" s="266" t="str">
        <f t="shared" si="54"/>
        <v/>
      </c>
      <c r="G420" s="294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7" t="str">
        <f>IF(ISBLANK('Tabulation of Bids'!A237),"",'Tabulation of Bids'!A237)</f>
        <v/>
      </c>
      <c r="B421" s="308" t="str">
        <f>IF(ISBLANK('Tabulation of Bids'!B237),"",'Tabulation of Bids'!B237)</f>
        <v/>
      </c>
      <c r="C421" s="305" t="str">
        <f>IF('Tabulation of Bids'!D237=0,"",'Tabulation of Bids'!D237)</f>
        <v/>
      </c>
      <c r="D421" s="309" t="str">
        <f>IF(ISBLANK('Tabulation of Bids'!C237),"",'Tabulation of Bids'!C237)</f>
        <v/>
      </c>
      <c r="E421" s="265" t="str">
        <f t="shared" si="57"/>
        <v/>
      </c>
      <c r="F421" s="266" t="str">
        <f t="shared" si="54"/>
        <v/>
      </c>
      <c r="G421" s="294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4">
        <f>SUM(E398:E421)+SUM(E349:E372)+SUM(E300:E323)+SUM(E251:E274)+SUM(E202:E225)+SUM(E153:E176)+SUM(E104:E127)+SUM(E55:E78)+SUM(E7:E30)</f>
        <v>59999.99</v>
      </c>
      <c r="F422" s="26"/>
      <c r="G422" s="36"/>
      <c r="H422" s="46"/>
      <c r="I422" s="36"/>
      <c r="J422" s="25"/>
      <c r="K422" s="25">
        <f>IF(ISNUMBER(E422),SUM(K7:K30)+SUM(K55:K78)+SUM(K104:K127)+SUM(K153:K176)+SUM(K202:K225)+SUM(K251:K274)+SUM(K300:K323)+SUM(K349:K372)+SUM(K398:K421)+SUM(K447:K470)+SUM(K398:K421),"")</f>
        <v>0</v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3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78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79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7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4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5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6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3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3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6"/>
      <c r="E436" s="336"/>
      <c r="F436" s="336"/>
      <c r="G436" s="336"/>
      <c r="H436" s="336"/>
      <c r="I436" s="336"/>
      <c r="J436" s="336"/>
      <c r="K436" s="336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6"/>
      <c r="F438" s="336"/>
      <c r="G438" s="336"/>
      <c r="H438" s="336"/>
      <c r="I438" s="336"/>
      <c r="J438" s="336"/>
      <c r="K438" s="43"/>
    </row>
    <row r="439" spans="1:11" x14ac:dyDescent="0.2">
      <c r="A439" s="313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72" t="str">
        <f>IF(A496="",IF(ISNUMBER(J478),"ENGINEER'S PAYMENT ESTIMATE","ENGINEER'S FINAL PAYMENT ESTIMATE"),A490)</f>
        <v>ENGINEER'S FINAL PAYMENT ESTIMATE</v>
      </c>
      <c r="B441" s="372"/>
      <c r="C441" s="372"/>
      <c r="D441" s="372"/>
      <c r="E441" s="372"/>
      <c r="F441" s="372"/>
      <c r="G441" s="372"/>
      <c r="H441" s="372"/>
      <c r="I441" s="372"/>
      <c r="J441" s="372"/>
      <c r="K441" s="372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38"/>
      <c r="J442" s="11"/>
      <c r="K442" s="11"/>
    </row>
    <row r="443" spans="1:11" x14ac:dyDescent="0.2">
      <c r="A443" s="12"/>
      <c r="B443" s="93" t="str">
        <f>B3</f>
        <v>Payable to: N-Trak Group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Loves Park, IL Bid Bond</v>
      </c>
      <c r="C444" s="12"/>
      <c r="D444" s="12"/>
      <c r="E444" s="12"/>
      <c r="F444" s="12"/>
      <c r="G444" s="12"/>
      <c r="H444" s="14"/>
      <c r="I444" s="373"/>
      <c r="J444" s="373"/>
      <c r="K444" s="373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3" t="str">
        <f>IF(ISBLANK('Tabulation of Bids'!A240),"",'Tabulation of Bids'!A240)</f>
        <v/>
      </c>
      <c r="B447" s="304" t="str">
        <f>IF(ISBLANK('Tabulation of Bids'!B240),"",'Tabulation of Bids'!B240)</f>
        <v/>
      </c>
      <c r="C447" s="305" t="str">
        <f>IF('Tabulation of Bids'!D240=0,"",'Tabulation of Bids'!D240)</f>
        <v/>
      </c>
      <c r="D447" s="306" t="str">
        <f>IF(ISBLANK('Tabulation of Bids'!C240),"",'Tabulation of Bids'!C240)</f>
        <v/>
      </c>
      <c r="E447" s="261" t="str">
        <f>IF(J447 = "","",J447*C447)</f>
        <v/>
      </c>
      <c r="F447" s="262" t="str">
        <f t="shared" ref="F447:F470" si="59">IF((H447&gt;C447),H447-C447,"")</f>
        <v/>
      </c>
      <c r="G447" s="294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7" t="str">
        <f>IF(ISBLANK('Tabulation of Bids'!A241),"",'Tabulation of Bids'!A241)</f>
        <v/>
      </c>
      <c r="B448" s="308" t="str">
        <f>IF(ISBLANK('Tabulation of Bids'!B241),"",'Tabulation of Bids'!B241)</f>
        <v/>
      </c>
      <c r="C448" s="305" t="str">
        <f>IF('Tabulation of Bids'!D241=0,"",'Tabulation of Bids'!D241)</f>
        <v/>
      </c>
      <c r="D448" s="309" t="str">
        <f>IF(ISBLANK('Tabulation of Bids'!C241),"",'Tabulation of Bids'!C241)</f>
        <v/>
      </c>
      <c r="E448" s="265" t="str">
        <f t="shared" ref="E448:E470" si="62">IF(J448 = "","",J448*C448)</f>
        <v/>
      </c>
      <c r="F448" s="266" t="str">
        <f t="shared" si="59"/>
        <v/>
      </c>
      <c r="G448" s="294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7" t="str">
        <f>IF(ISBLANK('Tabulation of Bids'!A242),"",'Tabulation of Bids'!A242)</f>
        <v/>
      </c>
      <c r="B449" s="308" t="str">
        <f>IF(ISBLANK('Tabulation of Bids'!B242),"",'Tabulation of Bids'!B242)</f>
        <v/>
      </c>
      <c r="C449" s="305" t="str">
        <f>IF('Tabulation of Bids'!D242=0,"",'Tabulation of Bids'!D242)</f>
        <v/>
      </c>
      <c r="D449" s="309" t="str">
        <f>IF(ISBLANK('Tabulation of Bids'!C242),"",'Tabulation of Bids'!C242)</f>
        <v/>
      </c>
      <c r="E449" s="265" t="str">
        <f t="shared" si="62"/>
        <v/>
      </c>
      <c r="F449" s="266" t="str">
        <f t="shared" si="59"/>
        <v/>
      </c>
      <c r="G449" s="294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7" t="str">
        <f>IF(ISBLANK('Tabulation of Bids'!A243),"",'Tabulation of Bids'!A243)</f>
        <v/>
      </c>
      <c r="B450" s="308" t="str">
        <f>IF(ISBLANK('Tabulation of Bids'!B243),"",'Tabulation of Bids'!B243)</f>
        <v/>
      </c>
      <c r="C450" s="305" t="str">
        <f>IF('Tabulation of Bids'!D243=0,"",'Tabulation of Bids'!D243)</f>
        <v/>
      </c>
      <c r="D450" s="309" t="str">
        <f>IF(ISBLANK('Tabulation of Bids'!C243),"",'Tabulation of Bids'!C243)</f>
        <v/>
      </c>
      <c r="E450" s="265" t="str">
        <f t="shared" si="62"/>
        <v/>
      </c>
      <c r="F450" s="266" t="str">
        <f t="shared" si="59"/>
        <v/>
      </c>
      <c r="G450" s="294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7" t="str">
        <f>IF(ISBLANK('Tabulation of Bids'!A244),"",'Tabulation of Bids'!A244)</f>
        <v/>
      </c>
      <c r="B451" s="308" t="str">
        <f>IF(ISBLANK('Tabulation of Bids'!B244),"",'Tabulation of Bids'!B244)</f>
        <v/>
      </c>
      <c r="C451" s="305" t="str">
        <f>IF('Tabulation of Bids'!D244=0,"",'Tabulation of Bids'!D244)</f>
        <v/>
      </c>
      <c r="D451" s="309" t="str">
        <f>IF(ISBLANK('Tabulation of Bids'!C244),"",'Tabulation of Bids'!C244)</f>
        <v/>
      </c>
      <c r="E451" s="265" t="str">
        <f t="shared" si="62"/>
        <v/>
      </c>
      <c r="F451" s="266" t="str">
        <f t="shared" si="59"/>
        <v/>
      </c>
      <c r="G451" s="294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7" t="str">
        <f>IF(ISBLANK('Tabulation of Bids'!A245),"",'Tabulation of Bids'!A245)</f>
        <v/>
      </c>
      <c r="B452" s="308" t="str">
        <f>IF(ISBLANK('Tabulation of Bids'!B245),"",'Tabulation of Bids'!B245)</f>
        <v/>
      </c>
      <c r="C452" s="305" t="str">
        <f>IF('Tabulation of Bids'!D245=0,"",'Tabulation of Bids'!D245)</f>
        <v/>
      </c>
      <c r="D452" s="309" t="str">
        <f>IF(ISBLANK('Tabulation of Bids'!C245),"",'Tabulation of Bids'!C245)</f>
        <v/>
      </c>
      <c r="E452" s="265" t="str">
        <f t="shared" si="62"/>
        <v/>
      </c>
      <c r="F452" s="266" t="str">
        <f t="shared" si="59"/>
        <v/>
      </c>
      <c r="G452" s="294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7" t="str">
        <f>IF(ISBLANK('Tabulation of Bids'!A246),"",'Tabulation of Bids'!A246)</f>
        <v/>
      </c>
      <c r="B453" s="308" t="str">
        <f>IF(ISBLANK('Tabulation of Bids'!B246),"",'Tabulation of Bids'!B246)</f>
        <v/>
      </c>
      <c r="C453" s="305" t="str">
        <f>IF('Tabulation of Bids'!D246=0,"",'Tabulation of Bids'!D246)</f>
        <v/>
      </c>
      <c r="D453" s="309" t="str">
        <f>IF(ISBLANK('Tabulation of Bids'!C246),"",'Tabulation of Bids'!C246)</f>
        <v/>
      </c>
      <c r="E453" s="265" t="str">
        <f t="shared" si="62"/>
        <v/>
      </c>
      <c r="F453" s="266" t="str">
        <f t="shared" si="59"/>
        <v/>
      </c>
      <c r="G453" s="294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7" t="str">
        <f>IF(ISBLANK('Tabulation of Bids'!A247),"",'Tabulation of Bids'!A247)</f>
        <v/>
      </c>
      <c r="B454" s="308" t="str">
        <f>IF(ISBLANK('Tabulation of Bids'!B247),"",'Tabulation of Bids'!B247)</f>
        <v/>
      </c>
      <c r="C454" s="305" t="str">
        <f>IF('Tabulation of Bids'!D247=0,"",'Tabulation of Bids'!D247)</f>
        <v/>
      </c>
      <c r="D454" s="309" t="str">
        <f>IF(ISBLANK('Tabulation of Bids'!C247),"",'Tabulation of Bids'!C247)</f>
        <v/>
      </c>
      <c r="E454" s="265" t="str">
        <f t="shared" si="62"/>
        <v/>
      </c>
      <c r="F454" s="266" t="str">
        <f t="shared" si="59"/>
        <v/>
      </c>
      <c r="G454" s="294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7" t="str">
        <f>IF(ISBLANK('Tabulation of Bids'!A248),"",'Tabulation of Bids'!A248)</f>
        <v/>
      </c>
      <c r="B455" s="308" t="str">
        <f>IF(ISBLANK('Tabulation of Bids'!B248),"",'Tabulation of Bids'!B248)</f>
        <v/>
      </c>
      <c r="C455" s="305" t="str">
        <f>IF('Tabulation of Bids'!D248=0,"",'Tabulation of Bids'!D248)</f>
        <v/>
      </c>
      <c r="D455" s="309" t="str">
        <f>IF(ISBLANK('Tabulation of Bids'!C248),"",'Tabulation of Bids'!C248)</f>
        <v/>
      </c>
      <c r="E455" s="265" t="str">
        <f t="shared" si="62"/>
        <v/>
      </c>
      <c r="F455" s="266" t="str">
        <f t="shared" si="59"/>
        <v/>
      </c>
      <c r="G455" s="294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7" t="str">
        <f>IF(ISBLANK('Tabulation of Bids'!A249),"",'Tabulation of Bids'!A249)</f>
        <v/>
      </c>
      <c r="B456" s="308" t="str">
        <f>IF(ISBLANK('Tabulation of Bids'!B249),"",'Tabulation of Bids'!B249)</f>
        <v/>
      </c>
      <c r="C456" s="305" t="str">
        <f>IF('Tabulation of Bids'!D249=0,"",'Tabulation of Bids'!D249)</f>
        <v/>
      </c>
      <c r="D456" s="309" t="str">
        <f>IF(ISBLANK('Tabulation of Bids'!C249),"",'Tabulation of Bids'!C249)</f>
        <v/>
      </c>
      <c r="E456" s="265" t="str">
        <f t="shared" si="62"/>
        <v/>
      </c>
      <c r="F456" s="266" t="str">
        <f t="shared" si="59"/>
        <v/>
      </c>
      <c r="G456" s="294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7" t="str">
        <f>IF(ISBLANK('Tabulation of Bids'!A250),"",'Tabulation of Bids'!A250)</f>
        <v/>
      </c>
      <c r="B457" s="308" t="str">
        <f>IF(ISBLANK('Tabulation of Bids'!B250),"",'Tabulation of Bids'!B250)</f>
        <v/>
      </c>
      <c r="C457" s="305" t="str">
        <f>IF('Tabulation of Bids'!D250=0,"",'Tabulation of Bids'!D250)</f>
        <v/>
      </c>
      <c r="D457" s="309" t="str">
        <f>IF(ISBLANK('Tabulation of Bids'!C250),"",'Tabulation of Bids'!C250)</f>
        <v/>
      </c>
      <c r="E457" s="265" t="str">
        <f t="shared" si="62"/>
        <v/>
      </c>
      <c r="F457" s="266" t="str">
        <f t="shared" si="59"/>
        <v/>
      </c>
      <c r="G457" s="294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7" t="str">
        <f>IF(ISBLANK('Tabulation of Bids'!A251),"",'Tabulation of Bids'!A251)</f>
        <v/>
      </c>
      <c r="B458" s="308" t="str">
        <f>IF(ISBLANK('Tabulation of Bids'!B251),"",'Tabulation of Bids'!B251)</f>
        <v/>
      </c>
      <c r="C458" s="305" t="str">
        <f>IF('Tabulation of Bids'!D251=0,"",'Tabulation of Bids'!D251)</f>
        <v/>
      </c>
      <c r="D458" s="309" t="str">
        <f>IF(ISBLANK('Tabulation of Bids'!C251),"",'Tabulation of Bids'!C251)</f>
        <v/>
      </c>
      <c r="E458" s="265" t="str">
        <f t="shared" si="62"/>
        <v/>
      </c>
      <c r="F458" s="266" t="str">
        <f t="shared" si="59"/>
        <v/>
      </c>
      <c r="G458" s="294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7" t="str">
        <f>IF(ISBLANK('Tabulation of Bids'!A252),"",'Tabulation of Bids'!A252)</f>
        <v/>
      </c>
      <c r="B459" s="308" t="str">
        <f>IF(ISBLANK('Tabulation of Bids'!B252),"",'Tabulation of Bids'!B252)</f>
        <v/>
      </c>
      <c r="C459" s="305" t="str">
        <f>IF('Tabulation of Bids'!D252=0,"",'Tabulation of Bids'!D252)</f>
        <v/>
      </c>
      <c r="D459" s="309" t="str">
        <f>IF(ISBLANK('Tabulation of Bids'!C252),"",'Tabulation of Bids'!C252)</f>
        <v/>
      </c>
      <c r="E459" s="265" t="str">
        <f t="shared" si="62"/>
        <v/>
      </c>
      <c r="F459" s="266" t="str">
        <f t="shared" si="59"/>
        <v/>
      </c>
      <c r="G459" s="294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7" t="str">
        <f>IF(ISBLANK('Tabulation of Bids'!A253),"",'Tabulation of Bids'!A253)</f>
        <v/>
      </c>
      <c r="B460" s="308" t="str">
        <f>IF(ISBLANK('Tabulation of Bids'!B253),"",'Tabulation of Bids'!B253)</f>
        <v/>
      </c>
      <c r="C460" s="305" t="str">
        <f>IF('Tabulation of Bids'!D253=0,"",'Tabulation of Bids'!D253)</f>
        <v/>
      </c>
      <c r="D460" s="309" t="str">
        <f>IF(ISBLANK('Tabulation of Bids'!C253),"",'Tabulation of Bids'!C253)</f>
        <v/>
      </c>
      <c r="E460" s="265" t="str">
        <f t="shared" si="62"/>
        <v/>
      </c>
      <c r="F460" s="266" t="str">
        <f t="shared" si="59"/>
        <v/>
      </c>
      <c r="G460" s="294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7" t="str">
        <f>IF(ISBLANK('Tabulation of Bids'!A254),"",'Tabulation of Bids'!A254)</f>
        <v/>
      </c>
      <c r="B461" s="308" t="str">
        <f>IF(ISBLANK('Tabulation of Bids'!B254),"",'Tabulation of Bids'!B254)</f>
        <v/>
      </c>
      <c r="C461" s="305" t="str">
        <f>IF('Tabulation of Bids'!D254=0,"",'Tabulation of Bids'!D254)</f>
        <v/>
      </c>
      <c r="D461" s="309" t="str">
        <f>IF(ISBLANK('Tabulation of Bids'!C254),"",'Tabulation of Bids'!C254)</f>
        <v/>
      </c>
      <c r="E461" s="265" t="str">
        <f t="shared" si="62"/>
        <v/>
      </c>
      <c r="F461" s="266" t="str">
        <f t="shared" si="59"/>
        <v/>
      </c>
      <c r="G461" s="294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7" t="str">
        <f>IF(ISBLANK('Tabulation of Bids'!A255),"",'Tabulation of Bids'!A255)</f>
        <v/>
      </c>
      <c r="B462" s="308" t="str">
        <f>IF(ISBLANK('Tabulation of Bids'!B255),"",'Tabulation of Bids'!B255)</f>
        <v/>
      </c>
      <c r="C462" s="305" t="str">
        <f>IF('Tabulation of Bids'!D255=0,"",'Tabulation of Bids'!D255)</f>
        <v/>
      </c>
      <c r="D462" s="309" t="str">
        <f>IF(ISBLANK('Tabulation of Bids'!C255),"",'Tabulation of Bids'!C255)</f>
        <v/>
      </c>
      <c r="E462" s="265" t="str">
        <f t="shared" si="62"/>
        <v/>
      </c>
      <c r="F462" s="266" t="str">
        <f t="shared" si="59"/>
        <v/>
      </c>
      <c r="G462" s="294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7" t="str">
        <f>IF(ISBLANK('Tabulation of Bids'!A256),"",'Tabulation of Bids'!A256)</f>
        <v/>
      </c>
      <c r="B463" s="308" t="str">
        <f>IF(ISBLANK('Tabulation of Bids'!B256),"",'Tabulation of Bids'!B256)</f>
        <v/>
      </c>
      <c r="C463" s="305" t="str">
        <f>IF('Tabulation of Bids'!D256=0,"",'Tabulation of Bids'!D256)</f>
        <v/>
      </c>
      <c r="D463" s="309" t="str">
        <f>IF(ISBLANK('Tabulation of Bids'!C256),"",'Tabulation of Bids'!C256)</f>
        <v/>
      </c>
      <c r="E463" s="265" t="str">
        <f t="shared" si="62"/>
        <v/>
      </c>
      <c r="F463" s="266" t="str">
        <f t="shared" si="59"/>
        <v/>
      </c>
      <c r="G463" s="294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7" t="str">
        <f>IF(ISBLANK('Tabulation of Bids'!A257),"",'Tabulation of Bids'!A257)</f>
        <v/>
      </c>
      <c r="B464" s="308" t="str">
        <f>IF(ISBLANK('Tabulation of Bids'!B257),"",'Tabulation of Bids'!B257)</f>
        <v/>
      </c>
      <c r="C464" s="305" t="str">
        <f>IF('Tabulation of Bids'!D257=0,"",'Tabulation of Bids'!D257)</f>
        <v/>
      </c>
      <c r="D464" s="309" t="str">
        <f>IF(ISBLANK('Tabulation of Bids'!C257),"",'Tabulation of Bids'!C257)</f>
        <v/>
      </c>
      <c r="E464" s="265" t="str">
        <f t="shared" si="62"/>
        <v/>
      </c>
      <c r="F464" s="266" t="str">
        <f t="shared" si="59"/>
        <v/>
      </c>
      <c r="G464" s="294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7" t="str">
        <f>IF(ISBLANK('Tabulation of Bids'!A258),"",'Tabulation of Bids'!A258)</f>
        <v/>
      </c>
      <c r="B465" s="308" t="str">
        <f>IF(ISBLANK('Tabulation of Bids'!B258),"",'Tabulation of Bids'!B258)</f>
        <v/>
      </c>
      <c r="C465" s="305" t="str">
        <f>IF('Tabulation of Bids'!D258=0,"",'Tabulation of Bids'!D258)</f>
        <v/>
      </c>
      <c r="D465" s="309" t="str">
        <f>IF(ISBLANK('Tabulation of Bids'!C258),"",'Tabulation of Bids'!C258)</f>
        <v/>
      </c>
      <c r="E465" s="265" t="str">
        <f t="shared" si="62"/>
        <v/>
      </c>
      <c r="F465" s="266" t="str">
        <f t="shared" si="59"/>
        <v/>
      </c>
      <c r="G465" s="294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7" t="str">
        <f>IF(ISBLANK('Tabulation of Bids'!A259),"",'Tabulation of Bids'!A259)</f>
        <v/>
      </c>
      <c r="B466" s="308" t="str">
        <f>IF(ISBLANK('Tabulation of Bids'!B259),"",'Tabulation of Bids'!B259)</f>
        <v/>
      </c>
      <c r="C466" s="305" t="str">
        <f>IF('Tabulation of Bids'!D259=0,"",'Tabulation of Bids'!D259)</f>
        <v/>
      </c>
      <c r="D466" s="309" t="str">
        <f>IF(ISBLANK('Tabulation of Bids'!C259),"",'Tabulation of Bids'!C259)</f>
        <v/>
      </c>
      <c r="E466" s="265" t="str">
        <f t="shared" si="62"/>
        <v/>
      </c>
      <c r="F466" s="266" t="str">
        <f t="shared" si="59"/>
        <v/>
      </c>
      <c r="G466" s="294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7" t="str">
        <f>IF(ISBLANK('Tabulation of Bids'!A260),"",'Tabulation of Bids'!A260)</f>
        <v/>
      </c>
      <c r="B467" s="308" t="str">
        <f>IF(ISBLANK('Tabulation of Bids'!B260),"",'Tabulation of Bids'!B260)</f>
        <v/>
      </c>
      <c r="C467" s="305" t="str">
        <f>IF('Tabulation of Bids'!D260=0,"",'Tabulation of Bids'!D260)</f>
        <v/>
      </c>
      <c r="D467" s="309" t="str">
        <f>IF(ISBLANK('Tabulation of Bids'!C260),"",'Tabulation of Bids'!C260)</f>
        <v/>
      </c>
      <c r="E467" s="265" t="str">
        <f t="shared" si="62"/>
        <v/>
      </c>
      <c r="F467" s="266" t="str">
        <f t="shared" si="59"/>
        <v/>
      </c>
      <c r="G467" s="294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7" t="str">
        <f>IF(ISBLANK('Tabulation of Bids'!A261),"",'Tabulation of Bids'!A261)</f>
        <v/>
      </c>
      <c r="B468" s="308" t="str">
        <f>IF(ISBLANK('Tabulation of Bids'!B261),"",'Tabulation of Bids'!B261)</f>
        <v/>
      </c>
      <c r="C468" s="305" t="str">
        <f>IF('Tabulation of Bids'!D261=0,"",'Tabulation of Bids'!D261)</f>
        <v/>
      </c>
      <c r="D468" s="309" t="str">
        <f>IF(ISBLANK('Tabulation of Bids'!C261),"",'Tabulation of Bids'!C261)</f>
        <v/>
      </c>
      <c r="E468" s="265" t="str">
        <f t="shared" si="62"/>
        <v/>
      </c>
      <c r="F468" s="266" t="str">
        <f t="shared" si="59"/>
        <v/>
      </c>
      <c r="G468" s="294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7" t="str">
        <f>IF(ISBLANK('Tabulation of Bids'!A262),"",'Tabulation of Bids'!A262)</f>
        <v/>
      </c>
      <c r="B469" s="308" t="str">
        <f>IF(ISBLANK('Tabulation of Bids'!B262),"",'Tabulation of Bids'!B262)</f>
        <v/>
      </c>
      <c r="C469" s="305" t="str">
        <f>IF('Tabulation of Bids'!D262=0,"",'Tabulation of Bids'!D262)</f>
        <v/>
      </c>
      <c r="D469" s="309" t="str">
        <f>IF(ISBLANK('Tabulation of Bids'!C262),"",'Tabulation of Bids'!C262)</f>
        <v/>
      </c>
      <c r="E469" s="265" t="str">
        <f t="shared" si="62"/>
        <v/>
      </c>
      <c r="F469" s="266" t="str">
        <f t="shared" si="59"/>
        <v/>
      </c>
      <c r="G469" s="294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7" t="str">
        <f>IF(ISBLANK('Tabulation of Bids'!A263),"",'Tabulation of Bids'!A263)</f>
        <v/>
      </c>
      <c r="B470" s="308" t="str">
        <f>IF(ISBLANK('Tabulation of Bids'!B263),"",'Tabulation of Bids'!B263)</f>
        <v/>
      </c>
      <c r="C470" s="305" t="str">
        <f>IF('Tabulation of Bids'!D263=0,"",'Tabulation of Bids'!D263)</f>
        <v/>
      </c>
      <c r="D470" s="309" t="str">
        <f>IF(ISBLANK('Tabulation of Bids'!C263),"",'Tabulation of Bids'!C263)</f>
        <v/>
      </c>
      <c r="E470" s="265" t="str">
        <f t="shared" si="62"/>
        <v/>
      </c>
      <c r="F470" s="266" t="str">
        <f t="shared" si="59"/>
        <v/>
      </c>
      <c r="G470" s="294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4">
        <f>SUM(E447:E470)+SUM(E398:E421)+SUM(E349:E372)+SUM(E300:E323)+SUM(E251:E274)+SUM(E202:E225)+SUM(E153:E176)+SUM(E104:E127)+SUM(E55:E78)+SUM(E7:E30)</f>
        <v>59999.99</v>
      </c>
      <c r="F471" s="26"/>
      <c r="G471" s="36"/>
      <c r="H471" s="46"/>
      <c r="I471" s="36"/>
      <c r="J471" s="25"/>
      <c r="K471" s="25">
        <f>IF(ISNUMBER(E471),SUM(K7:K30)+SUM(K55:K78)+SUM(K104:K127)+SUM(K153:K176)+SUM(K202:K225)+SUM(K251:K274)+SUM(K300:K323)+SUM(K349:K372)+SUM(K398:K421)+SUM(K447:K470),"")</f>
        <v>0</v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3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78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79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7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4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5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6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3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3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6"/>
      <c r="E485" s="336"/>
      <c r="F485" s="336"/>
      <c r="G485" s="336"/>
      <c r="H485" s="336"/>
      <c r="I485" s="336"/>
      <c r="J485" s="336"/>
      <c r="K485" s="336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6"/>
      <c r="F487" s="336"/>
      <c r="G487" s="336"/>
      <c r="H487" s="336"/>
      <c r="I487" s="336"/>
      <c r="J487" s="336"/>
      <c r="K487" s="43"/>
    </row>
    <row r="488" spans="1:11" x14ac:dyDescent="0.2">
      <c r="A488" s="313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72" t="str">
        <f>IF(A545="",IF(ISNUMBER(J527),"ENGINEER'S PAYMENT ESTIMATE","ENGINEER'S FINAL PAYMENT ESTIMATE"),A539)</f>
        <v>ENGINEER'S FINAL PAYMENT ESTIMATE</v>
      </c>
      <c r="B490" s="372"/>
      <c r="C490" s="372"/>
      <c r="D490" s="372"/>
      <c r="E490" s="372"/>
      <c r="F490" s="372"/>
      <c r="G490" s="372"/>
      <c r="H490" s="372"/>
      <c r="I490" s="372"/>
      <c r="J490" s="372"/>
      <c r="K490" s="372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38"/>
      <c r="J491" s="11"/>
      <c r="K491" s="11"/>
    </row>
    <row r="492" spans="1:11" x14ac:dyDescent="0.2">
      <c r="A492" s="12"/>
      <c r="B492" s="93" t="str">
        <f>B3</f>
        <v>Payable to: N-Trak Group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Loves Park, IL Bid Bond</v>
      </c>
      <c r="C493" s="12"/>
      <c r="D493" s="12"/>
      <c r="E493" s="12"/>
      <c r="F493" s="12"/>
      <c r="G493" s="12"/>
      <c r="H493" s="14"/>
      <c r="I493" s="373"/>
      <c r="J493" s="373"/>
      <c r="K493" s="373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3" t="str">
        <f>IF(ISBLANK('Tabulation of Bids'!A266),"",'Tabulation of Bids'!A266)</f>
        <v/>
      </c>
      <c r="B496" s="304" t="str">
        <f>IF(ISBLANK('Tabulation of Bids'!B266),"",'Tabulation of Bids'!B266)</f>
        <v/>
      </c>
      <c r="C496" s="305" t="str">
        <f>IF('Tabulation of Bids'!D266=0,"",'Tabulation of Bids'!D266)</f>
        <v/>
      </c>
      <c r="D496" s="306" t="str">
        <f>IF(ISBLANK('Tabulation of Bids'!C266),"",'Tabulation of Bids'!C266)</f>
        <v/>
      </c>
      <c r="E496" s="261" t="str">
        <f>IF(J496 = "","",J496*C496)</f>
        <v/>
      </c>
      <c r="F496" s="262" t="str">
        <f t="shared" ref="F496:F519" si="64">IF((H496&gt;C496),H496-C496,"")</f>
        <v/>
      </c>
      <c r="G496" s="294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7" t="str">
        <f>IF(ISBLANK('Tabulation of Bids'!A267),"",'Tabulation of Bids'!A267)</f>
        <v/>
      </c>
      <c r="B497" s="308" t="str">
        <f>IF(ISBLANK('Tabulation of Bids'!B267),"",'Tabulation of Bids'!B267)</f>
        <v/>
      </c>
      <c r="C497" s="305" t="str">
        <f>IF('Tabulation of Bids'!D267=0,"",'Tabulation of Bids'!D267)</f>
        <v/>
      </c>
      <c r="D497" s="309" t="str">
        <f>IF(ISBLANK('Tabulation of Bids'!C267),"",'Tabulation of Bids'!C267)</f>
        <v/>
      </c>
      <c r="E497" s="265" t="str">
        <f t="shared" ref="E497:E519" si="67">IF(J497 = "","",J497*C497)</f>
        <v/>
      </c>
      <c r="F497" s="266" t="str">
        <f t="shared" si="64"/>
        <v/>
      </c>
      <c r="G497" s="294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7" t="str">
        <f>IF(ISBLANK('Tabulation of Bids'!A268),"",'Tabulation of Bids'!A268)</f>
        <v/>
      </c>
      <c r="B498" s="308" t="str">
        <f>IF(ISBLANK('Tabulation of Bids'!B268),"",'Tabulation of Bids'!B268)</f>
        <v/>
      </c>
      <c r="C498" s="305" t="str">
        <f>IF('Tabulation of Bids'!D268=0,"",'Tabulation of Bids'!D268)</f>
        <v/>
      </c>
      <c r="D498" s="309" t="str">
        <f>IF(ISBLANK('Tabulation of Bids'!C268),"",'Tabulation of Bids'!C268)</f>
        <v/>
      </c>
      <c r="E498" s="265" t="str">
        <f t="shared" si="67"/>
        <v/>
      </c>
      <c r="F498" s="266" t="str">
        <f t="shared" si="64"/>
        <v/>
      </c>
      <c r="G498" s="294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7" t="str">
        <f>IF(ISBLANK('Tabulation of Bids'!A269),"",'Tabulation of Bids'!A269)</f>
        <v/>
      </c>
      <c r="B499" s="308" t="str">
        <f>IF(ISBLANK('Tabulation of Bids'!B269),"",'Tabulation of Bids'!B269)</f>
        <v/>
      </c>
      <c r="C499" s="305" t="str">
        <f>IF('Tabulation of Bids'!D269=0,"",'Tabulation of Bids'!D269)</f>
        <v/>
      </c>
      <c r="D499" s="309" t="str">
        <f>IF(ISBLANK('Tabulation of Bids'!C269),"",'Tabulation of Bids'!C269)</f>
        <v/>
      </c>
      <c r="E499" s="265" t="str">
        <f t="shared" si="67"/>
        <v/>
      </c>
      <c r="F499" s="266" t="str">
        <f t="shared" si="64"/>
        <v/>
      </c>
      <c r="G499" s="294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7" t="str">
        <f>IF(ISBLANK('Tabulation of Bids'!A270),"",'Tabulation of Bids'!A270)</f>
        <v/>
      </c>
      <c r="B500" s="308" t="str">
        <f>IF(ISBLANK('Tabulation of Bids'!B270),"",'Tabulation of Bids'!B270)</f>
        <v/>
      </c>
      <c r="C500" s="305" t="str">
        <f>IF('Tabulation of Bids'!D270=0,"",'Tabulation of Bids'!D270)</f>
        <v/>
      </c>
      <c r="D500" s="309" t="str">
        <f>IF(ISBLANK('Tabulation of Bids'!C270),"",'Tabulation of Bids'!C270)</f>
        <v/>
      </c>
      <c r="E500" s="265" t="str">
        <f t="shared" si="67"/>
        <v/>
      </c>
      <c r="F500" s="266" t="str">
        <f t="shared" si="64"/>
        <v/>
      </c>
      <c r="G500" s="294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7" t="str">
        <f>IF(ISBLANK('Tabulation of Bids'!A271),"",'Tabulation of Bids'!A271)</f>
        <v/>
      </c>
      <c r="B501" s="308" t="str">
        <f>IF(ISBLANK('Tabulation of Bids'!B271),"",'Tabulation of Bids'!B271)</f>
        <v/>
      </c>
      <c r="C501" s="305" t="str">
        <f>IF('Tabulation of Bids'!D271=0,"",'Tabulation of Bids'!D271)</f>
        <v/>
      </c>
      <c r="D501" s="309" t="str">
        <f>IF(ISBLANK('Tabulation of Bids'!C271),"",'Tabulation of Bids'!C271)</f>
        <v/>
      </c>
      <c r="E501" s="265" t="str">
        <f t="shared" si="67"/>
        <v/>
      </c>
      <c r="F501" s="266" t="str">
        <f t="shared" si="64"/>
        <v/>
      </c>
      <c r="G501" s="294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7" t="str">
        <f>IF(ISBLANK('Tabulation of Bids'!A272),"",'Tabulation of Bids'!A272)</f>
        <v/>
      </c>
      <c r="B502" s="308" t="str">
        <f>IF(ISBLANK('Tabulation of Bids'!B272),"",'Tabulation of Bids'!B272)</f>
        <v/>
      </c>
      <c r="C502" s="305" t="str">
        <f>IF('Tabulation of Bids'!D272=0,"",'Tabulation of Bids'!D272)</f>
        <v/>
      </c>
      <c r="D502" s="309" t="str">
        <f>IF(ISBLANK('Tabulation of Bids'!C272),"",'Tabulation of Bids'!C272)</f>
        <v/>
      </c>
      <c r="E502" s="265" t="str">
        <f t="shared" si="67"/>
        <v/>
      </c>
      <c r="F502" s="266" t="str">
        <f t="shared" si="64"/>
        <v/>
      </c>
      <c r="G502" s="294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7" t="str">
        <f>IF(ISBLANK('Tabulation of Bids'!A273),"",'Tabulation of Bids'!A273)</f>
        <v/>
      </c>
      <c r="B503" s="308" t="str">
        <f>IF(ISBLANK('Tabulation of Bids'!B273),"",'Tabulation of Bids'!B273)</f>
        <v/>
      </c>
      <c r="C503" s="305" t="str">
        <f>IF('Tabulation of Bids'!D273=0,"",'Tabulation of Bids'!D273)</f>
        <v/>
      </c>
      <c r="D503" s="309" t="str">
        <f>IF(ISBLANK('Tabulation of Bids'!C273),"",'Tabulation of Bids'!C273)</f>
        <v/>
      </c>
      <c r="E503" s="265" t="str">
        <f t="shared" si="67"/>
        <v/>
      </c>
      <c r="F503" s="266" t="str">
        <f t="shared" si="64"/>
        <v/>
      </c>
      <c r="G503" s="294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7" t="str">
        <f>IF(ISBLANK('Tabulation of Bids'!A274),"",'Tabulation of Bids'!A274)</f>
        <v/>
      </c>
      <c r="B504" s="308" t="str">
        <f>IF(ISBLANK('Tabulation of Bids'!B274),"",'Tabulation of Bids'!B274)</f>
        <v/>
      </c>
      <c r="C504" s="305" t="str">
        <f>IF('Tabulation of Bids'!D274=0,"",'Tabulation of Bids'!D274)</f>
        <v/>
      </c>
      <c r="D504" s="309" t="str">
        <f>IF(ISBLANK('Tabulation of Bids'!C274),"",'Tabulation of Bids'!C274)</f>
        <v/>
      </c>
      <c r="E504" s="265" t="str">
        <f t="shared" si="67"/>
        <v/>
      </c>
      <c r="F504" s="266" t="str">
        <f t="shared" si="64"/>
        <v/>
      </c>
      <c r="G504" s="294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7" t="str">
        <f>IF(ISBLANK('Tabulation of Bids'!A275),"",'Tabulation of Bids'!A275)</f>
        <v/>
      </c>
      <c r="B505" s="308" t="str">
        <f>IF(ISBLANK('Tabulation of Bids'!B275),"",'Tabulation of Bids'!B275)</f>
        <v/>
      </c>
      <c r="C505" s="305" t="str">
        <f>IF('Tabulation of Bids'!D275=0,"",'Tabulation of Bids'!D275)</f>
        <v/>
      </c>
      <c r="D505" s="309" t="str">
        <f>IF(ISBLANK('Tabulation of Bids'!C275),"",'Tabulation of Bids'!C275)</f>
        <v/>
      </c>
      <c r="E505" s="265" t="str">
        <f t="shared" si="67"/>
        <v/>
      </c>
      <c r="F505" s="266" t="str">
        <f t="shared" si="64"/>
        <v/>
      </c>
      <c r="G505" s="294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7" t="str">
        <f>IF(ISBLANK('Tabulation of Bids'!A276),"",'Tabulation of Bids'!A276)</f>
        <v/>
      </c>
      <c r="B506" s="308" t="str">
        <f>IF(ISBLANK('Tabulation of Bids'!B276),"",'Tabulation of Bids'!B276)</f>
        <v/>
      </c>
      <c r="C506" s="305" t="str">
        <f>IF('Tabulation of Bids'!D276=0,"",'Tabulation of Bids'!D276)</f>
        <v/>
      </c>
      <c r="D506" s="309" t="str">
        <f>IF(ISBLANK('Tabulation of Bids'!C276),"",'Tabulation of Bids'!C276)</f>
        <v/>
      </c>
      <c r="E506" s="265" t="str">
        <f t="shared" si="67"/>
        <v/>
      </c>
      <c r="F506" s="266" t="str">
        <f t="shared" si="64"/>
        <v/>
      </c>
      <c r="G506" s="294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7" t="str">
        <f>IF(ISBLANK('Tabulation of Bids'!A277),"",'Tabulation of Bids'!A277)</f>
        <v/>
      </c>
      <c r="B507" s="308" t="str">
        <f>IF(ISBLANK('Tabulation of Bids'!B277),"",'Tabulation of Bids'!B277)</f>
        <v/>
      </c>
      <c r="C507" s="305" t="str">
        <f>IF('Tabulation of Bids'!D277=0,"",'Tabulation of Bids'!D277)</f>
        <v/>
      </c>
      <c r="D507" s="309" t="str">
        <f>IF(ISBLANK('Tabulation of Bids'!C277),"",'Tabulation of Bids'!C277)</f>
        <v/>
      </c>
      <c r="E507" s="265" t="str">
        <f t="shared" si="67"/>
        <v/>
      </c>
      <c r="F507" s="266" t="str">
        <f t="shared" si="64"/>
        <v/>
      </c>
      <c r="G507" s="294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7" t="str">
        <f>IF(ISBLANK('Tabulation of Bids'!A278),"",'Tabulation of Bids'!A278)</f>
        <v/>
      </c>
      <c r="B508" s="308" t="str">
        <f>IF(ISBLANK('Tabulation of Bids'!B278),"",'Tabulation of Bids'!B278)</f>
        <v/>
      </c>
      <c r="C508" s="305" t="str">
        <f>IF('Tabulation of Bids'!D278=0,"",'Tabulation of Bids'!D278)</f>
        <v/>
      </c>
      <c r="D508" s="309" t="str">
        <f>IF(ISBLANK('Tabulation of Bids'!C278),"",'Tabulation of Bids'!C278)</f>
        <v/>
      </c>
      <c r="E508" s="265" t="str">
        <f t="shared" si="67"/>
        <v/>
      </c>
      <c r="F508" s="266" t="str">
        <f t="shared" si="64"/>
        <v/>
      </c>
      <c r="G508" s="294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7" t="str">
        <f>IF(ISBLANK('Tabulation of Bids'!A279),"",'Tabulation of Bids'!A279)</f>
        <v/>
      </c>
      <c r="B509" s="308" t="str">
        <f>IF(ISBLANK('Tabulation of Bids'!B279),"",'Tabulation of Bids'!B279)</f>
        <v/>
      </c>
      <c r="C509" s="305" t="str">
        <f>IF('Tabulation of Bids'!D279=0,"",'Tabulation of Bids'!D279)</f>
        <v/>
      </c>
      <c r="D509" s="309" t="str">
        <f>IF(ISBLANK('Tabulation of Bids'!C279),"",'Tabulation of Bids'!C279)</f>
        <v/>
      </c>
      <c r="E509" s="265" t="str">
        <f t="shared" si="67"/>
        <v/>
      </c>
      <c r="F509" s="266" t="str">
        <f t="shared" si="64"/>
        <v/>
      </c>
      <c r="G509" s="294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7" t="str">
        <f>IF(ISBLANK('Tabulation of Bids'!A280),"",'Tabulation of Bids'!A280)</f>
        <v/>
      </c>
      <c r="B510" s="308" t="str">
        <f>IF(ISBLANK('Tabulation of Bids'!B280),"",'Tabulation of Bids'!B280)</f>
        <v/>
      </c>
      <c r="C510" s="305" t="str">
        <f>IF('Tabulation of Bids'!D280=0,"",'Tabulation of Bids'!D280)</f>
        <v/>
      </c>
      <c r="D510" s="309" t="str">
        <f>IF(ISBLANK('Tabulation of Bids'!C280),"",'Tabulation of Bids'!C280)</f>
        <v/>
      </c>
      <c r="E510" s="265" t="str">
        <f t="shared" si="67"/>
        <v/>
      </c>
      <c r="F510" s="266" t="str">
        <f t="shared" si="64"/>
        <v/>
      </c>
      <c r="G510" s="294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7" t="str">
        <f>IF(ISBLANK('Tabulation of Bids'!A281),"",'Tabulation of Bids'!A281)</f>
        <v/>
      </c>
      <c r="B511" s="308" t="str">
        <f>IF(ISBLANK('Tabulation of Bids'!B281),"",'Tabulation of Bids'!B281)</f>
        <v/>
      </c>
      <c r="C511" s="305" t="str">
        <f>IF('Tabulation of Bids'!D281=0,"",'Tabulation of Bids'!D281)</f>
        <v/>
      </c>
      <c r="D511" s="309" t="str">
        <f>IF(ISBLANK('Tabulation of Bids'!C281),"",'Tabulation of Bids'!C281)</f>
        <v/>
      </c>
      <c r="E511" s="265" t="str">
        <f t="shared" si="67"/>
        <v/>
      </c>
      <c r="F511" s="266" t="str">
        <f t="shared" si="64"/>
        <v/>
      </c>
      <c r="G511" s="294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7" t="str">
        <f>IF(ISBLANK('Tabulation of Bids'!A282),"",'Tabulation of Bids'!A282)</f>
        <v/>
      </c>
      <c r="B512" s="308" t="str">
        <f>IF(ISBLANK('Tabulation of Bids'!B282),"",'Tabulation of Bids'!B282)</f>
        <v/>
      </c>
      <c r="C512" s="305" t="str">
        <f>IF('Tabulation of Bids'!D282=0,"",'Tabulation of Bids'!D282)</f>
        <v/>
      </c>
      <c r="D512" s="309" t="str">
        <f>IF(ISBLANK('Tabulation of Bids'!C282),"",'Tabulation of Bids'!C282)</f>
        <v/>
      </c>
      <c r="E512" s="265" t="str">
        <f t="shared" si="67"/>
        <v/>
      </c>
      <c r="F512" s="266" t="str">
        <f t="shared" si="64"/>
        <v/>
      </c>
      <c r="G512" s="294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7" t="str">
        <f>IF(ISBLANK('Tabulation of Bids'!A283),"",'Tabulation of Bids'!A283)</f>
        <v/>
      </c>
      <c r="B513" s="308" t="str">
        <f>IF(ISBLANK('Tabulation of Bids'!B283),"",'Tabulation of Bids'!B283)</f>
        <v/>
      </c>
      <c r="C513" s="305" t="str">
        <f>IF('Tabulation of Bids'!D283=0,"",'Tabulation of Bids'!D283)</f>
        <v/>
      </c>
      <c r="D513" s="309" t="str">
        <f>IF(ISBLANK('Tabulation of Bids'!C283),"",'Tabulation of Bids'!C283)</f>
        <v/>
      </c>
      <c r="E513" s="265" t="str">
        <f t="shared" si="67"/>
        <v/>
      </c>
      <c r="F513" s="266" t="str">
        <f t="shared" si="64"/>
        <v/>
      </c>
      <c r="G513" s="294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7" t="str">
        <f>IF(ISBLANK('Tabulation of Bids'!A284),"",'Tabulation of Bids'!A284)</f>
        <v/>
      </c>
      <c r="B514" s="308" t="str">
        <f>IF(ISBLANK('Tabulation of Bids'!B284),"",'Tabulation of Bids'!B284)</f>
        <v/>
      </c>
      <c r="C514" s="305" t="str">
        <f>IF('Tabulation of Bids'!D284=0,"",'Tabulation of Bids'!D284)</f>
        <v/>
      </c>
      <c r="D514" s="309" t="str">
        <f>IF(ISBLANK('Tabulation of Bids'!C284),"",'Tabulation of Bids'!C284)</f>
        <v/>
      </c>
      <c r="E514" s="265" t="str">
        <f t="shared" si="67"/>
        <v/>
      </c>
      <c r="F514" s="266" t="str">
        <f t="shared" si="64"/>
        <v/>
      </c>
      <c r="G514" s="294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7" t="str">
        <f>IF(ISBLANK('Tabulation of Bids'!A285),"",'Tabulation of Bids'!A285)</f>
        <v/>
      </c>
      <c r="B515" s="308" t="str">
        <f>IF(ISBLANK('Tabulation of Bids'!B285),"",'Tabulation of Bids'!B285)</f>
        <v/>
      </c>
      <c r="C515" s="305" t="str">
        <f>IF('Tabulation of Bids'!D285=0,"",'Tabulation of Bids'!D285)</f>
        <v/>
      </c>
      <c r="D515" s="309" t="str">
        <f>IF(ISBLANK('Tabulation of Bids'!C285),"",'Tabulation of Bids'!C285)</f>
        <v/>
      </c>
      <c r="E515" s="265" t="str">
        <f t="shared" si="67"/>
        <v/>
      </c>
      <c r="F515" s="266" t="str">
        <f t="shared" si="64"/>
        <v/>
      </c>
      <c r="G515" s="294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7" t="str">
        <f>IF(ISBLANK('Tabulation of Bids'!A286),"",'Tabulation of Bids'!A286)</f>
        <v/>
      </c>
      <c r="B516" s="308" t="str">
        <f>IF(ISBLANK('Tabulation of Bids'!B286),"",'Tabulation of Bids'!B286)</f>
        <v/>
      </c>
      <c r="C516" s="305" t="str">
        <f>IF('Tabulation of Bids'!D286=0,"",'Tabulation of Bids'!D286)</f>
        <v/>
      </c>
      <c r="D516" s="309" t="str">
        <f>IF(ISBLANK('Tabulation of Bids'!C286),"",'Tabulation of Bids'!C286)</f>
        <v/>
      </c>
      <c r="E516" s="265" t="str">
        <f t="shared" si="67"/>
        <v/>
      </c>
      <c r="F516" s="266" t="str">
        <f t="shared" si="64"/>
        <v/>
      </c>
      <c r="G516" s="294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7" t="str">
        <f>IF(ISBLANK('Tabulation of Bids'!A287),"",'Tabulation of Bids'!A287)</f>
        <v/>
      </c>
      <c r="B517" s="308" t="str">
        <f>IF(ISBLANK('Tabulation of Bids'!B287),"",'Tabulation of Bids'!B287)</f>
        <v/>
      </c>
      <c r="C517" s="305" t="str">
        <f>IF('Tabulation of Bids'!D287=0,"",'Tabulation of Bids'!D287)</f>
        <v/>
      </c>
      <c r="D517" s="309" t="str">
        <f>IF(ISBLANK('Tabulation of Bids'!C287),"",'Tabulation of Bids'!C287)</f>
        <v/>
      </c>
      <c r="E517" s="265" t="str">
        <f t="shared" si="67"/>
        <v/>
      </c>
      <c r="F517" s="266" t="str">
        <f t="shared" si="64"/>
        <v/>
      </c>
      <c r="G517" s="294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7" t="str">
        <f>IF(ISBLANK('Tabulation of Bids'!A288),"",'Tabulation of Bids'!A288)</f>
        <v/>
      </c>
      <c r="B518" s="308" t="str">
        <f>IF(ISBLANK('Tabulation of Bids'!B288),"",'Tabulation of Bids'!B288)</f>
        <v/>
      </c>
      <c r="C518" s="305" t="str">
        <f>IF('Tabulation of Bids'!D288=0,"",'Tabulation of Bids'!D288)</f>
        <v/>
      </c>
      <c r="D518" s="309" t="str">
        <f>IF(ISBLANK('Tabulation of Bids'!C288),"",'Tabulation of Bids'!C288)</f>
        <v/>
      </c>
      <c r="E518" s="265" t="str">
        <f t="shared" si="67"/>
        <v/>
      </c>
      <c r="F518" s="266" t="str">
        <f t="shared" si="64"/>
        <v/>
      </c>
      <c r="G518" s="294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7" t="str">
        <f>IF(ISBLANK('Tabulation of Bids'!A289),"",'Tabulation of Bids'!A289)</f>
        <v/>
      </c>
      <c r="B519" s="308" t="str">
        <f>IF(ISBLANK('Tabulation of Bids'!B289),"",'Tabulation of Bids'!B289)</f>
        <v/>
      </c>
      <c r="C519" s="305" t="str">
        <f>IF('Tabulation of Bids'!D289=0,"",'Tabulation of Bids'!D289)</f>
        <v/>
      </c>
      <c r="D519" s="309" t="str">
        <f>IF(ISBLANK('Tabulation of Bids'!C289),"",'Tabulation of Bids'!C289)</f>
        <v/>
      </c>
      <c r="E519" s="265" t="str">
        <f t="shared" si="67"/>
        <v/>
      </c>
      <c r="F519" s="266" t="str">
        <f t="shared" si="64"/>
        <v/>
      </c>
      <c r="G519" s="294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4">
        <f>SUM(E496:E519)+SUM(E447:E470)+SUM(E398:E421)+SUM(E349:E372)+SUM(E300:E323)+SUM(E251:E274)+SUM(E202:E225)+SUM(E153:E176)+SUM(E104:E127)+SUM(E55:E78)+SUM(E7:E30)</f>
        <v>59999.99</v>
      </c>
      <c r="F520" s="26"/>
      <c r="G520" s="36"/>
      <c r="H520" s="46"/>
      <c r="I520" s="36"/>
      <c r="J520" s="25"/>
      <c r="K520" s="25">
        <f>IF(ISNUMBER(E520),SUM(K7:K30)+SUM(K55:K78)+SUM(K104:K127)+SUM(K153:K176)+SUM(K202:K225)+SUM(K251:K274)+SUM(K300:K323)+SUM(K349:K372)+SUM(K398:K421)+SUM(K447:K470)+SUM(K496:K519),"")</f>
        <v>0</v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3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78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79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7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4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5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6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3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3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6"/>
      <c r="E534" s="336"/>
      <c r="F534" s="336"/>
      <c r="G534" s="336"/>
      <c r="H534" s="336"/>
      <c r="I534" s="336"/>
      <c r="J534" s="336"/>
      <c r="K534" s="336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6"/>
      <c r="F536" s="336"/>
      <c r="G536" s="336"/>
      <c r="H536" s="336"/>
      <c r="I536" s="336"/>
      <c r="J536" s="336"/>
      <c r="K536" s="43"/>
    </row>
    <row r="537" spans="1:11" x14ac:dyDescent="0.2">
      <c r="A537" s="313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72" t="str">
        <f>IF(A594="",IF(ISNUMBER(J576),"ENGINEER'S PAYMENT ESTIMATE","ENGINEER'S FINAL PAYMENT ESTIMATE"),A588)</f>
        <v>ENGINEER'S FINAL PAYMENT ESTIMATE</v>
      </c>
      <c r="B539" s="372"/>
      <c r="C539" s="372"/>
      <c r="D539" s="372"/>
      <c r="E539" s="372"/>
      <c r="F539" s="372"/>
      <c r="G539" s="372"/>
      <c r="H539" s="372"/>
      <c r="I539" s="372"/>
      <c r="J539" s="372"/>
      <c r="K539" s="372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38"/>
      <c r="J540" s="11"/>
      <c r="K540" s="11"/>
    </row>
    <row r="541" spans="1:11" x14ac:dyDescent="0.2">
      <c r="A541" s="12"/>
      <c r="B541" s="93" t="str">
        <f>B3</f>
        <v>Payable to: N-Trak Group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Loves Park, IL Bid Bond</v>
      </c>
      <c r="C542" s="12"/>
      <c r="D542" s="12"/>
      <c r="E542" s="12"/>
      <c r="F542" s="12"/>
      <c r="G542" s="12"/>
      <c r="H542" s="14"/>
      <c r="I542" s="373"/>
      <c r="J542" s="373"/>
      <c r="K542" s="373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3" t="str">
        <f>IF(ISBLANK('Tabulation of Bids'!A292),"",'Tabulation of Bids'!A292)</f>
        <v/>
      </c>
      <c r="B545" s="304" t="str">
        <f>IF(ISBLANK('Tabulation of Bids'!B292),"",'Tabulation of Bids'!B292)</f>
        <v/>
      </c>
      <c r="C545" s="305" t="str">
        <f>IF('Tabulation of Bids'!D292=0,"",'Tabulation of Bids'!D292)</f>
        <v/>
      </c>
      <c r="D545" s="306" t="str">
        <f>IF(ISBLANK('Tabulation of Bids'!C292),"",'Tabulation of Bids'!C292)</f>
        <v/>
      </c>
      <c r="E545" s="261" t="str">
        <f>IF(J545 = "","",J545*C545)</f>
        <v/>
      </c>
      <c r="F545" s="262" t="str">
        <f t="shared" ref="F545:F568" si="69">IF((H545&gt;C545),H545-C545,"")</f>
        <v/>
      </c>
      <c r="G545" s="294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7" t="str">
        <f>IF(ISBLANK('Tabulation of Bids'!A293),"",'Tabulation of Bids'!A293)</f>
        <v/>
      </c>
      <c r="B546" s="308" t="str">
        <f>IF(ISBLANK('Tabulation of Bids'!B293),"",'Tabulation of Bids'!B293)</f>
        <v/>
      </c>
      <c r="C546" s="305" t="str">
        <f>IF('Tabulation of Bids'!D293=0,"",'Tabulation of Bids'!D293)</f>
        <v/>
      </c>
      <c r="D546" s="309" t="str">
        <f>IF(ISBLANK('Tabulation of Bids'!C293),"",'Tabulation of Bids'!C293)</f>
        <v/>
      </c>
      <c r="E546" s="265" t="str">
        <f t="shared" ref="E546:E568" si="72">IF(J546 = "","",J546*C546)</f>
        <v/>
      </c>
      <c r="F546" s="266" t="str">
        <f t="shared" si="69"/>
        <v/>
      </c>
      <c r="G546" s="294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7" t="str">
        <f>IF(ISBLANK('Tabulation of Bids'!A294),"",'Tabulation of Bids'!A294)</f>
        <v/>
      </c>
      <c r="B547" s="308" t="str">
        <f>IF(ISBLANK('Tabulation of Bids'!B294),"",'Tabulation of Bids'!B294)</f>
        <v/>
      </c>
      <c r="C547" s="305" t="str">
        <f>IF('Tabulation of Bids'!D294=0,"",'Tabulation of Bids'!D294)</f>
        <v/>
      </c>
      <c r="D547" s="309" t="str">
        <f>IF(ISBLANK('Tabulation of Bids'!C294),"",'Tabulation of Bids'!C294)</f>
        <v/>
      </c>
      <c r="E547" s="265" t="str">
        <f t="shared" si="72"/>
        <v/>
      </c>
      <c r="F547" s="266" t="str">
        <f t="shared" si="69"/>
        <v/>
      </c>
      <c r="G547" s="294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7" t="str">
        <f>IF(ISBLANK('Tabulation of Bids'!A295),"",'Tabulation of Bids'!A295)</f>
        <v/>
      </c>
      <c r="B548" s="308" t="str">
        <f>IF(ISBLANK('Tabulation of Bids'!B295),"",'Tabulation of Bids'!B295)</f>
        <v/>
      </c>
      <c r="C548" s="305" t="str">
        <f>IF('Tabulation of Bids'!D295=0,"",'Tabulation of Bids'!D295)</f>
        <v/>
      </c>
      <c r="D548" s="309" t="str">
        <f>IF(ISBLANK('Tabulation of Bids'!C295),"",'Tabulation of Bids'!C295)</f>
        <v/>
      </c>
      <c r="E548" s="265" t="str">
        <f t="shared" si="72"/>
        <v/>
      </c>
      <c r="F548" s="266" t="str">
        <f t="shared" si="69"/>
        <v/>
      </c>
      <c r="G548" s="294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7" t="str">
        <f>IF(ISBLANK('Tabulation of Bids'!A296),"",'Tabulation of Bids'!A296)</f>
        <v/>
      </c>
      <c r="B549" s="308" t="str">
        <f>IF(ISBLANK('Tabulation of Bids'!B296),"",'Tabulation of Bids'!B296)</f>
        <v/>
      </c>
      <c r="C549" s="305" t="str">
        <f>IF('Tabulation of Bids'!D296=0,"",'Tabulation of Bids'!D296)</f>
        <v/>
      </c>
      <c r="D549" s="309" t="str">
        <f>IF(ISBLANK('Tabulation of Bids'!C296),"",'Tabulation of Bids'!C296)</f>
        <v/>
      </c>
      <c r="E549" s="265" t="str">
        <f t="shared" si="72"/>
        <v/>
      </c>
      <c r="F549" s="266" t="str">
        <f t="shared" si="69"/>
        <v/>
      </c>
      <c r="G549" s="294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7" t="str">
        <f>IF(ISBLANK('Tabulation of Bids'!A297),"",'Tabulation of Bids'!A297)</f>
        <v/>
      </c>
      <c r="B550" s="308" t="str">
        <f>IF(ISBLANK('Tabulation of Bids'!B297),"",'Tabulation of Bids'!B297)</f>
        <v/>
      </c>
      <c r="C550" s="305" t="str">
        <f>IF('Tabulation of Bids'!D297=0,"",'Tabulation of Bids'!D297)</f>
        <v/>
      </c>
      <c r="D550" s="309" t="str">
        <f>IF(ISBLANK('Tabulation of Bids'!C297),"",'Tabulation of Bids'!C297)</f>
        <v/>
      </c>
      <c r="E550" s="265" t="str">
        <f t="shared" si="72"/>
        <v/>
      </c>
      <c r="F550" s="266" t="str">
        <f t="shared" si="69"/>
        <v/>
      </c>
      <c r="G550" s="294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7" t="str">
        <f>IF(ISBLANK('Tabulation of Bids'!A298),"",'Tabulation of Bids'!A298)</f>
        <v/>
      </c>
      <c r="B551" s="308" t="str">
        <f>IF(ISBLANK('Tabulation of Bids'!B298),"",'Tabulation of Bids'!B298)</f>
        <v/>
      </c>
      <c r="C551" s="305" t="str">
        <f>IF('Tabulation of Bids'!D298=0,"",'Tabulation of Bids'!D298)</f>
        <v/>
      </c>
      <c r="D551" s="309" t="str">
        <f>IF(ISBLANK('Tabulation of Bids'!C298),"",'Tabulation of Bids'!C298)</f>
        <v/>
      </c>
      <c r="E551" s="265" t="str">
        <f t="shared" si="72"/>
        <v/>
      </c>
      <c r="F551" s="266" t="str">
        <f t="shared" si="69"/>
        <v/>
      </c>
      <c r="G551" s="294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7" t="str">
        <f>IF(ISBLANK('Tabulation of Bids'!A299),"",'Tabulation of Bids'!A299)</f>
        <v/>
      </c>
      <c r="B552" s="308" t="str">
        <f>IF(ISBLANK('Tabulation of Bids'!B299),"",'Tabulation of Bids'!B299)</f>
        <v/>
      </c>
      <c r="C552" s="305" t="str">
        <f>IF('Tabulation of Bids'!D299=0,"",'Tabulation of Bids'!D299)</f>
        <v/>
      </c>
      <c r="D552" s="309" t="str">
        <f>IF(ISBLANK('Tabulation of Bids'!C299),"",'Tabulation of Bids'!C299)</f>
        <v/>
      </c>
      <c r="E552" s="265" t="str">
        <f t="shared" si="72"/>
        <v/>
      </c>
      <c r="F552" s="266" t="str">
        <f t="shared" si="69"/>
        <v/>
      </c>
      <c r="G552" s="294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7" t="str">
        <f>IF(ISBLANK('Tabulation of Bids'!A300),"",'Tabulation of Bids'!A300)</f>
        <v/>
      </c>
      <c r="B553" s="308" t="str">
        <f>IF(ISBLANK('Tabulation of Bids'!B300),"",'Tabulation of Bids'!B300)</f>
        <v/>
      </c>
      <c r="C553" s="305" t="str">
        <f>IF('Tabulation of Bids'!D300=0,"",'Tabulation of Bids'!D300)</f>
        <v/>
      </c>
      <c r="D553" s="309" t="str">
        <f>IF(ISBLANK('Tabulation of Bids'!C300),"",'Tabulation of Bids'!C300)</f>
        <v/>
      </c>
      <c r="E553" s="265" t="str">
        <f t="shared" si="72"/>
        <v/>
      </c>
      <c r="F553" s="266" t="str">
        <f t="shared" si="69"/>
        <v/>
      </c>
      <c r="G553" s="294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7" t="str">
        <f>IF(ISBLANK('Tabulation of Bids'!A301),"",'Tabulation of Bids'!A301)</f>
        <v/>
      </c>
      <c r="B554" s="308" t="str">
        <f>IF(ISBLANK('Tabulation of Bids'!B301),"",'Tabulation of Bids'!B301)</f>
        <v/>
      </c>
      <c r="C554" s="305" t="str">
        <f>IF('Tabulation of Bids'!D301=0,"",'Tabulation of Bids'!D301)</f>
        <v/>
      </c>
      <c r="D554" s="309" t="str">
        <f>IF(ISBLANK('Tabulation of Bids'!C301),"",'Tabulation of Bids'!C301)</f>
        <v/>
      </c>
      <c r="E554" s="265" t="str">
        <f t="shared" si="72"/>
        <v/>
      </c>
      <c r="F554" s="266" t="str">
        <f t="shared" si="69"/>
        <v/>
      </c>
      <c r="G554" s="294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7" t="str">
        <f>IF(ISBLANK('Tabulation of Bids'!A302),"",'Tabulation of Bids'!A302)</f>
        <v/>
      </c>
      <c r="B555" s="308" t="str">
        <f>IF(ISBLANK('Tabulation of Bids'!B302),"",'Tabulation of Bids'!B302)</f>
        <v/>
      </c>
      <c r="C555" s="305" t="str">
        <f>IF('Tabulation of Bids'!D302=0,"",'Tabulation of Bids'!D302)</f>
        <v/>
      </c>
      <c r="D555" s="309" t="str">
        <f>IF(ISBLANK('Tabulation of Bids'!C302),"",'Tabulation of Bids'!C302)</f>
        <v/>
      </c>
      <c r="E555" s="265" t="str">
        <f t="shared" si="72"/>
        <v/>
      </c>
      <c r="F555" s="266" t="str">
        <f t="shared" si="69"/>
        <v/>
      </c>
      <c r="G555" s="294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7" t="str">
        <f>IF(ISBLANK('Tabulation of Bids'!A303),"",'Tabulation of Bids'!A303)</f>
        <v/>
      </c>
      <c r="B556" s="308" t="str">
        <f>IF(ISBLANK('Tabulation of Bids'!B303),"",'Tabulation of Bids'!B303)</f>
        <v/>
      </c>
      <c r="C556" s="305" t="str">
        <f>IF('Tabulation of Bids'!D303=0,"",'Tabulation of Bids'!D303)</f>
        <v/>
      </c>
      <c r="D556" s="309" t="str">
        <f>IF(ISBLANK('Tabulation of Bids'!C303),"",'Tabulation of Bids'!C303)</f>
        <v/>
      </c>
      <c r="E556" s="265" t="str">
        <f t="shared" si="72"/>
        <v/>
      </c>
      <c r="F556" s="266" t="str">
        <f t="shared" si="69"/>
        <v/>
      </c>
      <c r="G556" s="294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7" t="str">
        <f>IF(ISBLANK('Tabulation of Bids'!A304),"",'Tabulation of Bids'!A304)</f>
        <v/>
      </c>
      <c r="B557" s="308" t="str">
        <f>IF(ISBLANK('Tabulation of Bids'!B304),"",'Tabulation of Bids'!B304)</f>
        <v/>
      </c>
      <c r="C557" s="305" t="str">
        <f>IF('Tabulation of Bids'!D304=0,"",'Tabulation of Bids'!D304)</f>
        <v/>
      </c>
      <c r="D557" s="309" t="str">
        <f>IF(ISBLANK('Tabulation of Bids'!C304),"",'Tabulation of Bids'!C304)</f>
        <v/>
      </c>
      <c r="E557" s="265" t="str">
        <f t="shared" si="72"/>
        <v/>
      </c>
      <c r="F557" s="266" t="str">
        <f t="shared" si="69"/>
        <v/>
      </c>
      <c r="G557" s="294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7" t="str">
        <f>IF(ISBLANK('Tabulation of Bids'!A305),"",'Tabulation of Bids'!A305)</f>
        <v/>
      </c>
      <c r="B558" s="308" t="str">
        <f>IF(ISBLANK('Tabulation of Bids'!B305),"",'Tabulation of Bids'!B305)</f>
        <v/>
      </c>
      <c r="C558" s="305" t="str">
        <f>IF('Tabulation of Bids'!D305=0,"",'Tabulation of Bids'!D305)</f>
        <v/>
      </c>
      <c r="D558" s="309" t="str">
        <f>IF(ISBLANK('Tabulation of Bids'!C305),"",'Tabulation of Bids'!C305)</f>
        <v/>
      </c>
      <c r="E558" s="265" t="str">
        <f t="shared" si="72"/>
        <v/>
      </c>
      <c r="F558" s="266" t="str">
        <f t="shared" si="69"/>
        <v/>
      </c>
      <c r="G558" s="294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7" t="str">
        <f>IF(ISBLANK('Tabulation of Bids'!A306),"",'Tabulation of Bids'!A306)</f>
        <v/>
      </c>
      <c r="B559" s="308" t="str">
        <f>IF(ISBLANK('Tabulation of Bids'!B306),"",'Tabulation of Bids'!B306)</f>
        <v/>
      </c>
      <c r="C559" s="305" t="str">
        <f>IF('Tabulation of Bids'!D306=0,"",'Tabulation of Bids'!D306)</f>
        <v/>
      </c>
      <c r="D559" s="309" t="str">
        <f>IF(ISBLANK('Tabulation of Bids'!C306),"",'Tabulation of Bids'!C306)</f>
        <v/>
      </c>
      <c r="E559" s="265" t="str">
        <f t="shared" si="72"/>
        <v/>
      </c>
      <c r="F559" s="266" t="str">
        <f t="shared" si="69"/>
        <v/>
      </c>
      <c r="G559" s="294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7" t="str">
        <f>IF(ISBLANK('Tabulation of Bids'!A307),"",'Tabulation of Bids'!A307)</f>
        <v/>
      </c>
      <c r="B560" s="308" t="str">
        <f>IF(ISBLANK('Tabulation of Bids'!B307),"",'Tabulation of Bids'!B307)</f>
        <v/>
      </c>
      <c r="C560" s="305" t="str">
        <f>IF('Tabulation of Bids'!D307=0,"",'Tabulation of Bids'!D307)</f>
        <v/>
      </c>
      <c r="D560" s="309" t="str">
        <f>IF(ISBLANK('Tabulation of Bids'!C307),"",'Tabulation of Bids'!C307)</f>
        <v/>
      </c>
      <c r="E560" s="265" t="str">
        <f t="shared" si="72"/>
        <v/>
      </c>
      <c r="F560" s="266" t="str">
        <f t="shared" si="69"/>
        <v/>
      </c>
      <c r="G560" s="294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7" t="str">
        <f>IF(ISBLANK('Tabulation of Bids'!A308),"",'Tabulation of Bids'!A308)</f>
        <v/>
      </c>
      <c r="B561" s="308" t="str">
        <f>IF(ISBLANK('Tabulation of Bids'!B308),"",'Tabulation of Bids'!B308)</f>
        <v/>
      </c>
      <c r="C561" s="305" t="str">
        <f>IF('Tabulation of Bids'!D308=0,"",'Tabulation of Bids'!D308)</f>
        <v/>
      </c>
      <c r="D561" s="309" t="str">
        <f>IF(ISBLANK('Tabulation of Bids'!C308),"",'Tabulation of Bids'!C308)</f>
        <v/>
      </c>
      <c r="E561" s="265" t="str">
        <f t="shared" si="72"/>
        <v/>
      </c>
      <c r="F561" s="266" t="str">
        <f t="shared" si="69"/>
        <v/>
      </c>
      <c r="G561" s="294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7" t="str">
        <f>IF(ISBLANK('Tabulation of Bids'!A309),"",'Tabulation of Bids'!A309)</f>
        <v/>
      </c>
      <c r="B562" s="308" t="str">
        <f>IF(ISBLANK('Tabulation of Bids'!B309),"",'Tabulation of Bids'!B309)</f>
        <v/>
      </c>
      <c r="C562" s="305" t="str">
        <f>IF('Tabulation of Bids'!D309=0,"",'Tabulation of Bids'!D309)</f>
        <v/>
      </c>
      <c r="D562" s="309" t="str">
        <f>IF(ISBLANK('Tabulation of Bids'!C309),"",'Tabulation of Bids'!C309)</f>
        <v/>
      </c>
      <c r="E562" s="265" t="str">
        <f t="shared" si="72"/>
        <v/>
      </c>
      <c r="F562" s="266" t="str">
        <f t="shared" si="69"/>
        <v/>
      </c>
      <c r="G562" s="294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7" t="str">
        <f>IF(ISBLANK('Tabulation of Bids'!A310),"",'Tabulation of Bids'!A310)</f>
        <v/>
      </c>
      <c r="B563" s="308" t="str">
        <f>IF(ISBLANK('Tabulation of Bids'!B310),"",'Tabulation of Bids'!B310)</f>
        <v/>
      </c>
      <c r="C563" s="305" t="str">
        <f>IF('Tabulation of Bids'!D310=0,"",'Tabulation of Bids'!D310)</f>
        <v/>
      </c>
      <c r="D563" s="309" t="str">
        <f>IF(ISBLANK('Tabulation of Bids'!C310),"",'Tabulation of Bids'!C310)</f>
        <v/>
      </c>
      <c r="E563" s="265" t="str">
        <f t="shared" si="72"/>
        <v/>
      </c>
      <c r="F563" s="266" t="str">
        <f t="shared" si="69"/>
        <v/>
      </c>
      <c r="G563" s="294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7" t="str">
        <f>IF(ISBLANK('Tabulation of Bids'!A311),"",'Tabulation of Bids'!A311)</f>
        <v/>
      </c>
      <c r="B564" s="308" t="str">
        <f>IF(ISBLANK('Tabulation of Bids'!B311),"",'Tabulation of Bids'!B311)</f>
        <v/>
      </c>
      <c r="C564" s="305" t="str">
        <f>IF('Tabulation of Bids'!D311=0,"",'Tabulation of Bids'!D311)</f>
        <v/>
      </c>
      <c r="D564" s="309" t="str">
        <f>IF(ISBLANK('Tabulation of Bids'!C311),"",'Tabulation of Bids'!C311)</f>
        <v/>
      </c>
      <c r="E564" s="265" t="str">
        <f t="shared" si="72"/>
        <v/>
      </c>
      <c r="F564" s="266" t="str">
        <f t="shared" si="69"/>
        <v/>
      </c>
      <c r="G564" s="294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7" t="str">
        <f>IF(ISBLANK('Tabulation of Bids'!A312),"",'Tabulation of Bids'!A312)</f>
        <v/>
      </c>
      <c r="B565" s="308" t="str">
        <f>IF(ISBLANK('Tabulation of Bids'!B312),"",'Tabulation of Bids'!B312)</f>
        <v/>
      </c>
      <c r="C565" s="305" t="str">
        <f>IF('Tabulation of Bids'!D312=0,"",'Tabulation of Bids'!D312)</f>
        <v/>
      </c>
      <c r="D565" s="309" t="str">
        <f>IF(ISBLANK('Tabulation of Bids'!C312),"",'Tabulation of Bids'!C312)</f>
        <v/>
      </c>
      <c r="E565" s="265" t="str">
        <f t="shared" si="72"/>
        <v/>
      </c>
      <c r="F565" s="266" t="str">
        <f t="shared" si="69"/>
        <v/>
      </c>
      <c r="G565" s="294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7" t="str">
        <f>IF(ISBLANK('Tabulation of Bids'!A313),"",'Tabulation of Bids'!A313)</f>
        <v/>
      </c>
      <c r="B566" s="308" t="str">
        <f>IF(ISBLANK('Tabulation of Bids'!B313),"",'Tabulation of Bids'!B313)</f>
        <v/>
      </c>
      <c r="C566" s="305" t="str">
        <f>IF('Tabulation of Bids'!D313=0,"",'Tabulation of Bids'!D313)</f>
        <v/>
      </c>
      <c r="D566" s="309" t="str">
        <f>IF(ISBLANK('Tabulation of Bids'!C313),"",'Tabulation of Bids'!C313)</f>
        <v/>
      </c>
      <c r="E566" s="265" t="str">
        <f t="shared" si="72"/>
        <v/>
      </c>
      <c r="F566" s="266" t="str">
        <f t="shared" si="69"/>
        <v/>
      </c>
      <c r="G566" s="294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7" t="str">
        <f>IF(ISBLANK('Tabulation of Bids'!A314),"",'Tabulation of Bids'!A314)</f>
        <v/>
      </c>
      <c r="B567" s="308" t="str">
        <f>IF(ISBLANK('Tabulation of Bids'!B314),"",'Tabulation of Bids'!B314)</f>
        <v/>
      </c>
      <c r="C567" s="305" t="str">
        <f>IF('Tabulation of Bids'!D314=0,"",'Tabulation of Bids'!D314)</f>
        <v/>
      </c>
      <c r="D567" s="309" t="str">
        <f>IF(ISBLANK('Tabulation of Bids'!C314),"",'Tabulation of Bids'!C314)</f>
        <v/>
      </c>
      <c r="E567" s="265" t="str">
        <f t="shared" si="72"/>
        <v/>
      </c>
      <c r="F567" s="266" t="str">
        <f t="shared" si="69"/>
        <v/>
      </c>
      <c r="G567" s="294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7" t="str">
        <f>IF(ISBLANK('Tabulation of Bids'!A315),"",'Tabulation of Bids'!A315)</f>
        <v/>
      </c>
      <c r="B568" s="308" t="str">
        <f>IF(ISBLANK('Tabulation of Bids'!B315),"",'Tabulation of Bids'!B315)</f>
        <v/>
      </c>
      <c r="C568" s="305" t="str">
        <f>IF('Tabulation of Bids'!D315=0,"",'Tabulation of Bids'!D315)</f>
        <v/>
      </c>
      <c r="D568" s="309" t="str">
        <f>IF(ISBLANK('Tabulation of Bids'!C315),"",'Tabulation of Bids'!C315)</f>
        <v/>
      </c>
      <c r="E568" s="265" t="str">
        <f t="shared" si="72"/>
        <v/>
      </c>
      <c r="F568" s="266" t="str">
        <f t="shared" si="69"/>
        <v/>
      </c>
      <c r="G568" s="294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4">
        <f>SUM(E545:E568)+SUM(E496:E519)+SUM(E447:E470)+SUM(E398:E421)+SUM(E349:E372)+SUM(E300:E323)+SUM(E251:E274)+SUM(E202:E225)+SUM(E153:E176)+SUM(E104:E127)+SUM(E55:E78)+SUM(E7:E30)</f>
        <v>59999.99</v>
      </c>
      <c r="F569" s="26"/>
      <c r="G569" s="36"/>
      <c r="H569" s="46"/>
      <c r="I569" s="36"/>
      <c r="J569" s="25"/>
      <c r="K569" s="25">
        <f>IF(ISNUMBER(E569),SUM(K7:K30)+SUM(K55:K78)+SUM(K104:K127)+SUM(K153:K176)+SUM(K202:K225)+SUM(K251:K274)+SUM(K300:K323)+SUM(K349:K372)+SUM(K398:K421)+SUM(K447:K470)+SUM(K496:K519)+SUM(K545:K568),"")</f>
        <v>0</v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3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78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79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7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4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5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6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3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3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6"/>
      <c r="E583" s="336"/>
      <c r="F583" s="336"/>
      <c r="G583" s="336"/>
      <c r="H583" s="336"/>
      <c r="I583" s="336"/>
      <c r="J583" s="336"/>
      <c r="K583" s="336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6"/>
      <c r="F585" s="336"/>
      <c r="G585" s="336"/>
      <c r="H585" s="336"/>
      <c r="I585" s="336"/>
      <c r="J585" s="336"/>
      <c r="K585" s="43"/>
    </row>
    <row r="586" spans="1:11" x14ac:dyDescent="0.2">
      <c r="A586" s="313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72" t="str">
        <f>IF(A644="",IF(ISNUMBER(J625),"ENGINEER'S PAYMENT ESTIMATE","ENGINEER'S FINAL PAYMENT ESTIMATE"),A638)</f>
        <v>ENGINEER'S FINAL PAYMENT ESTIMATE</v>
      </c>
      <c r="B588" s="372"/>
      <c r="C588" s="372"/>
      <c r="D588" s="372"/>
      <c r="E588" s="372"/>
      <c r="F588" s="372"/>
      <c r="G588" s="372"/>
      <c r="H588" s="372"/>
      <c r="I588" s="372"/>
      <c r="J588" s="372"/>
      <c r="K588" s="372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38"/>
      <c r="J589" s="11"/>
      <c r="K589" s="11"/>
    </row>
    <row r="590" spans="1:11" x14ac:dyDescent="0.2">
      <c r="A590" s="12"/>
      <c r="B590" s="93" t="str">
        <f>B3</f>
        <v>Payable to: N-Trak Group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Loves Park, IL Bid Bond</v>
      </c>
      <c r="C591" s="12"/>
      <c r="D591" s="12"/>
      <c r="E591" s="12"/>
      <c r="F591" s="12"/>
      <c r="G591" s="12"/>
      <c r="H591" s="14"/>
      <c r="I591" s="373"/>
      <c r="J591" s="373"/>
      <c r="K591" s="373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3" t="str">
        <f>IF(ISBLANK('Tabulation of Bids'!A318),"",'Tabulation of Bids'!A318)</f>
        <v/>
      </c>
      <c r="B594" s="304" t="str">
        <f>IF(ISBLANK('Tabulation of Bids'!B318),"",'Tabulation of Bids'!B318)</f>
        <v/>
      </c>
      <c r="C594" s="305" t="str">
        <f>IF('Tabulation of Bids'!D318=0,"",'Tabulation of Bids'!D318)</f>
        <v/>
      </c>
      <c r="D594" s="306" t="str">
        <f>IF(ISBLANK('Tabulation of Bids'!C318),"",'Tabulation of Bids'!C318)</f>
        <v/>
      </c>
      <c r="E594" s="261" t="str">
        <f>IF(J594 = "","",J594*C594)</f>
        <v/>
      </c>
      <c r="F594" s="262" t="str">
        <f t="shared" ref="F594:F617" si="74">IF((H594&gt;C594),H594-C594,"")</f>
        <v/>
      </c>
      <c r="G594" s="294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7" t="str">
        <f>IF(ISBLANK('Tabulation of Bids'!A319),"",'Tabulation of Bids'!A319)</f>
        <v/>
      </c>
      <c r="B595" s="308" t="str">
        <f>IF(ISBLANK('Tabulation of Bids'!B319),"",'Tabulation of Bids'!B319)</f>
        <v/>
      </c>
      <c r="C595" s="305" t="str">
        <f>IF('Tabulation of Bids'!D319=0,"",'Tabulation of Bids'!D319)</f>
        <v/>
      </c>
      <c r="D595" s="309" t="str">
        <f>IF(ISBLANK('Tabulation of Bids'!C319),"",'Tabulation of Bids'!C319)</f>
        <v/>
      </c>
      <c r="E595" s="265" t="str">
        <f t="shared" ref="E595:E617" si="77">IF(J595 = "","",J595*C595)</f>
        <v/>
      </c>
      <c r="F595" s="266" t="str">
        <f t="shared" si="74"/>
        <v/>
      </c>
      <c r="G595" s="294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7" t="str">
        <f>IF(ISBLANK('Tabulation of Bids'!A320),"",'Tabulation of Bids'!A320)</f>
        <v/>
      </c>
      <c r="B596" s="308" t="str">
        <f>IF(ISBLANK('Tabulation of Bids'!B320),"",'Tabulation of Bids'!B320)</f>
        <v/>
      </c>
      <c r="C596" s="305" t="str">
        <f>IF('Tabulation of Bids'!D320=0,"",'Tabulation of Bids'!D320)</f>
        <v/>
      </c>
      <c r="D596" s="309" t="str">
        <f>IF(ISBLANK('Tabulation of Bids'!C320),"",'Tabulation of Bids'!C320)</f>
        <v/>
      </c>
      <c r="E596" s="265" t="str">
        <f t="shared" si="77"/>
        <v/>
      </c>
      <c r="F596" s="266" t="str">
        <f t="shared" si="74"/>
        <v/>
      </c>
      <c r="G596" s="294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7" t="str">
        <f>IF(ISBLANK('Tabulation of Bids'!A321),"",'Tabulation of Bids'!A321)</f>
        <v/>
      </c>
      <c r="B597" s="308" t="str">
        <f>IF(ISBLANK('Tabulation of Bids'!B321),"",'Tabulation of Bids'!B321)</f>
        <v/>
      </c>
      <c r="C597" s="305" t="str">
        <f>IF('Tabulation of Bids'!D321=0,"",'Tabulation of Bids'!D321)</f>
        <v/>
      </c>
      <c r="D597" s="309" t="str">
        <f>IF(ISBLANK('Tabulation of Bids'!C321),"",'Tabulation of Bids'!C321)</f>
        <v/>
      </c>
      <c r="E597" s="265" t="str">
        <f t="shared" si="77"/>
        <v/>
      </c>
      <c r="F597" s="266" t="str">
        <f t="shared" si="74"/>
        <v/>
      </c>
      <c r="G597" s="294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7" t="str">
        <f>IF(ISBLANK('Tabulation of Bids'!A322),"",'Tabulation of Bids'!A322)</f>
        <v/>
      </c>
      <c r="B598" s="308" t="str">
        <f>IF(ISBLANK('Tabulation of Bids'!B322),"",'Tabulation of Bids'!B322)</f>
        <v/>
      </c>
      <c r="C598" s="305" t="str">
        <f>IF('Tabulation of Bids'!D322=0,"",'Tabulation of Bids'!D322)</f>
        <v/>
      </c>
      <c r="D598" s="309" t="str">
        <f>IF(ISBLANK('Tabulation of Bids'!C322),"",'Tabulation of Bids'!C322)</f>
        <v/>
      </c>
      <c r="E598" s="265" t="str">
        <f t="shared" si="77"/>
        <v/>
      </c>
      <c r="F598" s="266" t="str">
        <f t="shared" si="74"/>
        <v/>
      </c>
      <c r="G598" s="294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7" t="str">
        <f>IF(ISBLANK('Tabulation of Bids'!A323),"",'Tabulation of Bids'!A323)</f>
        <v/>
      </c>
      <c r="B599" s="308" t="str">
        <f>IF(ISBLANK('Tabulation of Bids'!B323),"",'Tabulation of Bids'!B323)</f>
        <v/>
      </c>
      <c r="C599" s="305" t="str">
        <f>IF('Tabulation of Bids'!D323=0,"",'Tabulation of Bids'!D323)</f>
        <v/>
      </c>
      <c r="D599" s="309" t="str">
        <f>IF(ISBLANK('Tabulation of Bids'!C323),"",'Tabulation of Bids'!C323)</f>
        <v/>
      </c>
      <c r="E599" s="265" t="str">
        <f t="shared" si="77"/>
        <v/>
      </c>
      <c r="F599" s="266" t="str">
        <f t="shared" si="74"/>
        <v/>
      </c>
      <c r="G599" s="294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7" t="str">
        <f>IF(ISBLANK('Tabulation of Bids'!A324),"",'Tabulation of Bids'!A324)</f>
        <v/>
      </c>
      <c r="B600" s="308" t="str">
        <f>IF(ISBLANK('Tabulation of Bids'!B324),"",'Tabulation of Bids'!B324)</f>
        <v/>
      </c>
      <c r="C600" s="305" t="str">
        <f>IF('Tabulation of Bids'!D324=0,"",'Tabulation of Bids'!D324)</f>
        <v/>
      </c>
      <c r="D600" s="309" t="str">
        <f>IF(ISBLANK('Tabulation of Bids'!C324),"",'Tabulation of Bids'!C324)</f>
        <v/>
      </c>
      <c r="E600" s="265" t="str">
        <f t="shared" si="77"/>
        <v/>
      </c>
      <c r="F600" s="266" t="str">
        <f t="shared" si="74"/>
        <v/>
      </c>
      <c r="G600" s="294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7" t="str">
        <f>IF(ISBLANK('Tabulation of Bids'!A325),"",'Tabulation of Bids'!A325)</f>
        <v/>
      </c>
      <c r="B601" s="308" t="str">
        <f>IF(ISBLANK('Tabulation of Bids'!B325),"",'Tabulation of Bids'!B325)</f>
        <v/>
      </c>
      <c r="C601" s="305" t="str">
        <f>IF('Tabulation of Bids'!D325=0,"",'Tabulation of Bids'!D325)</f>
        <v/>
      </c>
      <c r="D601" s="309" t="str">
        <f>IF(ISBLANK('Tabulation of Bids'!C325),"",'Tabulation of Bids'!C325)</f>
        <v/>
      </c>
      <c r="E601" s="265" t="str">
        <f t="shared" si="77"/>
        <v/>
      </c>
      <c r="F601" s="266" t="str">
        <f t="shared" si="74"/>
        <v/>
      </c>
      <c r="G601" s="294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7" t="str">
        <f>IF(ISBLANK('Tabulation of Bids'!A326),"",'Tabulation of Bids'!A326)</f>
        <v/>
      </c>
      <c r="B602" s="308" t="str">
        <f>IF(ISBLANK('Tabulation of Bids'!B326),"",'Tabulation of Bids'!B326)</f>
        <v/>
      </c>
      <c r="C602" s="305" t="str">
        <f>IF('Tabulation of Bids'!D326=0,"",'Tabulation of Bids'!D326)</f>
        <v/>
      </c>
      <c r="D602" s="309" t="str">
        <f>IF(ISBLANK('Tabulation of Bids'!C326),"",'Tabulation of Bids'!C326)</f>
        <v/>
      </c>
      <c r="E602" s="265" t="str">
        <f t="shared" si="77"/>
        <v/>
      </c>
      <c r="F602" s="266" t="str">
        <f t="shared" si="74"/>
        <v/>
      </c>
      <c r="G602" s="294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7" t="str">
        <f>IF(ISBLANK('Tabulation of Bids'!A327),"",'Tabulation of Bids'!A327)</f>
        <v/>
      </c>
      <c r="B603" s="308" t="str">
        <f>IF(ISBLANK('Tabulation of Bids'!B327),"",'Tabulation of Bids'!B327)</f>
        <v/>
      </c>
      <c r="C603" s="305" t="str">
        <f>IF('Tabulation of Bids'!D327=0,"",'Tabulation of Bids'!D327)</f>
        <v/>
      </c>
      <c r="D603" s="309" t="str">
        <f>IF(ISBLANK('Tabulation of Bids'!C327),"",'Tabulation of Bids'!C327)</f>
        <v/>
      </c>
      <c r="E603" s="265" t="str">
        <f t="shared" si="77"/>
        <v/>
      </c>
      <c r="F603" s="266" t="str">
        <f t="shared" si="74"/>
        <v/>
      </c>
      <c r="G603" s="294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7" t="str">
        <f>IF(ISBLANK('Tabulation of Bids'!A328),"",'Tabulation of Bids'!A328)</f>
        <v/>
      </c>
      <c r="B604" s="308" t="str">
        <f>IF(ISBLANK('Tabulation of Bids'!B328),"",'Tabulation of Bids'!B328)</f>
        <v/>
      </c>
      <c r="C604" s="305" t="str">
        <f>IF('Tabulation of Bids'!D328=0,"",'Tabulation of Bids'!D328)</f>
        <v/>
      </c>
      <c r="D604" s="309" t="str">
        <f>IF(ISBLANK('Tabulation of Bids'!C328),"",'Tabulation of Bids'!C328)</f>
        <v/>
      </c>
      <c r="E604" s="265" t="str">
        <f t="shared" si="77"/>
        <v/>
      </c>
      <c r="F604" s="266" t="str">
        <f t="shared" si="74"/>
        <v/>
      </c>
      <c r="G604" s="294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7" t="str">
        <f>IF(ISBLANK('Tabulation of Bids'!A329),"",'Tabulation of Bids'!A329)</f>
        <v/>
      </c>
      <c r="B605" s="308" t="str">
        <f>IF(ISBLANK('Tabulation of Bids'!B329),"",'Tabulation of Bids'!B329)</f>
        <v/>
      </c>
      <c r="C605" s="305" t="str">
        <f>IF('Tabulation of Bids'!D329=0,"",'Tabulation of Bids'!D329)</f>
        <v/>
      </c>
      <c r="D605" s="309" t="str">
        <f>IF(ISBLANK('Tabulation of Bids'!C329),"",'Tabulation of Bids'!C329)</f>
        <v/>
      </c>
      <c r="E605" s="265" t="str">
        <f t="shared" si="77"/>
        <v/>
      </c>
      <c r="F605" s="266" t="str">
        <f t="shared" si="74"/>
        <v/>
      </c>
      <c r="G605" s="294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7" t="str">
        <f>IF(ISBLANK('Tabulation of Bids'!A330),"",'Tabulation of Bids'!A330)</f>
        <v/>
      </c>
      <c r="B606" s="308" t="str">
        <f>IF(ISBLANK('Tabulation of Bids'!B330),"",'Tabulation of Bids'!B330)</f>
        <v/>
      </c>
      <c r="C606" s="305" t="str">
        <f>IF('Tabulation of Bids'!D330=0,"",'Tabulation of Bids'!D330)</f>
        <v/>
      </c>
      <c r="D606" s="309" t="str">
        <f>IF(ISBLANK('Tabulation of Bids'!C330),"",'Tabulation of Bids'!C330)</f>
        <v/>
      </c>
      <c r="E606" s="265" t="str">
        <f t="shared" si="77"/>
        <v/>
      </c>
      <c r="F606" s="266" t="str">
        <f t="shared" si="74"/>
        <v/>
      </c>
      <c r="G606" s="294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7" t="str">
        <f>IF(ISBLANK('Tabulation of Bids'!A331),"",'Tabulation of Bids'!A331)</f>
        <v/>
      </c>
      <c r="B607" s="308" t="str">
        <f>IF(ISBLANK('Tabulation of Bids'!B331),"",'Tabulation of Bids'!B331)</f>
        <v/>
      </c>
      <c r="C607" s="305" t="str">
        <f>IF('Tabulation of Bids'!D331=0,"",'Tabulation of Bids'!D331)</f>
        <v/>
      </c>
      <c r="D607" s="309" t="str">
        <f>IF(ISBLANK('Tabulation of Bids'!C331),"",'Tabulation of Bids'!C331)</f>
        <v/>
      </c>
      <c r="E607" s="265" t="str">
        <f t="shared" si="77"/>
        <v/>
      </c>
      <c r="F607" s="266" t="str">
        <f t="shared" si="74"/>
        <v/>
      </c>
      <c r="G607" s="294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7" t="str">
        <f>IF(ISBLANK('Tabulation of Bids'!A332),"",'Tabulation of Bids'!A332)</f>
        <v/>
      </c>
      <c r="B608" s="308" t="str">
        <f>IF(ISBLANK('Tabulation of Bids'!B332),"",'Tabulation of Bids'!B332)</f>
        <v/>
      </c>
      <c r="C608" s="305" t="str">
        <f>IF('Tabulation of Bids'!D332=0,"",'Tabulation of Bids'!D332)</f>
        <v/>
      </c>
      <c r="D608" s="309" t="str">
        <f>IF(ISBLANK('Tabulation of Bids'!C332),"",'Tabulation of Bids'!C332)</f>
        <v/>
      </c>
      <c r="E608" s="265" t="str">
        <f t="shared" si="77"/>
        <v/>
      </c>
      <c r="F608" s="266" t="str">
        <f t="shared" si="74"/>
        <v/>
      </c>
      <c r="G608" s="294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7" t="str">
        <f>IF(ISBLANK('Tabulation of Bids'!A333),"",'Tabulation of Bids'!A333)</f>
        <v/>
      </c>
      <c r="B609" s="308" t="str">
        <f>IF(ISBLANK('Tabulation of Bids'!B333),"",'Tabulation of Bids'!B333)</f>
        <v/>
      </c>
      <c r="C609" s="305" t="str">
        <f>IF('Tabulation of Bids'!D333=0,"",'Tabulation of Bids'!D333)</f>
        <v/>
      </c>
      <c r="D609" s="309" t="str">
        <f>IF(ISBLANK('Tabulation of Bids'!C333),"",'Tabulation of Bids'!C333)</f>
        <v/>
      </c>
      <c r="E609" s="265" t="str">
        <f t="shared" si="77"/>
        <v/>
      </c>
      <c r="F609" s="266" t="str">
        <f t="shared" si="74"/>
        <v/>
      </c>
      <c r="G609" s="294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7" t="str">
        <f>IF(ISBLANK('Tabulation of Bids'!A334),"",'Tabulation of Bids'!A334)</f>
        <v/>
      </c>
      <c r="B610" s="308" t="str">
        <f>IF(ISBLANK('Tabulation of Bids'!B334),"",'Tabulation of Bids'!B334)</f>
        <v/>
      </c>
      <c r="C610" s="305" t="str">
        <f>IF('Tabulation of Bids'!D334=0,"",'Tabulation of Bids'!D334)</f>
        <v/>
      </c>
      <c r="D610" s="309" t="str">
        <f>IF(ISBLANK('Tabulation of Bids'!C334),"",'Tabulation of Bids'!C334)</f>
        <v/>
      </c>
      <c r="E610" s="265" t="str">
        <f t="shared" si="77"/>
        <v/>
      </c>
      <c r="F610" s="266" t="str">
        <f t="shared" si="74"/>
        <v/>
      </c>
      <c r="G610" s="294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7" t="str">
        <f>IF(ISBLANK('Tabulation of Bids'!A335),"",'Tabulation of Bids'!A335)</f>
        <v/>
      </c>
      <c r="B611" s="308" t="str">
        <f>IF(ISBLANK('Tabulation of Bids'!B335),"",'Tabulation of Bids'!B335)</f>
        <v/>
      </c>
      <c r="C611" s="305" t="str">
        <f>IF('Tabulation of Bids'!D335=0,"",'Tabulation of Bids'!D335)</f>
        <v/>
      </c>
      <c r="D611" s="309" t="str">
        <f>IF(ISBLANK('Tabulation of Bids'!C335),"",'Tabulation of Bids'!C335)</f>
        <v/>
      </c>
      <c r="E611" s="265" t="str">
        <f t="shared" si="77"/>
        <v/>
      </c>
      <c r="F611" s="266" t="str">
        <f t="shared" si="74"/>
        <v/>
      </c>
      <c r="G611" s="294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7" t="str">
        <f>IF(ISBLANK('Tabulation of Bids'!A336),"",'Tabulation of Bids'!A336)</f>
        <v/>
      </c>
      <c r="B612" s="308" t="str">
        <f>IF(ISBLANK('Tabulation of Bids'!B336),"",'Tabulation of Bids'!B336)</f>
        <v/>
      </c>
      <c r="C612" s="305" t="str">
        <f>IF('Tabulation of Bids'!D336=0,"",'Tabulation of Bids'!D336)</f>
        <v/>
      </c>
      <c r="D612" s="309" t="str">
        <f>IF(ISBLANK('Tabulation of Bids'!C336),"",'Tabulation of Bids'!C336)</f>
        <v/>
      </c>
      <c r="E612" s="265" t="str">
        <f t="shared" si="77"/>
        <v/>
      </c>
      <c r="F612" s="266" t="str">
        <f t="shared" si="74"/>
        <v/>
      </c>
      <c r="G612" s="294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7" t="str">
        <f>IF(ISBLANK('Tabulation of Bids'!A337),"",'Tabulation of Bids'!A337)</f>
        <v/>
      </c>
      <c r="B613" s="308" t="str">
        <f>IF(ISBLANK('Tabulation of Bids'!B337),"",'Tabulation of Bids'!B337)</f>
        <v/>
      </c>
      <c r="C613" s="305" t="str">
        <f>IF('Tabulation of Bids'!D337=0,"",'Tabulation of Bids'!D337)</f>
        <v/>
      </c>
      <c r="D613" s="309" t="str">
        <f>IF(ISBLANK('Tabulation of Bids'!C337),"",'Tabulation of Bids'!C337)</f>
        <v/>
      </c>
      <c r="E613" s="265" t="str">
        <f t="shared" si="77"/>
        <v/>
      </c>
      <c r="F613" s="266" t="str">
        <f t="shared" si="74"/>
        <v/>
      </c>
      <c r="G613" s="294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7" t="str">
        <f>IF(ISBLANK('Tabulation of Bids'!A338),"",'Tabulation of Bids'!A338)</f>
        <v/>
      </c>
      <c r="B614" s="308" t="str">
        <f>IF(ISBLANK('Tabulation of Bids'!B338),"",'Tabulation of Bids'!B338)</f>
        <v/>
      </c>
      <c r="C614" s="305" t="str">
        <f>IF('Tabulation of Bids'!D338=0,"",'Tabulation of Bids'!D338)</f>
        <v/>
      </c>
      <c r="D614" s="309" t="str">
        <f>IF(ISBLANK('Tabulation of Bids'!C338),"",'Tabulation of Bids'!C338)</f>
        <v/>
      </c>
      <c r="E614" s="265" t="str">
        <f t="shared" si="77"/>
        <v/>
      </c>
      <c r="F614" s="266" t="str">
        <f t="shared" si="74"/>
        <v/>
      </c>
      <c r="G614" s="294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7" t="str">
        <f>IF(ISBLANK('Tabulation of Bids'!A339),"",'Tabulation of Bids'!A339)</f>
        <v/>
      </c>
      <c r="B615" s="308" t="str">
        <f>IF(ISBLANK('Tabulation of Bids'!B339),"",'Tabulation of Bids'!B339)</f>
        <v/>
      </c>
      <c r="C615" s="305" t="str">
        <f>IF('Tabulation of Bids'!D339=0,"",'Tabulation of Bids'!D339)</f>
        <v/>
      </c>
      <c r="D615" s="309" t="str">
        <f>IF(ISBLANK('Tabulation of Bids'!C339),"",'Tabulation of Bids'!C339)</f>
        <v/>
      </c>
      <c r="E615" s="265" t="str">
        <f t="shared" si="77"/>
        <v/>
      </c>
      <c r="F615" s="266" t="str">
        <f t="shared" si="74"/>
        <v/>
      </c>
      <c r="G615" s="294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7" t="str">
        <f>IF(ISBLANK('Tabulation of Bids'!A340),"",'Tabulation of Bids'!A340)</f>
        <v/>
      </c>
      <c r="B616" s="308" t="str">
        <f>IF(ISBLANK('Tabulation of Bids'!B340),"",'Tabulation of Bids'!B340)</f>
        <v/>
      </c>
      <c r="C616" s="305" t="str">
        <f>IF('Tabulation of Bids'!D340=0,"",'Tabulation of Bids'!D340)</f>
        <v/>
      </c>
      <c r="D616" s="309" t="str">
        <f>IF(ISBLANK('Tabulation of Bids'!C340),"",'Tabulation of Bids'!C340)</f>
        <v/>
      </c>
      <c r="E616" s="265" t="str">
        <f t="shared" si="77"/>
        <v/>
      </c>
      <c r="F616" s="266" t="str">
        <f t="shared" si="74"/>
        <v/>
      </c>
      <c r="G616" s="294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7" t="str">
        <f>IF(ISBLANK('Tabulation of Bids'!A341),"",'Tabulation of Bids'!A341)</f>
        <v/>
      </c>
      <c r="B617" s="308" t="str">
        <f>IF(ISBLANK('Tabulation of Bids'!B341),"",'Tabulation of Bids'!B341)</f>
        <v/>
      </c>
      <c r="C617" s="305" t="str">
        <f>IF('Tabulation of Bids'!D341=0,"",'Tabulation of Bids'!D341)</f>
        <v/>
      </c>
      <c r="D617" s="309" t="str">
        <f>IF(ISBLANK('Tabulation of Bids'!C341),"",'Tabulation of Bids'!C341)</f>
        <v/>
      </c>
      <c r="E617" s="265" t="str">
        <f t="shared" si="77"/>
        <v/>
      </c>
      <c r="F617" s="266" t="str">
        <f t="shared" si="74"/>
        <v/>
      </c>
      <c r="G617" s="294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4">
        <f>SUM(E594:E617)+SUM(E545:E568)+SUM(E496:E519)+SUM(E447:E470)+SUM(E398:E421)+SUM(E349:E372)+SUM(E300:E323)+SUM(E251:E274)+SUM(E202:E225)+SUM(E153:E176)+SUM(E104:E127)+SUM(E55:E78)+SUM(E7:E30)</f>
        <v>59999.99</v>
      </c>
      <c r="F618" s="26"/>
      <c r="G618" s="36"/>
      <c r="H618" s="46"/>
      <c r="I618" s="36"/>
      <c r="J618" s="25"/>
      <c r="K618" s="25">
        <f>IF(ISNUMBER(E618),SUM(K7:K30)+SUM(K55:K78)+SUM(K104:K127)+SUM(K153:K176)+SUM(K202:K225)+SUM(K251:K274)+SUM(K300:K323)+SUM(K349:K372)+SUM(K398:K421)+SUM(K447:K470)+SUM(K496:K519)+SUM(K545:K568)+SUM(K594:K617),"")</f>
        <v>0</v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3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78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79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7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4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5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6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3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3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6"/>
      <c r="E632" s="336"/>
      <c r="F632" s="336"/>
      <c r="G632" s="336"/>
      <c r="H632" s="336"/>
      <c r="I632" s="336"/>
      <c r="J632" s="336"/>
      <c r="K632" s="336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6"/>
      <c r="F634" s="336"/>
      <c r="G634" s="336"/>
      <c r="H634" s="336"/>
      <c r="I634" s="336"/>
      <c r="J634" s="336"/>
      <c r="K634" s="43"/>
    </row>
    <row r="635" spans="1:11" x14ac:dyDescent="0.2">
      <c r="A635" s="313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I297:K297"/>
    <mergeCell ref="A196:K196"/>
    <mergeCell ref="I199:K199"/>
    <mergeCell ref="A245:K245"/>
    <mergeCell ref="I248:K248"/>
    <mergeCell ref="A294:K294"/>
    <mergeCell ref="I150:K150"/>
    <mergeCell ref="I52:K52"/>
    <mergeCell ref="I4:K4"/>
    <mergeCell ref="I101:K101"/>
    <mergeCell ref="A1:K1"/>
    <mergeCell ref="A49:K49"/>
    <mergeCell ref="A98:K98"/>
    <mergeCell ref="A147:K147"/>
    <mergeCell ref="A343:K343"/>
    <mergeCell ref="I346:K346"/>
    <mergeCell ref="A392:K392"/>
    <mergeCell ref="I395:K395"/>
    <mergeCell ref="A441:K441"/>
    <mergeCell ref="A588:K588"/>
    <mergeCell ref="I591:K591"/>
    <mergeCell ref="I444:K444"/>
    <mergeCell ref="A490:K490"/>
    <mergeCell ref="I493:K493"/>
    <mergeCell ref="A539:K539"/>
    <mergeCell ref="I542:K542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68"/>
      <c r="G5" s="368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78" t="s">
        <v>102</v>
      </c>
      <c r="G7" s="366"/>
    </row>
    <row r="8" spans="1:7" x14ac:dyDescent="0.2">
      <c r="A8" s="67" t="s">
        <v>49</v>
      </c>
      <c r="B8" s="67"/>
      <c r="C8" s="67"/>
      <c r="D8" s="67"/>
      <c r="E8" s="68" t="s">
        <v>50</v>
      </c>
      <c r="F8" s="368">
        <v>1</v>
      </c>
      <c r="G8" s="368"/>
    </row>
    <row r="9" spans="1:7" x14ac:dyDescent="0.2">
      <c r="A9" s="67"/>
      <c r="B9" s="67"/>
      <c r="C9" s="67"/>
      <c r="D9" s="67"/>
      <c r="E9" s="68" t="s">
        <v>25</v>
      </c>
      <c r="F9" s="377"/>
      <c r="G9" s="377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0" t="str">
        <f>'Tabulation of Bids'!G1</f>
        <v>N-Trak Group</v>
      </c>
      <c r="G10" s="370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79" t="s">
        <v>96</v>
      </c>
      <c r="B57" s="380"/>
      <c r="C57" s="380"/>
      <c r="D57" s="381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2"/>
      <c r="B58" s="383"/>
      <c r="C58" s="383"/>
      <c r="D58" s="384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5"/>
      <c r="B67" s="86" t="s">
        <v>64</v>
      </c>
      <c r="C67" s="86"/>
      <c r="D67" s="86"/>
      <c r="E67" s="86"/>
      <c r="F67" s="86"/>
      <c r="G67" s="86"/>
    </row>
    <row r="68" spans="1:7" x14ac:dyDescent="0.2">
      <c r="A68" s="376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5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76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5"/>
      <c r="B73" s="86" t="s">
        <v>67</v>
      </c>
      <c r="C73" s="86"/>
      <c r="D73" s="86"/>
      <c r="E73" s="86"/>
      <c r="F73" s="86"/>
      <c r="G73" s="86"/>
    </row>
    <row r="74" spans="1:7" x14ac:dyDescent="0.2">
      <c r="A74" s="376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0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1"/>
      <c r="B120" s="281"/>
      <c r="C120" s="281"/>
      <c r="D120" s="281"/>
      <c r="E120" s="281"/>
      <c r="F120" s="281"/>
      <c r="G120" s="281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2022-07-11T14:55:03Z</cp:lastPrinted>
  <dcterms:created xsi:type="dcterms:W3CDTF">2000-03-30T15:03:44Z</dcterms:created>
  <dcterms:modified xsi:type="dcterms:W3CDTF">2025-10-01T14:44:11Z</dcterms:modified>
</cp:coreProperties>
</file>