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2026\"/>
    </mc:Choice>
  </mc:AlternateContent>
  <xr:revisionPtr revIDLastSave="0" documentId="8_{26484330-E9B5-4EF8-A28F-0C75A67289F6}" xr6:coauthVersionLast="36" xr6:coauthVersionMax="36" xr10:uidLastSave="{00000000-0000-0000-0000-000000000000}"/>
  <bookViews>
    <workbookView xWindow="-210" yWindow="15" windowWidth="12120" windowHeight="6855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B32" i="1"/>
  <c r="A32" i="1" s="1"/>
  <c r="A61" i="3" s="1"/>
  <c r="E40" i="3" s="1"/>
  <c r="B33" i="1"/>
  <c r="B32" i="2" s="1"/>
  <c r="B34" i="1"/>
  <c r="A34" i="1" s="1"/>
  <c r="A63" i="3" s="1"/>
  <c r="B35" i="1"/>
  <c r="A35" i="1" s="1"/>
  <c r="B36" i="1"/>
  <c r="B37" i="1"/>
  <c r="A37" i="1" s="1"/>
  <c r="B38" i="1"/>
  <c r="B39" i="1"/>
  <c r="A39" i="1" s="1"/>
  <c r="B40" i="1"/>
  <c r="B41" i="1"/>
  <c r="B42" i="1"/>
  <c r="B43" i="1"/>
  <c r="A43" i="1" s="1"/>
  <c r="B44" i="1"/>
  <c r="B45" i="1"/>
  <c r="A45" i="1" s="1"/>
  <c r="B46" i="1"/>
  <c r="B47" i="1"/>
  <c r="A47" i="1" s="1"/>
  <c r="B48" i="1"/>
  <c r="B47" i="2" s="1"/>
  <c r="B49" i="1"/>
  <c r="B48" i="2" s="1"/>
  <c r="B50" i="1"/>
  <c r="B49" i="2" s="1"/>
  <c r="B51" i="1"/>
  <c r="A51" i="1" s="1"/>
  <c r="A80" i="5" s="1"/>
  <c r="B52" i="1"/>
  <c r="B51" i="2" s="1"/>
  <c r="B53" i="1"/>
  <c r="A53" i="1" s="1"/>
  <c r="A52" i="2" s="1"/>
  <c r="B54" i="1"/>
  <c r="B83" i="5" s="1"/>
  <c r="B55" i="1"/>
  <c r="A55" i="1" s="1"/>
  <c r="A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P13" i="1" s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R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H23" i="1" s="1"/>
  <c r="E23" i="1"/>
  <c r="E33" i="3" s="1"/>
  <c r="D24" i="1"/>
  <c r="D34" i="3" s="1"/>
  <c r="E24" i="1"/>
  <c r="E34" i="3" s="1"/>
  <c r="D25" i="1"/>
  <c r="H25" i="1" s="1"/>
  <c r="E25" i="1"/>
  <c r="E35" i="3" s="1"/>
  <c r="D26" i="1"/>
  <c r="D25" i="2" s="1"/>
  <c r="F25" i="2" s="1"/>
  <c r="E26" i="1"/>
  <c r="E36" i="3" s="1"/>
  <c r="D27" i="1"/>
  <c r="R27" i="1" s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D64" i="2" s="1"/>
  <c r="F64" i="2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L69" i="1" s="1"/>
  <c r="E69" i="1"/>
  <c r="E117" i="3" s="1"/>
  <c r="D70" i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D80" i="2" s="1"/>
  <c r="F80" i="2" s="1"/>
  <c r="E81" i="1"/>
  <c r="E129" i="3" s="1"/>
  <c r="D84" i="1"/>
  <c r="E84" i="1"/>
  <c r="E151" i="3" s="1"/>
  <c r="D85" i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R90" i="1" s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R96" i="1" s="1"/>
  <c r="E96" i="1"/>
  <c r="E163" i="3" s="1"/>
  <c r="D97" i="1"/>
  <c r="D164" i="3" s="1"/>
  <c r="E97" i="1"/>
  <c r="E164" i="3" s="1"/>
  <c r="D98" i="1"/>
  <c r="E98" i="1"/>
  <c r="D99" i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D102" i="2" s="1"/>
  <c r="F102" i="2" s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D105" i="2" s="1"/>
  <c r="F105" i="2" s="1"/>
  <c r="E106" i="1"/>
  <c r="E173" i="3" s="1"/>
  <c r="D107" i="1"/>
  <c r="N107" i="1" s="1"/>
  <c r="E107" i="1"/>
  <c r="E174" i="3" s="1"/>
  <c r="J8" i="5"/>
  <c r="J9" i="5"/>
  <c r="J10" i="5"/>
  <c r="C10" i="5"/>
  <c r="F10" i="5" s="1"/>
  <c r="J11" i="5"/>
  <c r="J12" i="5"/>
  <c r="J13" i="5"/>
  <c r="C13" i="5"/>
  <c r="F13" i="5" s="1"/>
  <c r="J14" i="5"/>
  <c r="J15" i="5"/>
  <c r="J16" i="5"/>
  <c r="J17" i="5"/>
  <c r="J18" i="5"/>
  <c r="C18" i="5"/>
  <c r="F18" i="5" s="1"/>
  <c r="J19" i="5"/>
  <c r="J20" i="5"/>
  <c r="J21" i="5"/>
  <c r="C21" i="5"/>
  <c r="F21" i="5" s="1"/>
  <c r="J22" i="5"/>
  <c r="J23" i="5"/>
  <c r="C23" i="5"/>
  <c r="F23" i="5" s="1"/>
  <c r="J24" i="5"/>
  <c r="C24" i="5"/>
  <c r="F24" i="5" s="1"/>
  <c r="J25" i="5"/>
  <c r="J26" i="5"/>
  <c r="J27" i="5"/>
  <c r="J28" i="5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B62" i="1"/>
  <c r="B63" i="1"/>
  <c r="B119" i="5" s="1"/>
  <c r="B64" i="1"/>
  <c r="B65" i="1"/>
  <c r="B66" i="1"/>
  <c r="A66" i="1" s="1"/>
  <c r="B67" i="1"/>
  <c r="B123" i="5" s="1"/>
  <c r="B68" i="1"/>
  <c r="B69" i="1"/>
  <c r="A69" i="1" s="1"/>
  <c r="B70" i="1"/>
  <c r="A70" i="1" s="1"/>
  <c r="B71" i="1"/>
  <c r="B127" i="5" s="1"/>
  <c r="B72" i="1"/>
  <c r="A72" i="1" s="1"/>
  <c r="A71" i="2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B78" i="1"/>
  <c r="A78" i="1" s="1"/>
  <c r="B79" i="1"/>
  <c r="B135" i="5" s="1"/>
  <c r="B80" i="1"/>
  <c r="B81" i="1"/>
  <c r="A81" i="1" s="1"/>
  <c r="B7" i="1"/>
  <c r="A6" i="1" s="1"/>
  <c r="B6" i="1"/>
  <c r="C6" i="1"/>
  <c r="C5" i="2" s="1"/>
  <c r="C7" i="1"/>
  <c r="C6" i="2" s="1"/>
  <c r="B8" i="1"/>
  <c r="B18" i="3" s="1"/>
  <c r="C8" i="1"/>
  <c r="C18" i="3" s="1"/>
  <c r="B9" i="1"/>
  <c r="B19" i="3" s="1"/>
  <c r="C9" i="1"/>
  <c r="C19" i="3" s="1"/>
  <c r="B10" i="1"/>
  <c r="C10" i="1"/>
  <c r="B11" i="1"/>
  <c r="C11" i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C15" i="2" s="1"/>
  <c r="B17" i="1"/>
  <c r="C17" i="1"/>
  <c r="C27" i="3" s="1"/>
  <c r="B18" i="1"/>
  <c r="C18" i="1"/>
  <c r="C17" i="2" s="1"/>
  <c r="B19" i="1"/>
  <c r="B18" i="2" s="1"/>
  <c r="C19" i="1"/>
  <c r="C29" i="3" s="1"/>
  <c r="B20" i="1"/>
  <c r="B19" i="2" s="1"/>
  <c r="C20" i="1"/>
  <c r="D22" i="5" s="1"/>
  <c r="B21" i="1"/>
  <c r="B31" i="3" s="1"/>
  <c r="C21" i="1"/>
  <c r="D23" i="5" s="1"/>
  <c r="B22" i="1"/>
  <c r="B21" i="2" s="1"/>
  <c r="C22" i="1"/>
  <c r="C32" i="3" s="1"/>
  <c r="B23" i="1"/>
  <c r="B33" i="3" s="1"/>
  <c r="C23" i="1"/>
  <c r="C33" i="3" s="1"/>
  <c r="B24" i="1"/>
  <c r="C24" i="1"/>
  <c r="C34" i="3" s="1"/>
  <c r="B25" i="1"/>
  <c r="C25" i="1"/>
  <c r="D27" i="5" s="1"/>
  <c r="B26" i="1"/>
  <c r="B36" i="3" s="1"/>
  <c r="C26" i="1"/>
  <c r="C25" i="2" s="1"/>
  <c r="B27" i="1"/>
  <c r="B37" i="3" s="1"/>
  <c r="C27" i="1"/>
  <c r="B28" i="1"/>
  <c r="A28" i="1" s="1"/>
  <c r="C28" i="1"/>
  <c r="C38" i="3" s="1"/>
  <c r="B29" i="1"/>
  <c r="B31" i="5" s="1"/>
  <c r="C29" i="1"/>
  <c r="C39" i="3" s="1"/>
  <c r="C32" i="1"/>
  <c r="C33" i="1"/>
  <c r="C34" i="1"/>
  <c r="C63" i="3" s="1"/>
  <c r="C35" i="1"/>
  <c r="C36" i="1"/>
  <c r="C37" i="1"/>
  <c r="C38" i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74" i="5" s="1"/>
  <c r="C46" i="1"/>
  <c r="D75" i="5" s="1"/>
  <c r="C47" i="1"/>
  <c r="C76" i="3" s="1"/>
  <c r="C48" i="1"/>
  <c r="C47" i="2" s="1"/>
  <c r="C49" i="1"/>
  <c r="C50" i="1"/>
  <c r="C51" i="1"/>
  <c r="C52" i="1"/>
  <c r="C51" i="2" s="1"/>
  <c r="C53" i="1"/>
  <c r="C52" i="2" s="1"/>
  <c r="C54" i="1"/>
  <c r="C55" i="1"/>
  <c r="C84" i="3" s="1"/>
  <c r="C58" i="1"/>
  <c r="C59" i="1"/>
  <c r="C60" i="1"/>
  <c r="C108" i="3" s="1"/>
  <c r="C61" i="1"/>
  <c r="C60" i="2" s="1"/>
  <c r="C62" i="1"/>
  <c r="C63" i="1"/>
  <c r="D119" i="5" s="1"/>
  <c r="C64" i="1"/>
  <c r="C112" i="3" s="1"/>
  <c r="C65" i="1"/>
  <c r="C113" i="3" s="1"/>
  <c r="C66" i="1"/>
  <c r="C67" i="1"/>
  <c r="C68" i="1"/>
  <c r="D124" i="5" s="1"/>
  <c r="C69" i="1"/>
  <c r="C117" i="3" s="1"/>
  <c r="C70" i="1"/>
  <c r="C71" i="1"/>
  <c r="C72" i="1"/>
  <c r="C71" i="2" s="1"/>
  <c r="C73" i="1"/>
  <c r="D129" i="5" s="1"/>
  <c r="C74" i="1"/>
  <c r="C75" i="1"/>
  <c r="C123" i="3" s="1"/>
  <c r="C76" i="1"/>
  <c r="C124" i="3" s="1"/>
  <c r="C77" i="1"/>
  <c r="D133" i="5" s="1"/>
  <c r="C78" i="1"/>
  <c r="C79" i="1"/>
  <c r="C127" i="3" s="1"/>
  <c r="C80" i="1"/>
  <c r="C81" i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C154" i="3" s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C158" i="3" s="1"/>
  <c r="B92" i="1"/>
  <c r="A92" i="1" s="1"/>
  <c r="A159" i="3" s="1"/>
  <c r="C92" i="1"/>
  <c r="C159" i="3" s="1"/>
  <c r="B93" i="1"/>
  <c r="B92" i="2" s="1"/>
  <c r="C93" i="1"/>
  <c r="C160" i="3" s="1"/>
  <c r="B94" i="1"/>
  <c r="A94" i="1" s="1"/>
  <c r="A161" i="3" s="1"/>
  <c r="C94" i="1"/>
  <c r="C161" i="3" s="1"/>
  <c r="B95" i="1"/>
  <c r="A95" i="1" s="1"/>
  <c r="C95" i="1"/>
  <c r="C94" i="2" s="1"/>
  <c r="B96" i="1"/>
  <c r="A96" i="1" s="1"/>
  <c r="A163" i="3" s="1"/>
  <c r="C96" i="1"/>
  <c r="B97" i="1"/>
  <c r="B96" i="2" s="1"/>
  <c r="C97" i="1"/>
  <c r="B98" i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C169" i="3" s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8" i="3"/>
  <c r="C162" i="3"/>
  <c r="C152" i="3"/>
  <c r="C83" i="3"/>
  <c r="C67" i="3"/>
  <c r="C64" i="3"/>
  <c r="C37" i="3"/>
  <c r="B174" i="3"/>
  <c r="B170" i="3"/>
  <c r="B159" i="3"/>
  <c r="B155" i="3"/>
  <c r="B153" i="3"/>
  <c r="B129" i="3"/>
  <c r="B126" i="3"/>
  <c r="B122" i="3"/>
  <c r="B118" i="3"/>
  <c r="A80" i="3"/>
  <c r="B78" i="3"/>
  <c r="B76" i="3"/>
  <c r="A76" i="3"/>
  <c r="B74" i="3"/>
  <c r="A74" i="3"/>
  <c r="B72" i="3"/>
  <c r="A72" i="3"/>
  <c r="B70" i="3"/>
  <c r="B68" i="3"/>
  <c r="A68" i="3"/>
  <c r="B66" i="3"/>
  <c r="A66" i="3"/>
  <c r="B64" i="3"/>
  <c r="A64" i="3"/>
  <c r="B63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F182" i="5" s="1"/>
  <c r="C183" i="5"/>
  <c r="F183" i="5" s="1"/>
  <c r="C184" i="5"/>
  <c r="G184" i="5" s="1"/>
  <c r="C185" i="5"/>
  <c r="F185" i="5" s="1"/>
  <c r="E123" i="5"/>
  <c r="E137" i="5"/>
  <c r="C169" i="5"/>
  <c r="F169" i="5" s="1"/>
  <c r="C171" i="5"/>
  <c r="F171" i="5" s="1"/>
  <c r="C172" i="5"/>
  <c r="F172" i="5" s="1"/>
  <c r="E69" i="5"/>
  <c r="C61" i="5"/>
  <c r="F61" i="5" s="1"/>
  <c r="E61" i="5"/>
  <c r="B10" i="5"/>
  <c r="B16" i="5"/>
  <c r="B18" i="5"/>
  <c r="B20" i="5"/>
  <c r="B21" i="5"/>
  <c r="B22" i="5"/>
  <c r="B29" i="5"/>
  <c r="B30" i="5"/>
  <c r="B61" i="5"/>
  <c r="B63" i="5"/>
  <c r="A63" i="5"/>
  <c r="B64" i="5"/>
  <c r="A64" i="5"/>
  <c r="B65" i="5"/>
  <c r="B66" i="5"/>
  <c r="A66" i="5"/>
  <c r="B67" i="5"/>
  <c r="B68" i="5"/>
  <c r="A68" i="5"/>
  <c r="B69" i="5"/>
  <c r="B71" i="5"/>
  <c r="B72" i="5"/>
  <c r="A72" i="5"/>
  <c r="B73" i="5"/>
  <c r="B74" i="5"/>
  <c r="A74" i="5"/>
  <c r="B75" i="5"/>
  <c r="B76" i="5"/>
  <c r="A76" i="5"/>
  <c r="B77" i="5"/>
  <c r="B79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9" i="5"/>
  <c r="B169" i="5"/>
  <c r="A183" i="5"/>
  <c r="B183" i="5"/>
  <c r="B186" i="5"/>
  <c r="B188" i="5"/>
  <c r="B190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6" i="5"/>
  <c r="F76" i="5" s="1"/>
  <c r="C74" i="5"/>
  <c r="F74" i="5" s="1"/>
  <c r="C73" i="5"/>
  <c r="F73" i="5" s="1"/>
  <c r="C71" i="5"/>
  <c r="F71" i="5" s="1"/>
  <c r="C70" i="5"/>
  <c r="F70" i="5" s="1"/>
  <c r="C114" i="5"/>
  <c r="F114" i="5" s="1"/>
  <c r="C116" i="5"/>
  <c r="F116" i="5" s="1"/>
  <c r="C118" i="5"/>
  <c r="F118" i="5" s="1"/>
  <c r="C123" i="5"/>
  <c r="F123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G182" i="5"/>
  <c r="C67" i="5"/>
  <c r="F67" i="5" s="1"/>
  <c r="C66" i="5"/>
  <c r="F66" i="5" s="1"/>
  <c r="C65" i="5"/>
  <c r="F65" i="5" s="1"/>
  <c r="C64" i="5"/>
  <c r="F64" i="5" s="1"/>
  <c r="C63" i="5"/>
  <c r="F63" i="5"/>
  <c r="C62" i="5"/>
  <c r="F62" i="5" s="1"/>
  <c r="D21" i="5"/>
  <c r="D26" i="5"/>
  <c r="D29" i="5"/>
  <c r="D31" i="5"/>
  <c r="D63" i="5"/>
  <c r="D64" i="5"/>
  <c r="D67" i="5"/>
  <c r="D68" i="5"/>
  <c r="D71" i="5"/>
  <c r="D83" i="5"/>
  <c r="D84" i="5"/>
  <c r="D116" i="5"/>
  <c r="D117" i="5"/>
  <c r="D167" i="5"/>
  <c r="D168" i="5"/>
  <c r="D169" i="5"/>
  <c r="D170" i="5"/>
  <c r="D171" i="5"/>
  <c r="D172" i="5"/>
  <c r="D173" i="5"/>
  <c r="D174" i="5"/>
  <c r="D181" i="5"/>
  <c r="D182" i="5"/>
  <c r="D183" i="5"/>
  <c r="D184" i="5"/>
  <c r="D185" i="5"/>
  <c r="D186" i="5"/>
  <c r="D190" i="5"/>
  <c r="A3" i="2"/>
  <c r="C108" i="2"/>
  <c r="C107" i="2"/>
  <c r="A2" i="2"/>
  <c r="C106" i="2"/>
  <c r="C102" i="2"/>
  <c r="C101" i="2"/>
  <c r="C100" i="2"/>
  <c r="C99" i="2"/>
  <c r="C98" i="2"/>
  <c r="C97" i="2"/>
  <c r="C96" i="2"/>
  <c r="C87" i="2"/>
  <c r="C86" i="2"/>
  <c r="C85" i="2"/>
  <c r="C84" i="2"/>
  <c r="C83" i="2"/>
  <c r="C73" i="2"/>
  <c r="C72" i="2"/>
  <c r="C69" i="2"/>
  <c r="C68" i="2"/>
  <c r="C67" i="2"/>
  <c r="C65" i="2"/>
  <c r="C64" i="2"/>
  <c r="C63" i="2"/>
  <c r="C61" i="2"/>
  <c r="C59" i="2"/>
  <c r="C57" i="2"/>
  <c r="C54" i="2"/>
  <c r="C53" i="2"/>
  <c r="C38" i="2"/>
  <c r="C37" i="2"/>
  <c r="C35" i="2"/>
  <c r="C34" i="2"/>
  <c r="C33" i="2"/>
  <c r="C31" i="2"/>
  <c r="C28" i="2"/>
  <c r="C26" i="2"/>
  <c r="C23" i="2"/>
  <c r="C22" i="2"/>
  <c r="C18" i="2"/>
  <c r="C12" i="2"/>
  <c r="C10" i="2"/>
  <c r="C14" i="2"/>
  <c r="D14" i="2"/>
  <c r="F14" i="2" s="1"/>
  <c r="D15" i="2"/>
  <c r="F15" i="2" s="1"/>
  <c r="D16" i="2"/>
  <c r="F16" i="2" s="1"/>
  <c r="D17" i="2"/>
  <c r="F17" i="2" s="1"/>
  <c r="D18" i="2"/>
  <c r="F18" i="2" s="1"/>
  <c r="D19" i="2"/>
  <c r="D20" i="2"/>
  <c r="F20" i="2" s="1"/>
  <c r="D23" i="2"/>
  <c r="F23" i="2" s="1"/>
  <c r="D24" i="2"/>
  <c r="F24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40" i="2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2" i="2"/>
  <c r="D54" i="2"/>
  <c r="F54" i="2" s="1"/>
  <c r="D57" i="2"/>
  <c r="F57" i="2" s="1"/>
  <c r="D58" i="2"/>
  <c r="F58" i="2" s="1"/>
  <c r="D59" i="2"/>
  <c r="F59" i="2" s="1"/>
  <c r="D60" i="2"/>
  <c r="F60" i="2" s="1"/>
  <c r="D61" i="2"/>
  <c r="F61" i="2" s="1"/>
  <c r="D62" i="2"/>
  <c r="F62" i="2" s="1"/>
  <c r="D63" i="2"/>
  <c r="F63" i="2" s="1"/>
  <c r="D70" i="2"/>
  <c r="F70" i="2" s="1"/>
  <c r="D71" i="2"/>
  <c r="F71" i="2" s="1"/>
  <c r="D72" i="2"/>
  <c r="F72" i="2" s="1"/>
  <c r="D73" i="2"/>
  <c r="D74" i="2"/>
  <c r="F74" i="2" s="1"/>
  <c r="D75" i="2"/>
  <c r="F75" i="2" s="1"/>
  <c r="D78" i="2"/>
  <c r="F78" i="2" s="1"/>
  <c r="D85" i="2"/>
  <c r="F85" i="2" s="1"/>
  <c r="D86" i="2"/>
  <c r="F86" i="2" s="1"/>
  <c r="D88" i="2"/>
  <c r="F88" i="2" s="1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9" i="2"/>
  <c r="F99" i="2" s="1"/>
  <c r="D100" i="2"/>
  <c r="D101" i="2"/>
  <c r="F101" i="2" s="1"/>
  <c r="F100" i="2"/>
  <c r="F73" i="2"/>
  <c r="F40" i="2"/>
  <c r="F52" i="2"/>
  <c r="F19" i="2"/>
  <c r="B106" i="2"/>
  <c r="B105" i="2"/>
  <c r="B104" i="2"/>
  <c r="B103" i="2"/>
  <c r="B102" i="2"/>
  <c r="B99" i="2"/>
  <c r="A99" i="2"/>
  <c r="B89" i="2"/>
  <c r="A89" i="2"/>
  <c r="B87" i="2"/>
  <c r="A87" i="2"/>
  <c r="B85" i="2"/>
  <c r="A85" i="2"/>
  <c r="B84" i="2"/>
  <c r="B83" i="2"/>
  <c r="A83" i="2"/>
  <c r="C82" i="2" s="1"/>
  <c r="A80" i="2"/>
  <c r="B79" i="2"/>
  <c r="B77" i="2"/>
  <c r="A77" i="2"/>
  <c r="B76" i="2"/>
  <c r="A76" i="2"/>
  <c r="B75" i="2"/>
  <c r="B73" i="2"/>
  <c r="B69" i="2"/>
  <c r="A69" i="2"/>
  <c r="B68" i="2"/>
  <c r="A68" i="2"/>
  <c r="B67" i="2"/>
  <c r="B65" i="2"/>
  <c r="A65" i="2"/>
  <c r="A60" i="2"/>
  <c r="B57" i="2"/>
  <c r="B54" i="2"/>
  <c r="A54" i="2"/>
  <c r="B53" i="2"/>
  <c r="B52" i="2"/>
  <c r="B46" i="2"/>
  <c r="A46" i="2"/>
  <c r="B45" i="2"/>
  <c r="B44" i="2"/>
  <c r="A44" i="2"/>
  <c r="B43" i="2"/>
  <c r="B42" i="2"/>
  <c r="A42" i="2"/>
  <c r="B41" i="2"/>
  <c r="B40" i="2"/>
  <c r="B39" i="2"/>
  <c r="B38" i="2"/>
  <c r="A38" i="2"/>
  <c r="B37" i="2"/>
  <c r="B36" i="2"/>
  <c r="A36" i="2"/>
  <c r="B35" i="2"/>
  <c r="B34" i="2"/>
  <c r="A34" i="2"/>
  <c r="A33" i="2"/>
  <c r="A31" i="2"/>
  <c r="C29" i="2" s="1"/>
  <c r="A27" i="2"/>
  <c r="B33" i="2"/>
  <c r="B31" i="2"/>
  <c r="B27" i="2"/>
  <c r="B26" i="2"/>
  <c r="B25" i="2"/>
  <c r="B17" i="2"/>
  <c r="B16" i="2"/>
  <c r="B15" i="2"/>
  <c r="B14" i="2"/>
  <c r="B13" i="2"/>
  <c r="B11" i="2"/>
  <c r="B7" i="2"/>
  <c r="B6" i="2"/>
  <c r="A5" i="2"/>
  <c r="B5" i="2"/>
  <c r="R107" i="1"/>
  <c r="P107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8" i="1"/>
  <c r="P98" i="1"/>
  <c r="N98" i="1"/>
  <c r="L98" i="1"/>
  <c r="J98" i="1"/>
  <c r="H98" i="1"/>
  <c r="R94" i="1"/>
  <c r="P94" i="1"/>
  <c r="N94" i="1"/>
  <c r="L94" i="1"/>
  <c r="J94" i="1"/>
  <c r="H94" i="1"/>
  <c r="F94" i="1"/>
  <c r="H93" i="1"/>
  <c r="R92" i="1"/>
  <c r="P92" i="1"/>
  <c r="N92" i="1"/>
  <c r="L92" i="1"/>
  <c r="J92" i="1"/>
  <c r="H92" i="1"/>
  <c r="F92" i="1"/>
  <c r="R91" i="1"/>
  <c r="P91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P81" i="1"/>
  <c r="N81" i="1"/>
  <c r="L81" i="1"/>
  <c r="J81" i="1"/>
  <c r="H81" i="1"/>
  <c r="F81" i="1"/>
  <c r="L79" i="1"/>
  <c r="J79" i="1"/>
  <c r="H79" i="1"/>
  <c r="P78" i="1"/>
  <c r="N78" i="1"/>
  <c r="J78" i="1"/>
  <c r="H78" i="1"/>
  <c r="R77" i="1"/>
  <c r="P77" i="1"/>
  <c r="N77" i="1"/>
  <c r="L77" i="1"/>
  <c r="J77" i="1"/>
  <c r="H77" i="1"/>
  <c r="F77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P69" i="1"/>
  <c r="J69" i="1"/>
  <c r="H69" i="1"/>
  <c r="F69" i="1"/>
  <c r="J67" i="1"/>
  <c r="H67" i="1"/>
  <c r="R66" i="1"/>
  <c r="P66" i="1"/>
  <c r="N66" i="1"/>
  <c r="J66" i="1"/>
  <c r="H66" i="1"/>
  <c r="R65" i="1"/>
  <c r="P65" i="1"/>
  <c r="N65" i="1"/>
  <c r="L65" i="1"/>
  <c r="J65" i="1"/>
  <c r="H65" i="1"/>
  <c r="F65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L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J53" i="1"/>
  <c r="H53" i="1"/>
  <c r="R52" i="1"/>
  <c r="P52" i="1"/>
  <c r="N52" i="1"/>
  <c r="J52" i="1"/>
  <c r="H52" i="1"/>
  <c r="R51" i="1"/>
  <c r="P51" i="1"/>
  <c r="N51" i="1"/>
  <c r="L51" i="1"/>
  <c r="J51" i="1"/>
  <c r="H51" i="1"/>
  <c r="F51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L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39" i="1"/>
  <c r="P39" i="1"/>
  <c r="N39" i="1"/>
  <c r="L39" i="1"/>
  <c r="J39" i="1"/>
  <c r="H39" i="1"/>
  <c r="F39" i="1"/>
  <c r="R38" i="1"/>
  <c r="P38" i="1"/>
  <c r="L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J32" i="1"/>
  <c r="H32" i="1"/>
  <c r="R29" i="1"/>
  <c r="R26" i="1"/>
  <c r="R25" i="1"/>
  <c r="R24" i="1"/>
  <c r="R23" i="1"/>
  <c r="R19" i="1"/>
  <c r="R17" i="1"/>
  <c r="R16" i="1"/>
  <c r="R15" i="1"/>
  <c r="R11" i="1"/>
  <c r="R8" i="1"/>
  <c r="R7" i="1"/>
  <c r="P29" i="1"/>
  <c r="P25" i="1"/>
  <c r="P24" i="1"/>
  <c r="P23" i="1"/>
  <c r="P22" i="1"/>
  <c r="P21" i="1"/>
  <c r="P20" i="1"/>
  <c r="P19" i="1"/>
  <c r="P18" i="1"/>
  <c r="P17" i="1"/>
  <c r="P16" i="1"/>
  <c r="P15" i="1"/>
  <c r="N29" i="1"/>
  <c r="N25" i="1"/>
  <c r="N24" i="1"/>
  <c r="N22" i="1"/>
  <c r="N21" i="1"/>
  <c r="N20" i="1"/>
  <c r="N19" i="1"/>
  <c r="N18" i="1"/>
  <c r="N17" i="1"/>
  <c r="N16" i="1"/>
  <c r="N15" i="1"/>
  <c r="N14" i="1"/>
  <c r="N13" i="1"/>
  <c r="L29" i="1"/>
  <c r="L21" i="1"/>
  <c r="L20" i="1"/>
  <c r="L19" i="1"/>
  <c r="L18" i="1"/>
  <c r="L17" i="1"/>
  <c r="L16" i="1"/>
  <c r="L15" i="1"/>
  <c r="L13" i="1"/>
  <c r="L12" i="1"/>
  <c r="L11" i="1"/>
  <c r="L10" i="1"/>
  <c r="L9" i="1"/>
  <c r="L8" i="1"/>
  <c r="J29" i="1"/>
  <c r="J20" i="1"/>
  <c r="J19" i="1"/>
  <c r="J18" i="1"/>
  <c r="J17" i="1"/>
  <c r="J16" i="1"/>
  <c r="J15" i="1"/>
  <c r="J11" i="1"/>
  <c r="J9" i="1"/>
  <c r="J8" i="1"/>
  <c r="J7" i="1"/>
  <c r="H29" i="1"/>
  <c r="H28" i="1"/>
  <c r="H27" i="1"/>
  <c r="H26" i="1"/>
  <c r="H19" i="1"/>
  <c r="H18" i="1"/>
  <c r="H17" i="1"/>
  <c r="H16" i="1"/>
  <c r="H15" i="1"/>
  <c r="H11" i="1"/>
  <c r="H10" i="1"/>
  <c r="H9" i="1"/>
  <c r="H7" i="1"/>
  <c r="F11" i="1"/>
  <c r="F13" i="1"/>
  <c r="F19" i="1"/>
  <c r="F29" i="1"/>
  <c r="B109" i="1"/>
  <c r="B83" i="1"/>
  <c r="B57" i="1"/>
  <c r="B31" i="1"/>
  <c r="C83" i="1"/>
  <c r="C82" i="1"/>
  <c r="C109" i="1"/>
  <c r="C108" i="1"/>
  <c r="F10" i="1" l="1"/>
  <c r="F7" i="1"/>
  <c r="F18" i="1"/>
  <c r="F17" i="1"/>
  <c r="F15" i="1"/>
  <c r="F14" i="1"/>
  <c r="C163" i="3"/>
  <c r="C95" i="2"/>
  <c r="D179" i="5"/>
  <c r="C126" i="3"/>
  <c r="C77" i="2"/>
  <c r="D134" i="5"/>
  <c r="B26" i="5"/>
  <c r="B23" i="2"/>
  <c r="B9" i="2"/>
  <c r="B20" i="3"/>
  <c r="A62" i="1"/>
  <c r="A61" i="2" s="1"/>
  <c r="B110" i="3"/>
  <c r="B61" i="2"/>
  <c r="B118" i="5"/>
  <c r="G167" i="5"/>
  <c r="B12" i="5"/>
  <c r="C168" i="5"/>
  <c r="F168" i="5" s="1"/>
  <c r="L85" i="1"/>
  <c r="H85" i="1"/>
  <c r="R85" i="1"/>
  <c r="J85" i="1"/>
  <c r="F85" i="1"/>
  <c r="P85" i="1"/>
  <c r="N85" i="1"/>
  <c r="D84" i="2"/>
  <c r="F84" i="2" s="1"/>
  <c r="E12" i="5"/>
  <c r="D166" i="3"/>
  <c r="F166" i="3" s="1"/>
  <c r="H99" i="1"/>
  <c r="D98" i="2"/>
  <c r="F98" i="2" s="1"/>
  <c r="P99" i="1"/>
  <c r="R99" i="1"/>
  <c r="J99" i="1"/>
  <c r="F99" i="1"/>
  <c r="N99" i="1"/>
  <c r="L99" i="1"/>
  <c r="C126" i="5"/>
  <c r="F126" i="5" s="1"/>
  <c r="F70" i="1"/>
  <c r="H70" i="1"/>
  <c r="N70" i="1"/>
  <c r="D69" i="2"/>
  <c r="F69" i="2" s="1"/>
  <c r="R70" i="1"/>
  <c r="P70" i="1"/>
  <c r="L70" i="1"/>
  <c r="J70" i="1"/>
  <c r="E165" i="3"/>
  <c r="F98" i="1"/>
  <c r="D117" i="3"/>
  <c r="N69" i="1"/>
  <c r="D68" i="2"/>
  <c r="F68" i="2" s="1"/>
  <c r="R69" i="1"/>
  <c r="C125" i="5"/>
  <c r="F125" i="5" s="1"/>
  <c r="A98" i="1"/>
  <c r="B181" i="5"/>
  <c r="B97" i="2"/>
  <c r="C129" i="3"/>
  <c r="D137" i="5"/>
  <c r="C80" i="2"/>
  <c r="D80" i="5"/>
  <c r="C50" i="2"/>
  <c r="C80" i="3"/>
  <c r="C21" i="3"/>
  <c r="D13" i="5"/>
  <c r="A65" i="1"/>
  <c r="A64" i="2" s="1"/>
  <c r="B64" i="2"/>
  <c r="B113" i="3"/>
  <c r="B121" i="5"/>
  <c r="A106" i="3"/>
  <c r="E85" i="3" s="1"/>
  <c r="A57" i="2"/>
  <c r="C55" i="2" s="1"/>
  <c r="C57" i="1"/>
  <c r="C56" i="1"/>
  <c r="A114" i="5"/>
  <c r="A85" i="5" s="1"/>
  <c r="D27" i="2"/>
  <c r="F27" i="2" s="1"/>
  <c r="J28" i="1"/>
  <c r="L28" i="1"/>
  <c r="F28" i="1"/>
  <c r="N28" i="1"/>
  <c r="P28" i="1"/>
  <c r="D151" i="3"/>
  <c r="F84" i="1"/>
  <c r="P84" i="1"/>
  <c r="R84" i="1"/>
  <c r="C167" i="5"/>
  <c r="F167" i="5" s="1"/>
  <c r="N84" i="1"/>
  <c r="H84" i="1"/>
  <c r="D83" i="2"/>
  <c r="F83" i="2" s="1"/>
  <c r="L84" i="1"/>
  <c r="J84" i="1"/>
  <c r="J27" i="1"/>
  <c r="F27" i="1"/>
  <c r="L27" i="1"/>
  <c r="D26" i="2"/>
  <c r="F26" i="2" s="1"/>
  <c r="N27" i="1"/>
  <c r="P27" i="1"/>
  <c r="E13" i="5"/>
  <c r="R28" i="1"/>
  <c r="C164" i="3"/>
  <c r="D180" i="5"/>
  <c r="C128" i="3"/>
  <c r="C79" i="2"/>
  <c r="D136" i="5"/>
  <c r="C79" i="3"/>
  <c r="D79" i="5"/>
  <c r="C49" i="2"/>
  <c r="B13" i="5"/>
  <c r="B10" i="2"/>
  <c r="B120" i="5"/>
  <c r="B63" i="2"/>
  <c r="L14" i="1"/>
  <c r="E27" i="5"/>
  <c r="C30" i="1"/>
  <c r="J12" i="1"/>
  <c r="J40" i="1"/>
  <c r="J56" i="1" s="1"/>
  <c r="B60" i="2"/>
  <c r="D22" i="2"/>
  <c r="F22" i="2" s="1"/>
  <c r="C17" i="3"/>
  <c r="C31" i="1"/>
  <c r="H8" i="1"/>
  <c r="J13" i="1"/>
  <c r="N23" i="1"/>
  <c r="L32" i="1"/>
  <c r="L40" i="1"/>
  <c r="L56" i="1" s="1"/>
  <c r="L52" i="1"/>
  <c r="L66" i="1"/>
  <c r="L78" i="1"/>
  <c r="P93" i="1"/>
  <c r="D51" i="2"/>
  <c r="F51" i="2" s="1"/>
  <c r="D21" i="2"/>
  <c r="F21" i="2" s="1"/>
  <c r="C75" i="2"/>
  <c r="E25" i="5"/>
  <c r="D174" i="3"/>
  <c r="R81" i="1"/>
  <c r="E24" i="5"/>
  <c r="F79" i="1"/>
  <c r="D77" i="2"/>
  <c r="F77" i="2" s="1"/>
  <c r="C122" i="5"/>
  <c r="F122" i="5" s="1"/>
  <c r="H13" i="1"/>
  <c r="C42" i="2"/>
  <c r="D188" i="5"/>
  <c r="C120" i="5"/>
  <c r="F120" i="5" s="1"/>
  <c r="C75" i="3"/>
  <c r="A82" i="3"/>
  <c r="L67" i="1"/>
  <c r="H106" i="1"/>
  <c r="A91" i="2"/>
  <c r="B177" i="5"/>
  <c r="B116" i="5"/>
  <c r="B82" i="3"/>
  <c r="E21" i="5"/>
  <c r="J21" i="1"/>
  <c r="L26" i="1"/>
  <c r="P8" i="1"/>
  <c r="R13" i="1"/>
  <c r="N49" i="1"/>
  <c r="N56" i="1" s="1"/>
  <c r="N53" i="1"/>
  <c r="N63" i="1"/>
  <c r="N83" i="1" s="1"/>
  <c r="N67" i="1"/>
  <c r="N79" i="1"/>
  <c r="L95" i="1"/>
  <c r="J106" i="1"/>
  <c r="B91" i="2"/>
  <c r="D13" i="2"/>
  <c r="F13" i="2" s="1"/>
  <c r="C46" i="2"/>
  <c r="D120" i="5"/>
  <c r="C68" i="5"/>
  <c r="F68" i="5" s="1"/>
  <c r="A177" i="5"/>
  <c r="B84" i="3"/>
  <c r="C109" i="3"/>
  <c r="N40" i="1"/>
  <c r="C124" i="5"/>
  <c r="F124" i="5" s="1"/>
  <c r="R9" i="1"/>
  <c r="F67" i="1"/>
  <c r="D76" i="2"/>
  <c r="F76" i="2" s="1"/>
  <c r="D125" i="5"/>
  <c r="B80" i="3"/>
  <c r="F106" i="1"/>
  <c r="A179" i="5"/>
  <c r="R12" i="1"/>
  <c r="R14" i="1"/>
  <c r="P49" i="1"/>
  <c r="P57" i="1" s="1"/>
  <c r="P53" i="1"/>
  <c r="P63" i="1"/>
  <c r="P82" i="1" s="1"/>
  <c r="P79" i="1"/>
  <c r="F96" i="1"/>
  <c r="L106" i="1"/>
  <c r="A93" i="2"/>
  <c r="D12" i="2"/>
  <c r="F12" i="2" s="1"/>
  <c r="B175" i="5"/>
  <c r="B114" i="5"/>
  <c r="B106" i="3"/>
  <c r="C76" i="2"/>
  <c r="D79" i="2"/>
  <c r="F79" i="2" s="1"/>
  <c r="N26" i="1"/>
  <c r="R78" i="1"/>
  <c r="H12" i="1"/>
  <c r="D128" i="5"/>
  <c r="R10" i="1"/>
  <c r="L24" i="1"/>
  <c r="C119" i="5"/>
  <c r="F119" i="5" s="1"/>
  <c r="L49" i="1"/>
  <c r="P67" i="1"/>
  <c r="J23" i="1"/>
  <c r="P10" i="1"/>
  <c r="R49" i="1"/>
  <c r="R57" i="1" s="1"/>
  <c r="R53" i="1"/>
  <c r="R56" i="1" s="1"/>
  <c r="R63" i="1"/>
  <c r="R83" i="1" s="1"/>
  <c r="R79" i="1"/>
  <c r="N106" i="1"/>
  <c r="D106" i="2"/>
  <c r="F106" i="2" s="1"/>
  <c r="C88" i="2"/>
  <c r="C69" i="5"/>
  <c r="F69" i="5" s="1"/>
  <c r="C116" i="3"/>
  <c r="J24" i="1"/>
  <c r="P11" i="1"/>
  <c r="F46" i="1"/>
  <c r="F60" i="1"/>
  <c r="F68" i="1"/>
  <c r="F80" i="1"/>
  <c r="P106" i="1"/>
  <c r="B173" i="5"/>
  <c r="B25" i="5"/>
  <c r="C120" i="3"/>
  <c r="E18" i="5"/>
  <c r="F26" i="1"/>
  <c r="H20" i="1"/>
  <c r="J25" i="1"/>
  <c r="N7" i="1"/>
  <c r="P12" i="1"/>
  <c r="H38" i="1"/>
  <c r="H46" i="1"/>
  <c r="H50" i="1"/>
  <c r="H54" i="1"/>
  <c r="H60" i="1"/>
  <c r="H64" i="1"/>
  <c r="H83" i="1" s="1"/>
  <c r="H68" i="1"/>
  <c r="H82" i="1" s="1"/>
  <c r="H76" i="1"/>
  <c r="H80" i="1"/>
  <c r="L96" i="1"/>
  <c r="R106" i="1"/>
  <c r="B28" i="2"/>
  <c r="B71" i="2"/>
  <c r="B95" i="2"/>
  <c r="D104" i="2"/>
  <c r="F104" i="2" s="1"/>
  <c r="D39" i="2"/>
  <c r="F39" i="2" s="1"/>
  <c r="D9" i="2"/>
  <c r="F9" i="2" s="1"/>
  <c r="C90" i="2"/>
  <c r="C72" i="5"/>
  <c r="F72" i="5" s="1"/>
  <c r="A173" i="5"/>
  <c r="C121" i="3"/>
  <c r="C17" i="5"/>
  <c r="F17" i="5" s="1"/>
  <c r="B8" i="2"/>
  <c r="H40" i="1"/>
  <c r="R40" i="1"/>
  <c r="L22" i="1"/>
  <c r="F53" i="1"/>
  <c r="E23" i="5"/>
  <c r="L23" i="1"/>
  <c r="B179" i="5"/>
  <c r="J49" i="1"/>
  <c r="B117" i="5"/>
  <c r="L25" i="1"/>
  <c r="L63" i="1"/>
  <c r="L83" i="1" s="1"/>
  <c r="C45" i="2"/>
  <c r="J22" i="1"/>
  <c r="P9" i="1"/>
  <c r="R67" i="1"/>
  <c r="H96" i="1"/>
  <c r="B93" i="2"/>
  <c r="D11" i="2"/>
  <c r="F11" i="2" s="1"/>
  <c r="A175" i="5"/>
  <c r="A84" i="5"/>
  <c r="D9" i="5"/>
  <c r="F50" i="1"/>
  <c r="F64" i="1"/>
  <c r="F83" i="1" s="1"/>
  <c r="F76" i="1"/>
  <c r="A95" i="2"/>
  <c r="D10" i="2"/>
  <c r="F10" i="2" s="1"/>
  <c r="C89" i="2"/>
  <c r="B84" i="5"/>
  <c r="F25" i="1"/>
  <c r="H21" i="1"/>
  <c r="J26" i="1"/>
  <c r="N8" i="1"/>
  <c r="J38" i="1"/>
  <c r="J57" i="1" s="1"/>
  <c r="J46" i="1"/>
  <c r="J50" i="1"/>
  <c r="J54" i="1"/>
  <c r="J60" i="1"/>
  <c r="J83" i="1" s="1"/>
  <c r="J64" i="1"/>
  <c r="J68" i="1"/>
  <c r="J76" i="1"/>
  <c r="J80" i="1"/>
  <c r="F91" i="1"/>
  <c r="N96" i="1"/>
  <c r="F107" i="1"/>
  <c r="D38" i="2"/>
  <c r="F38" i="2" s="1"/>
  <c r="D8" i="2"/>
  <c r="F8" i="2" s="1"/>
  <c r="C91" i="2"/>
  <c r="B171" i="5"/>
  <c r="A82" i="5"/>
  <c r="C125" i="3"/>
  <c r="E17" i="5"/>
  <c r="B38" i="3"/>
  <c r="B120" i="3"/>
  <c r="C16" i="5"/>
  <c r="F16" i="5" s="1"/>
  <c r="P26" i="1"/>
  <c r="D53" i="2"/>
  <c r="F53" i="2" s="1"/>
  <c r="J14" i="1"/>
  <c r="D132" i="5"/>
  <c r="C41" i="2"/>
  <c r="H14" i="1"/>
  <c r="P7" i="1"/>
  <c r="B109" i="3"/>
  <c r="F54" i="1"/>
  <c r="J96" i="1"/>
  <c r="F23" i="1"/>
  <c r="H22" i="1"/>
  <c r="N9" i="1"/>
  <c r="P14" i="1"/>
  <c r="L50" i="1"/>
  <c r="L54" i="1"/>
  <c r="L64" i="1"/>
  <c r="L68" i="1"/>
  <c r="L76" i="1"/>
  <c r="L80" i="1"/>
  <c r="H91" i="1"/>
  <c r="P96" i="1"/>
  <c r="H107" i="1"/>
  <c r="A50" i="2"/>
  <c r="B72" i="2"/>
  <c r="D67" i="2"/>
  <c r="F67" i="2" s="1"/>
  <c r="D37" i="2"/>
  <c r="F37" i="2" s="1"/>
  <c r="D7" i="2"/>
  <c r="F7" i="2" s="1"/>
  <c r="C92" i="2"/>
  <c r="D178" i="5"/>
  <c r="A171" i="5"/>
  <c r="B82" i="5"/>
  <c r="C190" i="5"/>
  <c r="F22" i="1"/>
  <c r="N10" i="1"/>
  <c r="N38" i="1"/>
  <c r="N57" i="1" s="1"/>
  <c r="N46" i="1"/>
  <c r="N50" i="1"/>
  <c r="N54" i="1"/>
  <c r="N60" i="1"/>
  <c r="N82" i="1" s="1"/>
  <c r="N64" i="1"/>
  <c r="N68" i="1"/>
  <c r="N76" i="1"/>
  <c r="N80" i="1"/>
  <c r="J91" i="1"/>
  <c r="J107" i="1"/>
  <c r="B50" i="2"/>
  <c r="D66" i="2"/>
  <c r="F66" i="2" s="1"/>
  <c r="D36" i="2"/>
  <c r="F36" i="2" s="1"/>
  <c r="D6" i="2"/>
  <c r="F6" i="2" s="1"/>
  <c r="C93" i="2"/>
  <c r="D177" i="5"/>
  <c r="D76" i="5"/>
  <c r="C75" i="5"/>
  <c r="F75" i="5" s="1"/>
  <c r="B81" i="5"/>
  <c r="C188" i="5"/>
  <c r="F188" i="5" s="1"/>
  <c r="B121" i="3"/>
  <c r="E16" i="5"/>
  <c r="P40" i="1"/>
  <c r="D189" i="5"/>
  <c r="C74" i="3"/>
  <c r="J63" i="1"/>
  <c r="L53" i="1"/>
  <c r="D121" i="5"/>
  <c r="F21" i="1"/>
  <c r="H24" i="1"/>
  <c r="N11" i="1"/>
  <c r="R21" i="1"/>
  <c r="P50" i="1"/>
  <c r="P54" i="1"/>
  <c r="P64" i="1"/>
  <c r="P68" i="1"/>
  <c r="P76" i="1"/>
  <c r="P80" i="1"/>
  <c r="L91" i="1"/>
  <c r="F97" i="1"/>
  <c r="L107" i="1"/>
  <c r="B22" i="2"/>
  <c r="D65" i="2"/>
  <c r="F65" i="2" s="1"/>
  <c r="D176" i="5"/>
  <c r="L7" i="1"/>
  <c r="N12" i="1"/>
  <c r="R22" i="1"/>
  <c r="R50" i="1"/>
  <c r="R54" i="1"/>
  <c r="R64" i="1"/>
  <c r="R68" i="1"/>
  <c r="R76" i="1"/>
  <c r="R80" i="1"/>
  <c r="N91" i="1"/>
  <c r="B101" i="2"/>
  <c r="D175" i="5"/>
  <c r="D72" i="5"/>
  <c r="C77" i="5"/>
  <c r="F77" i="5" s="1"/>
  <c r="A167" i="5"/>
  <c r="A138" i="5" s="1"/>
  <c r="B80" i="5"/>
  <c r="D25" i="5"/>
  <c r="B125" i="3"/>
  <c r="E14" i="5"/>
  <c r="B151" i="3"/>
  <c r="C12" i="5"/>
  <c r="F12" i="5" s="1"/>
  <c r="E11" i="5"/>
  <c r="B161" i="3"/>
  <c r="E10" i="5"/>
  <c r="F9" i="1"/>
  <c r="J10" i="1"/>
  <c r="F32" i="1"/>
  <c r="F57" i="1" s="1"/>
  <c r="F40" i="1"/>
  <c r="F52" i="1"/>
  <c r="F66" i="1"/>
  <c r="F78" i="1"/>
  <c r="B59" i="2"/>
  <c r="B80" i="2"/>
  <c r="C104" i="2"/>
  <c r="B9" i="5"/>
  <c r="A61" i="5"/>
  <c r="E9" i="5"/>
  <c r="F12" i="1"/>
  <c r="C16" i="2"/>
  <c r="C35" i="3"/>
  <c r="D15" i="5"/>
  <c r="F20" i="1"/>
  <c r="C20" i="2"/>
  <c r="D19" i="5"/>
  <c r="F24" i="1"/>
  <c r="F16" i="1"/>
  <c r="F8" i="1"/>
  <c r="D11" i="5"/>
  <c r="C8" i="2"/>
  <c r="C24" i="2"/>
  <c r="B11" i="5"/>
  <c r="B24" i="2"/>
  <c r="B12" i="2"/>
  <c r="B27" i="5"/>
  <c r="B35" i="3"/>
  <c r="B15" i="5"/>
  <c r="B20" i="2"/>
  <c r="B23" i="5"/>
  <c r="A170" i="3"/>
  <c r="A102" i="2"/>
  <c r="A186" i="5"/>
  <c r="R97" i="1"/>
  <c r="B66" i="2"/>
  <c r="C19" i="2"/>
  <c r="B184" i="5"/>
  <c r="C14" i="5"/>
  <c r="F14" i="5" s="1"/>
  <c r="D135" i="5"/>
  <c r="D187" i="5"/>
  <c r="B114" i="3"/>
  <c r="B157" i="3"/>
  <c r="C173" i="3"/>
  <c r="F102" i="1"/>
  <c r="B100" i="2"/>
  <c r="C103" i="2"/>
  <c r="B117" i="3"/>
  <c r="C26" i="5"/>
  <c r="F26" i="5" s="1"/>
  <c r="H97" i="1"/>
  <c r="J102" i="1"/>
  <c r="D96" i="2"/>
  <c r="F96" i="2" s="1"/>
  <c r="C27" i="2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F160" i="3" s="1"/>
  <c r="C176" i="5"/>
  <c r="H88" i="1"/>
  <c r="P88" i="1"/>
  <c r="J93" i="1"/>
  <c r="R93" i="1"/>
  <c r="F95" i="1"/>
  <c r="N95" i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F113" i="3" s="1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H57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B29" i="3"/>
  <c r="B17" i="5"/>
  <c r="B21" i="3"/>
  <c r="C16" i="3"/>
  <c r="D8" i="5"/>
  <c r="F109" i="3"/>
  <c r="F39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7" i="3"/>
  <c r="C19" i="5"/>
  <c r="F19" i="5" s="1"/>
  <c r="F26" i="3"/>
  <c r="F24" i="3"/>
  <c r="F23" i="3"/>
  <c r="F22" i="3"/>
  <c r="F20" i="3"/>
  <c r="C9" i="5"/>
  <c r="F9" i="5" s="1"/>
  <c r="F16" i="3"/>
  <c r="D5" i="2"/>
  <c r="F5" i="2" s="1"/>
  <c r="C8" i="5"/>
  <c r="F8" i="5" s="1"/>
  <c r="C30" i="2"/>
  <c r="C56" i="2"/>
  <c r="A108" i="5"/>
  <c r="K158" i="5" s="1"/>
  <c r="G134" i="5" s="1"/>
  <c r="A7" i="1"/>
  <c r="A8" i="1" s="1"/>
  <c r="F56" i="1"/>
  <c r="H56" i="1"/>
  <c r="A164" i="3"/>
  <c r="A156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6" i="3"/>
  <c r="A124" i="5"/>
  <c r="A114" i="3"/>
  <c r="A122" i="5"/>
  <c r="A108" i="3"/>
  <c r="A116" i="5"/>
  <c r="A184" i="5"/>
  <c r="A168" i="3"/>
  <c r="A160" i="3"/>
  <c r="A176" i="5"/>
  <c r="A152" i="3"/>
  <c r="A168" i="5"/>
  <c r="A137" i="5"/>
  <c r="A129" i="3"/>
  <c r="A133" i="5"/>
  <c r="A125" i="3"/>
  <c r="A121" i="3"/>
  <c r="A129" i="5"/>
  <c r="A117" i="3"/>
  <c r="A125" i="5"/>
  <c r="A123" i="5"/>
  <c r="A113" i="3"/>
  <c r="A121" i="5"/>
  <c r="A109" i="3"/>
  <c r="A117" i="5"/>
  <c r="A107" i="3"/>
  <c r="A115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4" i="3"/>
  <c r="F162" i="3"/>
  <c r="F158" i="3"/>
  <c r="F156" i="3"/>
  <c r="F154" i="3"/>
  <c r="F128" i="3"/>
  <c r="F124" i="3"/>
  <c r="F122" i="3"/>
  <c r="F120" i="3"/>
  <c r="F116" i="3"/>
  <c r="G183" i="5"/>
  <c r="G179" i="5"/>
  <c r="G175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H31" i="1" l="1"/>
  <c r="J31" i="1"/>
  <c r="H109" i="1"/>
  <c r="E19" i="5"/>
  <c r="F82" i="1"/>
  <c r="A165" i="3"/>
  <c r="A97" i="2"/>
  <c r="A181" i="5"/>
  <c r="G173" i="5"/>
  <c r="G58" i="7"/>
  <c r="R30" i="1"/>
  <c r="P31" i="1"/>
  <c r="N31" i="1"/>
  <c r="A118" i="5"/>
  <c r="R82" i="1"/>
  <c r="L30" i="1"/>
  <c r="F109" i="1"/>
  <c r="A110" i="3"/>
  <c r="L31" i="1"/>
  <c r="J30" i="1"/>
  <c r="P83" i="1"/>
  <c r="N109" i="1"/>
  <c r="L82" i="1"/>
  <c r="J82" i="1"/>
  <c r="A86" i="2"/>
  <c r="E22" i="5"/>
  <c r="L57" i="1"/>
  <c r="F29" i="2"/>
  <c r="F55" i="2" s="1"/>
  <c r="F81" i="2" s="1"/>
  <c r="F107" i="2" s="1"/>
  <c r="H108" i="1"/>
  <c r="E28" i="5"/>
  <c r="E15" i="5"/>
  <c r="J109" i="1"/>
  <c r="F31" i="1"/>
  <c r="L109" i="1"/>
  <c r="P56" i="1"/>
  <c r="A32" i="5"/>
  <c r="A2" i="5"/>
  <c r="K52" i="5" s="1"/>
  <c r="G168" i="5"/>
  <c r="N30" i="1"/>
  <c r="E20" i="5"/>
  <c r="G121" i="5"/>
  <c r="A55" i="5"/>
  <c r="K105" i="5" s="1"/>
  <c r="G78" i="5" s="1"/>
  <c r="E26" i="5"/>
  <c r="A172" i="5"/>
  <c r="H30" i="1"/>
  <c r="G20" i="5"/>
  <c r="F30" i="1"/>
  <c r="A170" i="5"/>
  <c r="G25" i="5"/>
  <c r="G67" i="5"/>
  <c r="R109" i="1"/>
  <c r="G70" i="5"/>
  <c r="G83" i="5"/>
  <c r="G74" i="5"/>
  <c r="G79" i="5"/>
  <c r="G65" i="5"/>
  <c r="G28" i="5"/>
  <c r="P109" i="1"/>
  <c r="A115" i="3"/>
  <c r="L108" i="1"/>
  <c r="F108" i="1"/>
  <c r="P30" i="1"/>
  <c r="G73" i="5"/>
  <c r="A131" i="5"/>
  <c r="A39" i="3"/>
  <c r="J108" i="1"/>
  <c r="G22" i="5"/>
  <c r="G80" i="5"/>
  <c r="G64" i="5"/>
  <c r="G77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G8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174" i="5"/>
  <c r="A90" i="2"/>
  <c r="A158" i="3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71" i="5"/>
  <c r="A71" i="3"/>
  <c r="A41" i="2"/>
  <c r="A79" i="5"/>
  <c r="A79" i="3"/>
  <c r="A49" i="2"/>
  <c r="F181" i="5"/>
  <c r="G181" i="5"/>
  <c r="A69" i="3"/>
  <c r="A69" i="5"/>
  <c r="A39" i="2"/>
  <c r="A77" i="3"/>
  <c r="A77" i="5"/>
  <c r="A47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G72" i="5" l="1"/>
  <c r="G63" i="5"/>
  <c r="G76" i="5"/>
  <c r="G61" i="5"/>
  <c r="G84" i="5"/>
  <c r="G29" i="5"/>
  <c r="G21" i="5"/>
  <c r="G13" i="5"/>
  <c r="G17" i="5"/>
  <c r="G24" i="5"/>
  <c r="G16" i="5"/>
  <c r="G15" i="5"/>
  <c r="G10" i="5"/>
  <c r="G23" i="5"/>
  <c r="G11" i="5"/>
  <c r="G30" i="5"/>
  <c r="G26" i="5"/>
  <c r="G12" i="5"/>
  <c r="G18" i="5"/>
  <c r="G14" i="5"/>
  <c r="G82" i="5"/>
  <c r="G19" i="5"/>
  <c r="G62" i="5"/>
  <c r="G66" i="5"/>
  <c r="G69" i="5"/>
  <c r="G75" i="5"/>
  <c r="G71" i="5"/>
  <c r="G81" i="5"/>
  <c r="G68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19" i="2" l="1"/>
  <c r="A30" i="3"/>
  <c r="A22" i="5"/>
  <c r="A21" i="1"/>
  <c r="A20" i="2" l="1"/>
  <c r="A23" i="5"/>
  <c r="A22" i="1"/>
  <c r="A31" i="3"/>
  <c r="A23" i="1" l="1"/>
  <c r="A21" i="2"/>
  <c r="A24" i="5"/>
  <c r="A32" i="3"/>
  <c r="A22" i="2" l="1"/>
  <c r="A24" i="1"/>
  <c r="A33" i="3"/>
  <c r="A25" i="5"/>
  <c r="A25" i="1" l="1"/>
  <c r="A26" i="5"/>
  <c r="A23" i="2"/>
  <c r="A34" i="3"/>
  <c r="A24" i="2" l="1"/>
  <c r="A26" i="1"/>
  <c r="A35" i="3"/>
  <c r="A27" i="5"/>
  <c r="A28" i="5" l="1"/>
  <c r="A25" i="2"/>
  <c r="A36" i="3"/>
</calcChain>
</file>

<file path=xl/sharedStrings.xml><?xml version="1.0" encoding="utf-8"?>
<sst xmlns="http://schemas.openxmlformats.org/spreadsheetml/2006/main" count="416" uniqueCount="141">
  <si>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</si>
  <si>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</si>
  <si>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</si>
  <si>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</si>
  <si>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</si>
  <si>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</si>
  <si>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</si>
  <si>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</si>
  <si>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</si>
  <si>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</si>
  <si>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</si>
  <si>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</si>
  <si>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</si>
  <si>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</si>
  <si>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</si>
  <si>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</si>
  <si>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</si>
  <si>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</si>
  <si>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</si>
  <si>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</si>
  <si>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</si>
  <si>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</si>
  <si>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</si>
  <si>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</si>
  <si>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</si>
  <si>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</si>
  <si>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</si>
  <si>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</si>
  <si>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</si>
  <si>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</si>
  <si>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</si>
  <si>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</si>
  <si>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</si>
  <si>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</si>
  <si>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</si>
  <si>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</si>
  <si>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</si>
  <si>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</si>
  <si>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</si>
  <si>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</si>
  <si>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</si>
  <si>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</si>
  <si>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</si>
  <si>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</si>
  <si>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</si>
  <si>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</si>
  <si>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</si>
  <si>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</si>
  <si>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</si>
  <si>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</si>
  <si>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</si>
  <si>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</si>
  <si>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</si>
  <si>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</si>
  <si>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</si>
  <si>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</si>
  <si>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</si>
  <si>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</si>
  <si>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</si>
  <si>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</si>
  <si>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</si>
  <si>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</si>
  <si>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</si>
  <si>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</si>
  <si>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</si>
  <si>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</si>
  <si>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</si>
  <si>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</si>
  <si>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</si>
  <si>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</si>
  <si>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</si>
  <si>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</si>
  <si>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</si>
  <si>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</si>
  <si>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</si>
  <si>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</si>
  <si>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</si>
  <si>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</si>
  <si>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</si>
  <si>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</si>
  <si>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</si>
  <si>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</si>
  <si>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</si>
  <si>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</si>
  <si>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</si>
  <si>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</si>
  <si>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</si>
  <si>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</si>
  <si>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</si>
  <si>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</si>
  <si>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</si>
  <si>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</si>
  <si>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</si>
  <si>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</si>
  <si>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</si>
  <si>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</si>
  <si>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</si>
  <si>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</si>
  <si>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</si>
  <si>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</si>
  <si>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</si>
  <si>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</si>
  <si>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</si>
  <si>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</si>
  <si>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</si>
  <si>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</si>
  <si>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</si>
  <si>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</si>
  <si>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</si>
  <si>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</si>
  <si>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</si>
  <si>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Class "D" Patches, Type I, 4"</t>
  </si>
  <si>
    <t>Class "D" Patches, Type II, 4"</t>
  </si>
  <si>
    <t>Class "D" Patches, Type III, 4"</t>
  </si>
  <si>
    <t>Class "D" Patches, Type IV, 4"</t>
  </si>
  <si>
    <t>Class "D" Patches, Type I, 6"</t>
  </si>
  <si>
    <t>Class "D" Patches, Type II, 6"</t>
  </si>
  <si>
    <t>Class "D" Patches, Type III, 6"</t>
  </si>
  <si>
    <t>Class "D" Patches, Type IV, 6"</t>
  </si>
  <si>
    <t>Class "D" Patches, Type I, 8"</t>
  </si>
  <si>
    <t>Class "D" Patches, Type II, 8"</t>
  </si>
  <si>
    <t>Class "D" Patches, Type III, 8"</t>
  </si>
  <si>
    <t>Class "D" Patches, Type IV, 8"</t>
  </si>
  <si>
    <t>Class "D" Patches, Type I, 10"</t>
  </si>
  <si>
    <t>Class "D" Patches, Type II, 10"</t>
  </si>
  <si>
    <t>Class "D" Patches, Type III, 10"</t>
  </si>
  <si>
    <t>Class "D" Patches, Type IV, 10"</t>
  </si>
  <si>
    <t>Cold Weather Utility Patch, Type 1, 2"</t>
  </si>
  <si>
    <t>Cold Weather Utility Patch, Type 2, 2"</t>
  </si>
  <si>
    <t>Cold Weather Utility Patch, Type 3, 2"</t>
  </si>
  <si>
    <t>Cold Weather Utility Patch, Type 4, 2"</t>
  </si>
  <si>
    <t>Aggregate Surface Course</t>
  </si>
  <si>
    <t>S.Y.</t>
  </si>
  <si>
    <t>TON</t>
  </si>
  <si>
    <t>Bituminous Patching 2026</t>
  </si>
  <si>
    <t>DPI CONSTRUCTION</t>
  </si>
  <si>
    <t>PECATONICA, IL</t>
  </si>
  <si>
    <t>BID BOND</t>
  </si>
  <si>
    <t>STENSTROM EXCAVATION</t>
  </si>
  <si>
    <t>ROCKFORD, IL</t>
  </si>
  <si>
    <t>Vendors Notified: 236   Bid No.: 1125-W-135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</si>
</sst>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workbookViewId="0">
      <pane ySplit="3" topLeftCell="A4" activePane="bottomLeft" state="frozenSplit"/>
      <selection pane="bottomLeft" activeCell="K32" sqref="K32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663250</v>
      </c>
    </row>
    <row r="2" spans="1:6" s="216" customFormat="1" ht="18" x14ac:dyDescent="0.25">
      <c r="A2" s="348" t="s">
        <v>93</v>
      </c>
      <c r="B2" s="348"/>
      <c r="C2" s="348"/>
      <c r="D2" s="348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111</v>
      </c>
      <c r="C4" s="346" t="s">
        <v>132</v>
      </c>
      <c r="D4" s="307">
        <v>75</v>
      </c>
      <c r="E4" s="308">
        <v>75</v>
      </c>
      <c r="F4" s="303">
        <f t="shared" ref="F4:F67" si="0">IF(AND(ISNUMBER(D4),ISNUMBER(E4)),D4*E4,"")</f>
        <v>5625</v>
      </c>
    </row>
    <row r="5" spans="1:6" x14ac:dyDescent="0.2">
      <c r="A5" s="304">
        <v>2</v>
      </c>
      <c r="B5" s="345" t="s">
        <v>112</v>
      </c>
      <c r="C5" s="306" t="s">
        <v>132</v>
      </c>
      <c r="D5" s="307">
        <v>800</v>
      </c>
      <c r="E5" s="308">
        <v>85</v>
      </c>
      <c r="F5" s="303">
        <f t="shared" si="0"/>
        <v>68000</v>
      </c>
    </row>
    <row r="6" spans="1:6" x14ac:dyDescent="0.2">
      <c r="A6" s="304">
        <v>3</v>
      </c>
      <c r="B6" s="345" t="s">
        <v>113</v>
      </c>
      <c r="C6" s="306" t="s">
        <v>132</v>
      </c>
      <c r="D6" s="307">
        <v>1500</v>
      </c>
      <c r="E6" s="308">
        <v>75</v>
      </c>
      <c r="F6" s="303">
        <f t="shared" si="0"/>
        <v>112500</v>
      </c>
    </row>
    <row r="7" spans="1:6" x14ac:dyDescent="0.2">
      <c r="A7" s="304">
        <v>4</v>
      </c>
      <c r="B7" s="345" t="s">
        <v>114</v>
      </c>
      <c r="C7" s="306" t="s">
        <v>132</v>
      </c>
      <c r="D7" s="307">
        <v>2500</v>
      </c>
      <c r="E7" s="308">
        <v>75</v>
      </c>
      <c r="F7" s="303">
        <f t="shared" si="0"/>
        <v>187500</v>
      </c>
    </row>
    <row r="8" spans="1:6" x14ac:dyDescent="0.2">
      <c r="A8" s="304">
        <v>5</v>
      </c>
      <c r="B8" s="345" t="s">
        <v>115</v>
      </c>
      <c r="C8" s="306" t="s">
        <v>132</v>
      </c>
      <c r="D8" s="307">
        <v>50</v>
      </c>
      <c r="E8" s="308">
        <v>90</v>
      </c>
      <c r="F8" s="303">
        <f t="shared" si="0"/>
        <v>4500</v>
      </c>
    </row>
    <row r="9" spans="1:6" x14ac:dyDescent="0.2">
      <c r="A9" s="304">
        <v>6</v>
      </c>
      <c r="B9" s="345" t="s">
        <v>116</v>
      </c>
      <c r="C9" s="306" t="s">
        <v>132</v>
      </c>
      <c r="D9" s="307">
        <v>75</v>
      </c>
      <c r="E9" s="308">
        <v>90</v>
      </c>
      <c r="F9" s="303">
        <f t="shared" si="0"/>
        <v>6750</v>
      </c>
    </row>
    <row r="10" spans="1:6" x14ac:dyDescent="0.2">
      <c r="A10" s="304">
        <v>7</v>
      </c>
      <c r="B10" s="345" t="s">
        <v>117</v>
      </c>
      <c r="C10" s="306" t="s">
        <v>132</v>
      </c>
      <c r="D10" s="307">
        <v>150</v>
      </c>
      <c r="E10" s="308">
        <v>85</v>
      </c>
      <c r="F10" s="303">
        <f t="shared" si="0"/>
        <v>12750</v>
      </c>
    </row>
    <row r="11" spans="1:6" x14ac:dyDescent="0.2">
      <c r="A11" s="304">
        <v>8</v>
      </c>
      <c r="B11" s="345" t="s">
        <v>118</v>
      </c>
      <c r="C11" s="306" t="s">
        <v>132</v>
      </c>
      <c r="D11" s="307">
        <v>500</v>
      </c>
      <c r="E11" s="308">
        <v>85</v>
      </c>
      <c r="F11" s="303">
        <f t="shared" si="0"/>
        <v>42500</v>
      </c>
    </row>
    <row r="12" spans="1:6" x14ac:dyDescent="0.2">
      <c r="A12" s="304">
        <v>9</v>
      </c>
      <c r="B12" s="345" t="s">
        <v>119</v>
      </c>
      <c r="C12" s="306" t="s">
        <v>132</v>
      </c>
      <c r="D12" s="307">
        <v>25</v>
      </c>
      <c r="E12" s="308">
        <v>90</v>
      </c>
      <c r="F12" s="303">
        <f t="shared" si="0"/>
        <v>2250</v>
      </c>
    </row>
    <row r="13" spans="1:6" x14ac:dyDescent="0.2">
      <c r="A13" s="304">
        <v>10</v>
      </c>
      <c r="B13" s="345" t="s">
        <v>120</v>
      </c>
      <c r="C13" s="306" t="s">
        <v>132</v>
      </c>
      <c r="D13" s="307">
        <v>25</v>
      </c>
      <c r="E13" s="308">
        <v>95</v>
      </c>
      <c r="F13" s="303">
        <f t="shared" si="0"/>
        <v>2375</v>
      </c>
    </row>
    <row r="14" spans="1:6" x14ac:dyDescent="0.2">
      <c r="A14" s="304">
        <v>11</v>
      </c>
      <c r="B14" s="345" t="s">
        <v>121</v>
      </c>
      <c r="C14" s="306" t="s">
        <v>132</v>
      </c>
      <c r="D14" s="307">
        <v>25</v>
      </c>
      <c r="E14" s="308">
        <v>95</v>
      </c>
      <c r="F14" s="303">
        <f t="shared" si="0"/>
        <v>2375</v>
      </c>
    </row>
    <row r="15" spans="1:6" x14ac:dyDescent="0.2">
      <c r="A15" s="304">
        <v>12</v>
      </c>
      <c r="B15" s="345" t="s">
        <v>122</v>
      </c>
      <c r="C15" s="306" t="s">
        <v>132</v>
      </c>
      <c r="D15" s="307">
        <v>25</v>
      </c>
      <c r="E15" s="308">
        <v>95</v>
      </c>
      <c r="F15" s="303">
        <f t="shared" si="0"/>
        <v>2375</v>
      </c>
    </row>
    <row r="16" spans="1:6" x14ac:dyDescent="0.2">
      <c r="A16" s="304">
        <v>13</v>
      </c>
      <c r="B16" s="345" t="s">
        <v>123</v>
      </c>
      <c r="C16" s="306" t="s">
        <v>132</v>
      </c>
      <c r="D16" s="307">
        <v>25</v>
      </c>
      <c r="E16" s="308">
        <v>110</v>
      </c>
      <c r="F16" s="303">
        <f t="shared" si="0"/>
        <v>2750</v>
      </c>
    </row>
    <row r="17" spans="1:6" x14ac:dyDescent="0.2">
      <c r="A17" s="304">
        <v>14</v>
      </c>
      <c r="B17" s="345" t="s">
        <v>124</v>
      </c>
      <c r="C17" s="306" t="s">
        <v>132</v>
      </c>
      <c r="D17" s="307">
        <v>25</v>
      </c>
      <c r="E17" s="308">
        <v>100</v>
      </c>
      <c r="F17" s="303">
        <f t="shared" si="0"/>
        <v>2500</v>
      </c>
    </row>
    <row r="18" spans="1:6" x14ac:dyDescent="0.2">
      <c r="A18" s="304">
        <v>15</v>
      </c>
      <c r="B18" s="345" t="s">
        <v>125</v>
      </c>
      <c r="C18" s="306" t="s">
        <v>132</v>
      </c>
      <c r="D18" s="307">
        <v>25</v>
      </c>
      <c r="E18" s="308">
        <v>100</v>
      </c>
      <c r="F18" s="303">
        <f t="shared" si="0"/>
        <v>2500</v>
      </c>
    </row>
    <row r="19" spans="1:6" x14ac:dyDescent="0.2">
      <c r="A19" s="304">
        <v>16</v>
      </c>
      <c r="B19" s="345" t="s">
        <v>126</v>
      </c>
      <c r="C19" s="306" t="s">
        <v>132</v>
      </c>
      <c r="D19" s="307">
        <v>25</v>
      </c>
      <c r="E19" s="308">
        <v>100</v>
      </c>
      <c r="F19" s="303">
        <f t="shared" si="0"/>
        <v>2500</v>
      </c>
    </row>
    <row r="20" spans="1:6" x14ac:dyDescent="0.2">
      <c r="A20" s="304">
        <v>17</v>
      </c>
      <c r="B20" s="345" t="s">
        <v>127</v>
      </c>
      <c r="C20" s="306" t="s">
        <v>133</v>
      </c>
      <c r="D20" s="307">
        <v>20</v>
      </c>
      <c r="E20" s="308">
        <v>350</v>
      </c>
      <c r="F20" s="303">
        <f t="shared" si="0"/>
        <v>7000</v>
      </c>
    </row>
    <row r="21" spans="1:6" x14ac:dyDescent="0.2">
      <c r="A21" s="304">
        <v>18</v>
      </c>
      <c r="B21" s="345" t="s">
        <v>128</v>
      </c>
      <c r="C21" s="306" t="s">
        <v>133</v>
      </c>
      <c r="D21" s="307">
        <v>250</v>
      </c>
      <c r="E21" s="308">
        <v>300</v>
      </c>
      <c r="F21" s="303">
        <f t="shared" si="0"/>
        <v>75000</v>
      </c>
    </row>
    <row r="22" spans="1:6" x14ac:dyDescent="0.2">
      <c r="A22" s="304">
        <v>19</v>
      </c>
      <c r="B22" s="345" t="s">
        <v>129</v>
      </c>
      <c r="C22" s="306" t="s">
        <v>133</v>
      </c>
      <c r="D22" s="307">
        <v>300</v>
      </c>
      <c r="E22" s="308">
        <v>250</v>
      </c>
      <c r="F22" s="303">
        <f t="shared" si="0"/>
        <v>75000</v>
      </c>
    </row>
    <row r="23" spans="1:6" x14ac:dyDescent="0.2">
      <c r="A23" s="304">
        <v>20</v>
      </c>
      <c r="B23" s="345" t="s">
        <v>130</v>
      </c>
      <c r="C23" s="306" t="s">
        <v>133</v>
      </c>
      <c r="D23" s="307">
        <v>150</v>
      </c>
      <c r="E23" s="308">
        <v>250</v>
      </c>
      <c r="F23" s="303">
        <f t="shared" si="0"/>
        <v>37500</v>
      </c>
    </row>
    <row r="24" spans="1:6" x14ac:dyDescent="0.2">
      <c r="A24" s="304">
        <v>21</v>
      </c>
      <c r="B24" s="345" t="s">
        <v>131</v>
      </c>
      <c r="C24" s="306" t="s">
        <v>133</v>
      </c>
      <c r="D24" s="307">
        <v>300</v>
      </c>
      <c r="E24" s="308">
        <v>30</v>
      </c>
      <c r="F24" s="303">
        <f t="shared" si="0"/>
        <v>9000</v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W14" sqref="W14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7.5703125" style="231" customWidth="1"/>
    <col min="5" max="5" width="14.5703125" style="234" customWidth="1"/>
    <col min="6" max="6" width="12.5703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5" t="s">
        <v>99</v>
      </c>
      <c r="F1" s="356"/>
      <c r="G1" s="363" t="s">
        <v>135</v>
      </c>
      <c r="H1" s="364"/>
      <c r="I1" s="359" t="s">
        <v>138</v>
      </c>
      <c r="J1" s="360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49" t="s">
        <v>136</v>
      </c>
      <c r="H2" s="365"/>
      <c r="I2" s="361" t="s">
        <v>139</v>
      </c>
      <c r="J2" s="362"/>
      <c r="K2" s="347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134</v>
      </c>
      <c r="B3" s="291"/>
      <c r="C3" s="291"/>
      <c r="D3" s="292"/>
      <c r="E3" s="357"/>
      <c r="F3" s="358"/>
      <c r="G3" s="349" t="s">
        <v>137</v>
      </c>
      <c r="H3" s="350"/>
      <c r="I3" s="349" t="s">
        <v>137</v>
      </c>
      <c r="J3" s="350"/>
      <c r="K3" s="349"/>
      <c r="L3" s="350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140</v>
      </c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Class "D" Patches, Type I, 4"</v>
      </c>
      <c r="C6" s="295" t="str">
        <f>IF(ISBLANK('Item List'!C4),"",'Item List'!C4)</f>
        <v>S.Y.</v>
      </c>
      <c r="D6" s="296">
        <f>IF(ISBLANK('Item List'!D4),0,'Item List'!D4)</f>
        <v>75</v>
      </c>
      <c r="E6" s="146">
        <f>IF(ISBLANK('Item List'!E4),0,'Item List'!E4)</f>
        <v>75</v>
      </c>
      <c r="F6" s="146">
        <f>IF(AND(ISNUMBER($D6),ISNUMBER(E6)),$D6*E6,0)</f>
        <v>5625</v>
      </c>
      <c r="G6" s="168">
        <v>84.5</v>
      </c>
      <c r="H6" s="103">
        <f>IF(AND(ISNUMBER($D6),ISNUMBER(G6)),$D6*G6,0)</f>
        <v>6337.5</v>
      </c>
      <c r="I6" s="169">
        <v>83</v>
      </c>
      <c r="J6" s="103">
        <f t="shared" ref="J6:J29" si="0">IF(AND(ISNUMBER($D6),ISNUMBER(I6)),$D6*I6,0)</f>
        <v>6225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Class "D" Patches, Type II, 4"</v>
      </c>
      <c r="C7" s="295" t="str">
        <f>IF(ISBLANK('Item List'!C5),"",'Item List'!C5)</f>
        <v>S.Y.</v>
      </c>
      <c r="D7" s="296">
        <f>IF(ISBLANK('Item List'!D5),0,'Item List'!D5)</f>
        <v>800</v>
      </c>
      <c r="E7" s="146">
        <f>IF(ISBLANK('Item List'!E5),0,'Item List'!E5)</f>
        <v>85</v>
      </c>
      <c r="F7" s="146">
        <f t="shared" ref="F7:H29" si="5">IF(AND(ISNUMBER($D7),ISNUMBER(E7)),$D7*E7,0)</f>
        <v>68000</v>
      </c>
      <c r="G7" s="168">
        <v>105</v>
      </c>
      <c r="H7" s="103">
        <f t="shared" si="5"/>
        <v>84000</v>
      </c>
      <c r="I7" s="169">
        <v>125</v>
      </c>
      <c r="J7" s="103">
        <f t="shared" si="0"/>
        <v>100000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Class "D" Patches, Type III, 4"</v>
      </c>
      <c r="C8" s="295" t="str">
        <f>IF(ISBLANK('Item List'!C6),"",'Item List'!C6)</f>
        <v>S.Y.</v>
      </c>
      <c r="D8" s="296">
        <f>IF(ISBLANK('Item List'!D6),0,'Item List'!D6)</f>
        <v>1500</v>
      </c>
      <c r="E8" s="146">
        <f>IF(ISBLANK('Item List'!E6),0,'Item List'!E6)</f>
        <v>75</v>
      </c>
      <c r="F8" s="146">
        <f t="shared" si="5"/>
        <v>112500</v>
      </c>
      <c r="G8" s="168">
        <v>84.5</v>
      </c>
      <c r="H8" s="103">
        <f t="shared" si="5"/>
        <v>126750</v>
      </c>
      <c r="I8" s="169">
        <v>91</v>
      </c>
      <c r="J8" s="103">
        <f t="shared" si="0"/>
        <v>136500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Class "D" Patches, Type IV, 4"</v>
      </c>
      <c r="C9" s="295" t="str">
        <f>IF(ISBLANK('Item List'!C7),"",'Item List'!C7)</f>
        <v>S.Y.</v>
      </c>
      <c r="D9" s="296">
        <f>IF(ISBLANK('Item List'!D7),0,'Item List'!D7)</f>
        <v>2500</v>
      </c>
      <c r="E9" s="146">
        <f>IF(ISBLANK('Item List'!E7),0,'Item List'!E7)</f>
        <v>75</v>
      </c>
      <c r="F9" s="146">
        <f t="shared" si="5"/>
        <v>187500</v>
      </c>
      <c r="G9" s="168">
        <v>50</v>
      </c>
      <c r="H9" s="103">
        <f t="shared" si="5"/>
        <v>125000</v>
      </c>
      <c r="I9" s="169">
        <v>72</v>
      </c>
      <c r="J9" s="103">
        <f t="shared" si="0"/>
        <v>180000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Class "D" Patches, Type I, 6"</v>
      </c>
      <c r="C10" s="295" t="str">
        <f>IF(ISBLANK('Item List'!C8),"",'Item List'!C8)</f>
        <v>S.Y.</v>
      </c>
      <c r="D10" s="296">
        <f>IF(ISBLANK('Item List'!D8),0,'Item List'!D8)</f>
        <v>50</v>
      </c>
      <c r="E10" s="146">
        <f>IF(ISBLANK('Item List'!E8),0,'Item List'!E8)</f>
        <v>90</v>
      </c>
      <c r="F10" s="146">
        <f t="shared" si="5"/>
        <v>4500</v>
      </c>
      <c r="G10" s="168">
        <v>130</v>
      </c>
      <c r="H10" s="103">
        <f t="shared" si="5"/>
        <v>6500</v>
      </c>
      <c r="I10" s="169">
        <v>77</v>
      </c>
      <c r="J10" s="103">
        <f t="shared" si="0"/>
        <v>3850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Class "D" Patches, Type II, 6"</v>
      </c>
      <c r="C11" s="295" t="str">
        <f>IF(ISBLANK('Item List'!C9),"",'Item List'!C9)</f>
        <v>S.Y.</v>
      </c>
      <c r="D11" s="296">
        <f>IF(ISBLANK('Item List'!D9),0,'Item List'!D9)</f>
        <v>75</v>
      </c>
      <c r="E11" s="146">
        <f>IF(ISBLANK('Item List'!E9),0,'Item List'!E9)</f>
        <v>90</v>
      </c>
      <c r="F11" s="146">
        <f t="shared" si="5"/>
        <v>6750</v>
      </c>
      <c r="G11" s="168">
        <v>106</v>
      </c>
      <c r="H11" s="103">
        <f t="shared" si="5"/>
        <v>7950</v>
      </c>
      <c r="I11" s="169">
        <v>76</v>
      </c>
      <c r="J11" s="103">
        <f t="shared" si="0"/>
        <v>5700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Class "D" Patches, Type III, 6"</v>
      </c>
      <c r="C12" s="295" t="str">
        <f>IF(ISBLANK('Item List'!C10),"",'Item List'!C10)</f>
        <v>S.Y.</v>
      </c>
      <c r="D12" s="296">
        <f>IF(ISBLANK('Item List'!D10),0,'Item List'!D10)</f>
        <v>150</v>
      </c>
      <c r="E12" s="146">
        <f>IF(ISBLANK('Item List'!E10),0,'Item List'!E10)</f>
        <v>85</v>
      </c>
      <c r="F12" s="146">
        <f t="shared" si="5"/>
        <v>12750</v>
      </c>
      <c r="G12" s="168">
        <v>84.5</v>
      </c>
      <c r="H12" s="103">
        <f t="shared" si="5"/>
        <v>12675</v>
      </c>
      <c r="I12" s="169">
        <v>65</v>
      </c>
      <c r="J12" s="103">
        <f t="shared" si="0"/>
        <v>9750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Class "D" Patches, Type IV, 6"</v>
      </c>
      <c r="C13" s="295" t="str">
        <f>IF(ISBLANK('Item List'!C11),"",'Item List'!C11)</f>
        <v>S.Y.</v>
      </c>
      <c r="D13" s="296">
        <f>IF(ISBLANK('Item List'!D11),0,'Item List'!D11)</f>
        <v>500</v>
      </c>
      <c r="E13" s="146">
        <f>IF(ISBLANK('Item List'!E11),0,'Item List'!E11)</f>
        <v>85</v>
      </c>
      <c r="F13" s="146">
        <f t="shared" si="5"/>
        <v>42500</v>
      </c>
      <c r="G13" s="168">
        <v>52</v>
      </c>
      <c r="H13" s="103">
        <f t="shared" si="5"/>
        <v>26000</v>
      </c>
      <c r="I13" s="169">
        <v>55</v>
      </c>
      <c r="J13" s="103">
        <f t="shared" si="0"/>
        <v>27500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Class "D" Patches, Type I, 8"</v>
      </c>
      <c r="C14" s="295" t="str">
        <f>IF(ISBLANK('Item List'!C12),"",'Item List'!C12)</f>
        <v>S.Y.</v>
      </c>
      <c r="D14" s="296">
        <f>IF(ISBLANK('Item List'!D12),0,'Item List'!D12)</f>
        <v>25</v>
      </c>
      <c r="E14" s="146">
        <f>IF(ISBLANK('Item List'!E12),0,'Item List'!E12)</f>
        <v>90</v>
      </c>
      <c r="F14" s="146">
        <f t="shared" si="5"/>
        <v>2250</v>
      </c>
      <c r="G14" s="168">
        <v>150</v>
      </c>
      <c r="H14" s="103">
        <f t="shared" si="5"/>
        <v>3750</v>
      </c>
      <c r="I14" s="169">
        <v>50</v>
      </c>
      <c r="J14" s="103">
        <f t="shared" si="0"/>
        <v>1250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Class "D" Patches, Type II, 8"</v>
      </c>
      <c r="C15" s="295" t="str">
        <f>IF(ISBLANK('Item List'!C13),"",'Item List'!C13)</f>
        <v>S.Y.</v>
      </c>
      <c r="D15" s="296">
        <f>IF(ISBLANK('Item List'!D13),0,'Item List'!D13)</f>
        <v>25</v>
      </c>
      <c r="E15" s="146">
        <f>IF(ISBLANK('Item List'!E13),0,'Item List'!E13)</f>
        <v>95</v>
      </c>
      <c r="F15" s="146">
        <f t="shared" si="5"/>
        <v>2375</v>
      </c>
      <c r="G15" s="168">
        <v>160</v>
      </c>
      <c r="H15" s="103">
        <f t="shared" si="5"/>
        <v>4000</v>
      </c>
      <c r="I15" s="169">
        <v>50</v>
      </c>
      <c r="J15" s="103">
        <f t="shared" si="0"/>
        <v>1250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Class "D" Patches, Type III, 8"</v>
      </c>
      <c r="C16" s="295" t="str">
        <f>IF(ISBLANK('Item List'!C14),"",'Item List'!C14)</f>
        <v>S.Y.</v>
      </c>
      <c r="D16" s="296">
        <f>IF(ISBLANK('Item List'!D14),0,'Item List'!D14)</f>
        <v>25</v>
      </c>
      <c r="E16" s="146">
        <f>IF(ISBLANK('Item List'!E14),0,'Item List'!E14)</f>
        <v>95</v>
      </c>
      <c r="F16" s="146">
        <f t="shared" si="5"/>
        <v>2375</v>
      </c>
      <c r="G16" s="168">
        <v>137</v>
      </c>
      <c r="H16" s="103">
        <f t="shared" si="5"/>
        <v>3425</v>
      </c>
      <c r="I16" s="170">
        <v>48</v>
      </c>
      <c r="J16" s="103">
        <f t="shared" si="0"/>
        <v>1200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Class "D" Patches, Type IV, 8"</v>
      </c>
      <c r="C17" s="295" t="str">
        <f>IF(ISBLANK('Item List'!C15),"",'Item List'!C15)</f>
        <v>S.Y.</v>
      </c>
      <c r="D17" s="296">
        <f>IF(ISBLANK('Item List'!D15),0,'Item List'!D15)</f>
        <v>25</v>
      </c>
      <c r="E17" s="146">
        <f>IF(ISBLANK('Item List'!E15),0,'Item List'!E15)</f>
        <v>95</v>
      </c>
      <c r="F17" s="146">
        <f t="shared" si="5"/>
        <v>2375</v>
      </c>
      <c r="G17" s="168">
        <v>54</v>
      </c>
      <c r="H17" s="103">
        <f t="shared" si="5"/>
        <v>1350</v>
      </c>
      <c r="I17" s="170">
        <v>47</v>
      </c>
      <c r="J17" s="103">
        <f t="shared" si="0"/>
        <v>1175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Class "D" Patches, Type I, 10"</v>
      </c>
      <c r="C18" s="295" t="str">
        <f>IF(ISBLANK('Item List'!C16),"",'Item List'!C16)</f>
        <v>S.Y.</v>
      </c>
      <c r="D18" s="296">
        <f>IF(ISBLANK('Item List'!D16),0,'Item List'!D16)</f>
        <v>25</v>
      </c>
      <c r="E18" s="146">
        <f>IF(ISBLANK('Item List'!E16),0,'Item List'!E16)</f>
        <v>110</v>
      </c>
      <c r="F18" s="146">
        <f t="shared" si="5"/>
        <v>2750</v>
      </c>
      <c r="G18" s="168">
        <v>155</v>
      </c>
      <c r="H18" s="103">
        <f t="shared" si="5"/>
        <v>3875</v>
      </c>
      <c r="I18" s="170">
        <v>50</v>
      </c>
      <c r="J18" s="103">
        <f t="shared" si="0"/>
        <v>1250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Class "D" Patches, Type II, 10"</v>
      </c>
      <c r="C19" s="295" t="str">
        <f>IF(ISBLANK('Item List'!C17),"",'Item List'!C17)</f>
        <v>S.Y.</v>
      </c>
      <c r="D19" s="296">
        <f>IF(ISBLANK('Item List'!D17),0,'Item List'!D17)</f>
        <v>25</v>
      </c>
      <c r="E19" s="146">
        <f>IF(ISBLANK('Item List'!E17),0,'Item List'!E17)</f>
        <v>100</v>
      </c>
      <c r="F19" s="146">
        <f t="shared" si="5"/>
        <v>2500</v>
      </c>
      <c r="G19" s="168">
        <v>162</v>
      </c>
      <c r="H19" s="103">
        <f t="shared" si="5"/>
        <v>4050</v>
      </c>
      <c r="I19" s="170">
        <v>50</v>
      </c>
      <c r="J19" s="103">
        <f t="shared" si="0"/>
        <v>1250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Class "D" Patches, Type III, 10"</v>
      </c>
      <c r="C20" s="295" t="str">
        <f>IF(ISBLANK('Item List'!C18),"",'Item List'!C18)</f>
        <v>S.Y.</v>
      </c>
      <c r="D20" s="296">
        <f>IF(ISBLANK('Item List'!D18),0,'Item List'!D18)</f>
        <v>25</v>
      </c>
      <c r="E20" s="146">
        <f>IF(ISBLANK('Item List'!E18),0,'Item List'!E18)</f>
        <v>100</v>
      </c>
      <c r="F20" s="146">
        <f t="shared" si="5"/>
        <v>2500</v>
      </c>
      <c r="G20" s="168">
        <v>142</v>
      </c>
      <c r="H20" s="103">
        <f t="shared" si="5"/>
        <v>3550</v>
      </c>
      <c r="I20" s="170">
        <v>48</v>
      </c>
      <c r="J20" s="103">
        <f t="shared" si="0"/>
        <v>1200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Class "D" Patches, Type IV, 10"</v>
      </c>
      <c r="C21" s="295" t="str">
        <f>IF(ISBLANK('Item List'!C19),"",'Item List'!C19)</f>
        <v>S.Y.</v>
      </c>
      <c r="D21" s="296">
        <f>IF(ISBLANK('Item List'!D19),0,'Item List'!D19)</f>
        <v>25</v>
      </c>
      <c r="E21" s="146">
        <f>IF(ISBLANK('Item List'!E19),0,'Item List'!E19)</f>
        <v>100</v>
      </c>
      <c r="F21" s="146">
        <f t="shared" si="5"/>
        <v>2500</v>
      </c>
      <c r="G21" s="168">
        <v>60</v>
      </c>
      <c r="H21" s="103">
        <f t="shared" si="5"/>
        <v>1500</v>
      </c>
      <c r="I21" s="170">
        <v>47</v>
      </c>
      <c r="J21" s="103">
        <f t="shared" si="0"/>
        <v>1175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Cold Weather Utility Patch, Type 1, 2"</v>
      </c>
      <c r="C22" s="295" t="str">
        <f>IF(ISBLANK('Item List'!C20),"",'Item List'!C20)</f>
        <v>TON</v>
      </c>
      <c r="D22" s="296">
        <f>IF(ISBLANK('Item List'!D20),0,'Item List'!D20)</f>
        <v>20</v>
      </c>
      <c r="E22" s="146">
        <f>IF(ISBLANK('Item List'!E20),0,'Item List'!E20)</f>
        <v>350</v>
      </c>
      <c r="F22" s="146">
        <f t="shared" si="5"/>
        <v>7000</v>
      </c>
      <c r="G22" s="168">
        <v>600</v>
      </c>
      <c r="H22" s="103">
        <f t="shared" si="5"/>
        <v>12000</v>
      </c>
      <c r="I22" s="170">
        <v>565</v>
      </c>
      <c r="J22" s="103">
        <f t="shared" si="0"/>
        <v>11300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Cold Weather Utility Patch, Type 2, 2"</v>
      </c>
      <c r="C23" s="295" t="str">
        <f>IF(ISBLANK('Item List'!C21),"",'Item List'!C21)</f>
        <v>TON</v>
      </c>
      <c r="D23" s="296">
        <f>IF(ISBLANK('Item List'!D21),0,'Item List'!D21)</f>
        <v>250</v>
      </c>
      <c r="E23" s="146">
        <f>IF(ISBLANK('Item List'!E21),0,'Item List'!E21)</f>
        <v>300</v>
      </c>
      <c r="F23" s="146">
        <f t="shared" si="5"/>
        <v>75000</v>
      </c>
      <c r="G23" s="168">
        <v>350</v>
      </c>
      <c r="H23" s="103">
        <f t="shared" si="5"/>
        <v>87500</v>
      </c>
      <c r="I23" s="170">
        <v>610</v>
      </c>
      <c r="J23" s="103">
        <f t="shared" si="0"/>
        <v>152500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Cold Weather Utility Patch, Type 3, 2"</v>
      </c>
      <c r="C24" s="295" t="str">
        <f>IF(ISBLANK('Item List'!C22),"",'Item List'!C22)</f>
        <v>TON</v>
      </c>
      <c r="D24" s="296">
        <f>IF(ISBLANK('Item List'!D22),0,'Item List'!D22)</f>
        <v>300</v>
      </c>
      <c r="E24" s="146">
        <f>IF(ISBLANK('Item List'!E22),0,'Item List'!E22)</f>
        <v>250</v>
      </c>
      <c r="F24" s="146">
        <f t="shared" si="5"/>
        <v>75000</v>
      </c>
      <c r="G24" s="168">
        <v>350</v>
      </c>
      <c r="H24" s="103">
        <f t="shared" si="5"/>
        <v>105000</v>
      </c>
      <c r="I24" s="170">
        <v>435</v>
      </c>
      <c r="J24" s="103">
        <f t="shared" si="0"/>
        <v>130500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Cold Weather Utility Patch, Type 4, 2"</v>
      </c>
      <c r="C25" s="295" t="str">
        <f>IF(ISBLANK('Item List'!C23),"",'Item List'!C23)</f>
        <v>TON</v>
      </c>
      <c r="D25" s="296">
        <f>IF(ISBLANK('Item List'!D23),0,'Item List'!D23)</f>
        <v>150</v>
      </c>
      <c r="E25" s="146">
        <f>IF(ISBLANK('Item List'!E23),0,'Item List'!E23)</f>
        <v>250</v>
      </c>
      <c r="F25" s="146">
        <f t="shared" si="5"/>
        <v>37500</v>
      </c>
      <c r="G25" s="168">
        <v>350</v>
      </c>
      <c r="H25" s="103">
        <f t="shared" si="5"/>
        <v>52500</v>
      </c>
      <c r="I25" s="170">
        <v>360</v>
      </c>
      <c r="J25" s="103">
        <f t="shared" si="0"/>
        <v>54000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Aggregate Surface Course</v>
      </c>
      <c r="C26" s="295" t="str">
        <f>IF(ISBLANK('Item List'!C24),"",'Item List'!C24)</f>
        <v>TON</v>
      </c>
      <c r="D26" s="296">
        <f>IF(ISBLANK('Item List'!D24),0,'Item List'!D24)</f>
        <v>300</v>
      </c>
      <c r="E26" s="146">
        <f>IF(ISBLANK('Item List'!E24),0,'Item List'!E24)</f>
        <v>30</v>
      </c>
      <c r="F26" s="146">
        <f t="shared" si="5"/>
        <v>9000</v>
      </c>
      <c r="G26" s="168">
        <v>24</v>
      </c>
      <c r="H26" s="103">
        <f t="shared" si="5"/>
        <v>7200</v>
      </c>
      <c r="I26" s="170">
        <v>0.01</v>
      </c>
      <c r="J26" s="103">
        <f t="shared" si="0"/>
        <v>3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663250</v>
      </c>
      <c r="G30" s="110"/>
      <c r="H30" s="104">
        <f>IF(SUM(H6:H29)=0,"",SUM(H6:H29))</f>
        <v>684912.5</v>
      </c>
      <c r="I30" s="110"/>
      <c r="J30" s="104">
        <f>IF(SUM(J6:J29)=0,"",SUM(J6:J29))</f>
        <v>827578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663250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684912.5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827578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10"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8"/>
  <sheetViews>
    <sheetView showGridLines="0" showZeros="0" workbookViewId="0">
      <selection activeCell="I20" sqref="I2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Bituminous Patching 2026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Class "D" Patches, Type I, 4"</v>
      </c>
      <c r="C5" s="145" t="str">
        <f>'Tabulation of Bids'!C6</f>
        <v>S.Y.</v>
      </c>
      <c r="D5" s="145">
        <f>'Tabulation of Bids'!D6</f>
        <v>75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Class "D" Patches, Type II, 4"</v>
      </c>
      <c r="C6" s="145" t="str">
        <f>'Tabulation of Bids'!C7</f>
        <v>S.Y.</v>
      </c>
      <c r="D6" s="145">
        <f>'Tabulation of Bids'!D7</f>
        <v>800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Class "D" Patches, Type III, 4"</v>
      </c>
      <c r="C7" s="145" t="str">
        <f>'Tabulation of Bids'!C8</f>
        <v>S.Y.</v>
      </c>
      <c r="D7" s="145">
        <f>'Tabulation of Bids'!D8</f>
        <v>1500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Class "D" Patches, Type IV, 4"</v>
      </c>
      <c r="C8" s="145" t="str">
        <f>'Tabulation of Bids'!C9</f>
        <v>S.Y.</v>
      </c>
      <c r="D8" s="145">
        <f>'Tabulation of Bids'!D9</f>
        <v>2500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Class "D" Patches, Type I, 6"</v>
      </c>
      <c r="C9" s="145" t="str">
        <f>'Tabulation of Bids'!C10</f>
        <v>S.Y.</v>
      </c>
      <c r="D9" s="145">
        <f>'Tabulation of Bids'!D10</f>
        <v>50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Class "D" Patches, Type II, 6"</v>
      </c>
      <c r="C10" s="145" t="str">
        <f>'Tabulation of Bids'!C11</f>
        <v>S.Y.</v>
      </c>
      <c r="D10" s="145">
        <f>'Tabulation of Bids'!D11</f>
        <v>75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Class "D" Patches, Type III, 6"</v>
      </c>
      <c r="C11" s="145" t="str">
        <f>'Tabulation of Bids'!C12</f>
        <v>S.Y.</v>
      </c>
      <c r="D11" s="145">
        <f>'Tabulation of Bids'!D12</f>
        <v>150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Class "D" Patches, Type IV, 6"</v>
      </c>
      <c r="C12" s="145" t="str">
        <f>'Tabulation of Bids'!C13</f>
        <v>S.Y.</v>
      </c>
      <c r="D12" s="145">
        <f>'Tabulation of Bids'!D13</f>
        <v>500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Class "D" Patches, Type I, 8"</v>
      </c>
      <c r="C13" s="145" t="str">
        <f>'Tabulation of Bids'!C14</f>
        <v>S.Y.</v>
      </c>
      <c r="D13" s="145">
        <f>'Tabulation of Bids'!D14</f>
        <v>25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Class "D" Patches, Type II, 8"</v>
      </c>
      <c r="C14" s="145" t="str">
        <f>'Tabulation of Bids'!C15</f>
        <v>S.Y.</v>
      </c>
      <c r="D14" s="145">
        <f>'Tabulation of Bids'!D15</f>
        <v>25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Class "D" Patches, Type III, 8"</v>
      </c>
      <c r="C15" s="145" t="str">
        <f>'Tabulation of Bids'!C16</f>
        <v>S.Y.</v>
      </c>
      <c r="D15" s="145">
        <f>'Tabulation of Bids'!D16</f>
        <v>25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Class "D" Patches, Type IV, 8"</v>
      </c>
      <c r="C16" s="145" t="str">
        <f>'Tabulation of Bids'!C17</f>
        <v>S.Y.</v>
      </c>
      <c r="D16" s="145">
        <f>'Tabulation of Bids'!D17</f>
        <v>25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Class "D" Patches, Type I, 10"</v>
      </c>
      <c r="C17" s="145" t="str">
        <f>'Tabulation of Bids'!C18</f>
        <v>S.Y.</v>
      </c>
      <c r="D17" s="145">
        <f>'Tabulation of Bids'!D18</f>
        <v>25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Class "D" Patches, Type II, 10"</v>
      </c>
      <c r="C18" s="145" t="str">
        <f>'Tabulation of Bids'!C19</f>
        <v>S.Y.</v>
      </c>
      <c r="D18" s="145">
        <f>'Tabulation of Bids'!D19</f>
        <v>25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Class "D" Patches, Type III, 10"</v>
      </c>
      <c r="C19" s="145" t="str">
        <f>'Tabulation of Bids'!C20</f>
        <v>S.Y.</v>
      </c>
      <c r="D19" s="145">
        <f>'Tabulation of Bids'!D20</f>
        <v>25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Class "D" Patches, Type IV, 10"</v>
      </c>
      <c r="C20" s="145" t="str">
        <f>'Tabulation of Bids'!C21</f>
        <v>S.Y.</v>
      </c>
      <c r="D20" s="145">
        <f>'Tabulation of Bids'!D21</f>
        <v>25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Cold Weather Utility Patch, Type 1, 2"</v>
      </c>
      <c r="C21" s="145" t="str">
        <f>'Tabulation of Bids'!C22</f>
        <v>TON</v>
      </c>
      <c r="D21" s="145">
        <f>'Tabulation of Bids'!D22</f>
        <v>20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Cold Weather Utility Patch, Type 2, 2"</v>
      </c>
      <c r="C22" s="145" t="str">
        <f>'Tabulation of Bids'!C23</f>
        <v>TON</v>
      </c>
      <c r="D22" s="145">
        <f>'Tabulation of Bids'!D23</f>
        <v>250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Cold Weather Utility Patch, Type 3, 2"</v>
      </c>
      <c r="C23" s="145" t="str">
        <f>'Tabulation of Bids'!C24</f>
        <v>TON</v>
      </c>
      <c r="D23" s="145">
        <f>'Tabulation of Bids'!D24</f>
        <v>300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Cold Weather Utility Patch, Type 4, 2"</v>
      </c>
      <c r="C24" s="145" t="str">
        <f>'Tabulation of Bids'!C25</f>
        <v>TON</v>
      </c>
      <c r="D24" s="145">
        <f>'Tabulation of Bids'!D25</f>
        <v>150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Aggregate Surface Course</v>
      </c>
      <c r="C25" s="145" t="str">
        <f>'Tabulation of Bids'!C26</f>
        <v>TON</v>
      </c>
      <c r="D25" s="145">
        <f>'Tabulation of Bids'!D26</f>
        <v>300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0"/>
      <c r="F2" s="371"/>
    </row>
    <row r="3" spans="1:6" s="98" customFormat="1" ht="15.75" customHeight="1" x14ac:dyDescent="0.2">
      <c r="A3" s="123"/>
      <c r="B3" s="126"/>
      <c r="C3" s="125" t="s">
        <v>14</v>
      </c>
      <c r="D3" s="372" t="s">
        <v>15</v>
      </c>
      <c r="E3" s="372"/>
      <c r="F3" s="37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8" t="str">
        <f>'Tabulation of Bids'!$A$3</f>
        <v>Bituminous Patching 2026</v>
      </c>
      <c r="E4" s="368"/>
      <c r="F4" s="369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Class "D" Patches, Type I, 4"</v>
      </c>
      <c r="C16" s="96" t="str">
        <f>'Tabulation of Bids'!$C6</f>
        <v>S.Y.</v>
      </c>
      <c r="D16" s="211">
        <f>'Tabulation of Bids'!$D6</f>
        <v>75</v>
      </c>
      <c r="E16" s="246">
        <f>'Tabulation of Bids'!$E6</f>
        <v>75</v>
      </c>
      <c r="F16" s="334">
        <f>D16*E16</f>
        <v>5625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Class "D" Patches, Type II, 4"</v>
      </c>
      <c r="C17" s="96" t="str">
        <f>'Tabulation of Bids'!$C7</f>
        <v>S.Y.</v>
      </c>
      <c r="D17" s="97">
        <f>'Tabulation of Bids'!$D7</f>
        <v>800</v>
      </c>
      <c r="E17" s="241">
        <f>'Tabulation of Bids'!$E7</f>
        <v>85</v>
      </c>
      <c r="F17" s="335">
        <f t="shared" ref="F17:F32" si="0">D17*E17</f>
        <v>68000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Class "D" Patches, Type III, 4"</v>
      </c>
      <c r="C18" s="96" t="str">
        <f>'Tabulation of Bids'!$C8</f>
        <v>S.Y.</v>
      </c>
      <c r="D18" s="97">
        <f>'Tabulation of Bids'!$D8</f>
        <v>1500</v>
      </c>
      <c r="E18" s="241">
        <f>'Tabulation of Bids'!$E8</f>
        <v>75</v>
      </c>
      <c r="F18" s="335">
        <f t="shared" si="0"/>
        <v>112500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Class "D" Patches, Type IV, 4"</v>
      </c>
      <c r="C19" s="96" t="str">
        <f>'Tabulation of Bids'!$C9</f>
        <v>S.Y.</v>
      </c>
      <c r="D19" s="97">
        <f>'Tabulation of Bids'!$D9</f>
        <v>2500</v>
      </c>
      <c r="E19" s="241">
        <f>'Tabulation of Bids'!$E9</f>
        <v>75</v>
      </c>
      <c r="F19" s="335">
        <f t="shared" si="0"/>
        <v>187500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Class "D" Patches, Type I, 6"</v>
      </c>
      <c r="C20" s="96" t="str">
        <f>'Tabulation of Bids'!$C10</f>
        <v>S.Y.</v>
      </c>
      <c r="D20" s="97">
        <f>'Tabulation of Bids'!$D10</f>
        <v>50</v>
      </c>
      <c r="E20" s="241">
        <f>'Tabulation of Bids'!$E10</f>
        <v>90</v>
      </c>
      <c r="F20" s="335">
        <f t="shared" si="0"/>
        <v>4500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Class "D" Patches, Type II, 6"</v>
      </c>
      <c r="C21" s="96" t="str">
        <f>'Tabulation of Bids'!$C11</f>
        <v>S.Y.</v>
      </c>
      <c r="D21" s="97">
        <f>'Tabulation of Bids'!$D11</f>
        <v>75</v>
      </c>
      <c r="E21" s="241">
        <f>'Tabulation of Bids'!$E11</f>
        <v>90</v>
      </c>
      <c r="F21" s="335">
        <f t="shared" si="0"/>
        <v>6750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Class "D" Patches, Type III, 6"</v>
      </c>
      <c r="C22" s="96" t="str">
        <f>'Tabulation of Bids'!$C12</f>
        <v>S.Y.</v>
      </c>
      <c r="D22" s="97">
        <f>'Tabulation of Bids'!$D12</f>
        <v>150</v>
      </c>
      <c r="E22" s="241">
        <f>'Tabulation of Bids'!$E12</f>
        <v>85</v>
      </c>
      <c r="F22" s="335">
        <f t="shared" si="0"/>
        <v>12750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Class "D" Patches, Type IV, 6"</v>
      </c>
      <c r="C23" s="96" t="str">
        <f>'Tabulation of Bids'!$C13</f>
        <v>S.Y.</v>
      </c>
      <c r="D23" s="97">
        <f>'Tabulation of Bids'!$D13</f>
        <v>500</v>
      </c>
      <c r="E23" s="241">
        <f>'Tabulation of Bids'!$E13</f>
        <v>85</v>
      </c>
      <c r="F23" s="335">
        <f t="shared" si="0"/>
        <v>42500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Class "D" Patches, Type I, 8"</v>
      </c>
      <c r="C24" s="96" t="str">
        <f>'Tabulation of Bids'!$C14</f>
        <v>S.Y.</v>
      </c>
      <c r="D24" s="97">
        <f>'Tabulation of Bids'!$D14</f>
        <v>25</v>
      </c>
      <c r="E24" s="241">
        <f>'Tabulation of Bids'!$E14</f>
        <v>90</v>
      </c>
      <c r="F24" s="335">
        <f t="shared" si="0"/>
        <v>2250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Class "D" Patches, Type II, 8"</v>
      </c>
      <c r="C25" s="96" t="str">
        <f>'Tabulation of Bids'!$C15</f>
        <v>S.Y.</v>
      </c>
      <c r="D25" s="97">
        <f>'Tabulation of Bids'!$D15</f>
        <v>25</v>
      </c>
      <c r="E25" s="241">
        <f>'Tabulation of Bids'!$E15</f>
        <v>95</v>
      </c>
      <c r="F25" s="335">
        <f t="shared" si="0"/>
        <v>2375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Class "D" Patches, Type III, 8"</v>
      </c>
      <c r="C26" s="96" t="str">
        <f>'Tabulation of Bids'!$C16</f>
        <v>S.Y.</v>
      </c>
      <c r="D26" s="97">
        <f>'Tabulation of Bids'!$D16</f>
        <v>25</v>
      </c>
      <c r="E26" s="241">
        <f>'Tabulation of Bids'!$E16</f>
        <v>95</v>
      </c>
      <c r="F26" s="335">
        <f t="shared" si="0"/>
        <v>2375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Class "D" Patches, Type IV, 8"</v>
      </c>
      <c r="C27" s="96" t="str">
        <f>'Tabulation of Bids'!$C17</f>
        <v>S.Y.</v>
      </c>
      <c r="D27" s="97">
        <f>'Tabulation of Bids'!$D17</f>
        <v>25</v>
      </c>
      <c r="E27" s="241">
        <f>'Tabulation of Bids'!$E17</f>
        <v>95</v>
      </c>
      <c r="F27" s="335">
        <f t="shared" si="0"/>
        <v>2375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Class "D" Patches, Type I, 10"</v>
      </c>
      <c r="C28" s="96" t="str">
        <f>'Tabulation of Bids'!$C18</f>
        <v>S.Y.</v>
      </c>
      <c r="D28" s="97">
        <f>'Tabulation of Bids'!$D18</f>
        <v>25</v>
      </c>
      <c r="E28" s="241">
        <f>'Tabulation of Bids'!$E18</f>
        <v>110</v>
      </c>
      <c r="F28" s="335">
        <f t="shared" si="0"/>
        <v>2750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Class "D" Patches, Type II, 10"</v>
      </c>
      <c r="C29" s="96" t="str">
        <f>'Tabulation of Bids'!$C19</f>
        <v>S.Y.</v>
      </c>
      <c r="D29" s="97">
        <f>'Tabulation of Bids'!$D19</f>
        <v>25</v>
      </c>
      <c r="E29" s="241">
        <f>'Tabulation of Bids'!$E19</f>
        <v>100</v>
      </c>
      <c r="F29" s="335">
        <f t="shared" si="0"/>
        <v>2500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Class "D" Patches, Type III, 10"</v>
      </c>
      <c r="C30" s="96" t="str">
        <f>'Tabulation of Bids'!$C20</f>
        <v>S.Y.</v>
      </c>
      <c r="D30" s="97">
        <f>'Tabulation of Bids'!$D20</f>
        <v>25</v>
      </c>
      <c r="E30" s="241">
        <f>'Tabulation of Bids'!$E20</f>
        <v>100</v>
      </c>
      <c r="F30" s="335">
        <f t="shared" si="0"/>
        <v>2500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Class "D" Patches, Type IV, 10"</v>
      </c>
      <c r="C31" s="96" t="str">
        <f>'Tabulation of Bids'!$C21</f>
        <v>S.Y.</v>
      </c>
      <c r="D31" s="97">
        <f>'Tabulation of Bids'!$D21</f>
        <v>25</v>
      </c>
      <c r="E31" s="241">
        <f>'Tabulation of Bids'!$E21</f>
        <v>100</v>
      </c>
      <c r="F31" s="335">
        <f t="shared" si="0"/>
        <v>2500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Cold Weather Utility Patch, Type 1, 2"</v>
      </c>
      <c r="C32" s="96" t="str">
        <f>'Tabulation of Bids'!$C22</f>
        <v>TON</v>
      </c>
      <c r="D32" s="97">
        <f>'Tabulation of Bids'!$D22</f>
        <v>20</v>
      </c>
      <c r="E32" s="241">
        <f>'Tabulation of Bids'!$E22</f>
        <v>350</v>
      </c>
      <c r="F32" s="335">
        <f t="shared" si="0"/>
        <v>7000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Cold Weather Utility Patch, Type 2, 2"</v>
      </c>
      <c r="C33" s="99" t="str">
        <f>'Tabulation of Bids'!$C23</f>
        <v>TON</v>
      </c>
      <c r="D33" s="97">
        <f>'Tabulation of Bids'!$D23</f>
        <v>250</v>
      </c>
      <c r="E33" s="241">
        <f>'Tabulation of Bids'!$E23</f>
        <v>300</v>
      </c>
      <c r="F33" s="335">
        <f t="shared" ref="F33:F39" si="1">D33*E33</f>
        <v>75000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Cold Weather Utility Patch, Type 3, 2"</v>
      </c>
      <c r="C34" s="96" t="str">
        <f>'Tabulation of Bids'!$C24</f>
        <v>TON</v>
      </c>
      <c r="D34" s="97">
        <f>'Tabulation of Bids'!$D24</f>
        <v>300</v>
      </c>
      <c r="E34" s="241">
        <f>'Tabulation of Bids'!$E24</f>
        <v>250</v>
      </c>
      <c r="F34" s="335">
        <f t="shared" si="1"/>
        <v>75000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Cold Weather Utility Patch, Type 4, 2"</v>
      </c>
      <c r="C35" s="96" t="str">
        <f>'Tabulation of Bids'!$C25</f>
        <v>TON</v>
      </c>
      <c r="D35" s="97">
        <f>'Tabulation of Bids'!$D25</f>
        <v>150</v>
      </c>
      <c r="E35" s="241">
        <f>'Tabulation of Bids'!$E25</f>
        <v>250</v>
      </c>
      <c r="F35" s="335">
        <f t="shared" si="1"/>
        <v>37500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Aggregate Surface Course</v>
      </c>
      <c r="C36" s="96" t="str">
        <f>'Tabulation of Bids'!$C26</f>
        <v>TON</v>
      </c>
      <c r="D36" s="97">
        <f>'Tabulation of Bids'!$D26</f>
        <v>300</v>
      </c>
      <c r="E36" s="241">
        <f>'Tabulation of Bids'!$E26</f>
        <v>30</v>
      </c>
      <c r="F36" s="335">
        <f t="shared" si="1"/>
        <v>9000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663250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6">
        <f>E2</f>
        <v>0</v>
      </c>
      <c r="F47" s="36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8" t="str">
        <f>D4</f>
        <v>Bituminous Patching 2026</v>
      </c>
      <c r="E49" s="368"/>
      <c r="F49" s="369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663250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6">
        <f>E47</f>
        <v>0</v>
      </c>
      <c r="F92" s="36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8" t="str">
        <f>D49</f>
        <v>Bituminous Patching 2026</v>
      </c>
      <c r="E94" s="368"/>
      <c r="F94" s="369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663250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6">
        <f>E92</f>
        <v>0</v>
      </c>
      <c r="F137" s="36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8" t="str">
        <f>D94</f>
        <v>Bituminous Patching 2026</v>
      </c>
      <c r="E139" s="368"/>
      <c r="F139" s="369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663250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12"/>
  <sheetViews>
    <sheetView showGridLines="0" topLeftCell="A1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5" t="s">
        <v>103</v>
      </c>
      <c r="J1" s="375"/>
      <c r="K1" s="37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DPI CONSTRUCTION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PECATONICA, IL BID BOND</v>
      </c>
      <c r="C5" s="12"/>
      <c r="D5" s="12"/>
      <c r="E5" s="12"/>
      <c r="F5" s="12"/>
      <c r="G5" s="12"/>
      <c r="H5" s="14" t="s">
        <v>32</v>
      </c>
      <c r="I5" s="374" t="str">
        <f>'Tabulation of Bids'!$A$3</f>
        <v>Bituminous Patching 2026</v>
      </c>
      <c r="J5" s="374"/>
      <c r="K5" s="37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Class "D" Patches, Type I, 4"</v>
      </c>
      <c r="C8" s="311">
        <f>IF('Tabulation of Bids'!D6=0,"",'Tabulation of Bids'!D6)</f>
        <v>75</v>
      </c>
      <c r="D8" s="312" t="str">
        <f>IF(ISBLANK('Tabulation of Bids'!C6),"",'Tabulation of Bids'!C6)</f>
        <v>S.Y.</v>
      </c>
      <c r="E8" s="263">
        <f>IF(J8 = "","",J8*C8)</f>
        <v>6337.5</v>
      </c>
      <c r="F8" s="264" t="str">
        <f t="shared" ref="F8:F24" si="0">IF((H8&gt;C8),H8-C8,"")</f>
        <v/>
      </c>
      <c r="G8" s="296">
        <f>IF($K$52="BLR 6303",IF(C8&gt;H8,C8-H8,""),"")</f>
        <v>75</v>
      </c>
      <c r="H8" s="167"/>
      <c r="I8" s="136" t="str">
        <f>IF(ISBLANK(H8),"",D8)</f>
        <v/>
      </c>
      <c r="J8" s="134">
        <f>IF(ISBLANK('Tabulation of Bids'!G6),"",'Tabulation of Bids'!G6)</f>
        <v>84.5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Class "D" Patches, Type II, 4"</v>
      </c>
      <c r="C9" s="311">
        <f>IF('Tabulation of Bids'!D7=0,"",'Tabulation of Bids'!D7)</f>
        <v>800</v>
      </c>
      <c r="D9" s="315" t="str">
        <f>IF(ISBLANK('Tabulation of Bids'!C7),"",'Tabulation of Bids'!C7)</f>
        <v>S.Y.</v>
      </c>
      <c r="E9" s="267">
        <f t="shared" ref="E9:E24" si="1">IF(J9 = "","",J9*C9)</f>
        <v>84000</v>
      </c>
      <c r="F9" s="268" t="str">
        <f t="shared" si="0"/>
        <v/>
      </c>
      <c r="G9" s="296">
        <f t="shared" ref="G9:G31" si="2">IF($K$52="BLR 6303",IF(C9&gt;H9,C9-H9,""),"")</f>
        <v>800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105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Class "D" Patches, Type III, 4"</v>
      </c>
      <c r="C10" s="311">
        <f>IF('Tabulation of Bids'!D8=0,"",'Tabulation of Bids'!D8)</f>
        <v>1500</v>
      </c>
      <c r="D10" s="315" t="str">
        <f>IF(ISBLANK('Tabulation of Bids'!C8),"",'Tabulation of Bids'!C8)</f>
        <v>S.Y.</v>
      </c>
      <c r="E10" s="267">
        <f t="shared" si="1"/>
        <v>126750</v>
      </c>
      <c r="F10" s="268" t="str">
        <f t="shared" si="0"/>
        <v/>
      </c>
      <c r="G10" s="296">
        <f t="shared" si="2"/>
        <v>1500</v>
      </c>
      <c r="H10" s="167"/>
      <c r="I10" s="136" t="str">
        <f t="shared" si="3"/>
        <v/>
      </c>
      <c r="J10" s="134">
        <f>IF(ISBLANK('Tabulation of Bids'!G8),"",'Tabulation of Bids'!G8)</f>
        <v>84.5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Class "D" Patches, Type IV, 4"</v>
      </c>
      <c r="C11" s="311">
        <f>IF('Tabulation of Bids'!D9=0,"",'Tabulation of Bids'!D9)</f>
        <v>2500</v>
      </c>
      <c r="D11" s="315" t="str">
        <f>IF(ISBLANK('Tabulation of Bids'!C9),"",'Tabulation of Bids'!C9)</f>
        <v>S.Y.</v>
      </c>
      <c r="E11" s="267">
        <f t="shared" si="1"/>
        <v>125000</v>
      </c>
      <c r="F11" s="268" t="str">
        <f t="shared" si="0"/>
        <v/>
      </c>
      <c r="G11" s="296">
        <f t="shared" si="2"/>
        <v>2500</v>
      </c>
      <c r="H11" s="167"/>
      <c r="I11" s="136" t="str">
        <f t="shared" si="3"/>
        <v/>
      </c>
      <c r="J11" s="134">
        <f>IF(ISBLANK('Tabulation of Bids'!G9),"",'Tabulation of Bids'!G9)</f>
        <v>50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Class "D" Patches, Type I, 6"</v>
      </c>
      <c r="C12" s="311">
        <f>IF('Tabulation of Bids'!D10=0,"",'Tabulation of Bids'!D10)</f>
        <v>50</v>
      </c>
      <c r="D12" s="315" t="str">
        <f>IF(ISBLANK('Tabulation of Bids'!C10),"",'Tabulation of Bids'!C10)</f>
        <v>S.Y.</v>
      </c>
      <c r="E12" s="267">
        <f t="shared" si="1"/>
        <v>6500</v>
      </c>
      <c r="F12" s="268" t="str">
        <f t="shared" si="0"/>
        <v/>
      </c>
      <c r="G12" s="296">
        <f t="shared" si="2"/>
        <v>50</v>
      </c>
      <c r="H12" s="167"/>
      <c r="I12" s="136" t="str">
        <f t="shared" si="3"/>
        <v/>
      </c>
      <c r="J12" s="134">
        <f>IF(ISBLANK('Tabulation of Bids'!G10),"",'Tabulation of Bids'!G10)</f>
        <v>130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Class "D" Patches, Type II, 6"</v>
      </c>
      <c r="C13" s="311">
        <f>IF('Tabulation of Bids'!D11=0,"",'Tabulation of Bids'!D11)</f>
        <v>75</v>
      </c>
      <c r="D13" s="315" t="str">
        <f>IF(ISBLANK('Tabulation of Bids'!C11),"",'Tabulation of Bids'!C11)</f>
        <v>S.Y.</v>
      </c>
      <c r="E13" s="267">
        <f t="shared" si="1"/>
        <v>7950</v>
      </c>
      <c r="F13" s="268" t="str">
        <f t="shared" si="0"/>
        <v/>
      </c>
      <c r="G13" s="296">
        <f t="shared" si="2"/>
        <v>75</v>
      </c>
      <c r="H13" s="167"/>
      <c r="I13" s="136" t="str">
        <f t="shared" si="3"/>
        <v/>
      </c>
      <c r="J13" s="134">
        <f>IF(ISBLANK('Tabulation of Bids'!G11),"",'Tabulation of Bids'!G11)</f>
        <v>106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Class "D" Patches, Type III, 6"</v>
      </c>
      <c r="C14" s="311">
        <f>IF('Tabulation of Bids'!D12=0,"",'Tabulation of Bids'!D12)</f>
        <v>150</v>
      </c>
      <c r="D14" s="315" t="str">
        <f>IF(ISBLANK('Tabulation of Bids'!C12),"",'Tabulation of Bids'!C12)</f>
        <v>S.Y.</v>
      </c>
      <c r="E14" s="267">
        <f t="shared" si="1"/>
        <v>12675</v>
      </c>
      <c r="F14" s="268" t="str">
        <f t="shared" si="0"/>
        <v/>
      </c>
      <c r="G14" s="296">
        <f t="shared" si="2"/>
        <v>150</v>
      </c>
      <c r="H14" s="167"/>
      <c r="I14" s="136" t="str">
        <f t="shared" si="3"/>
        <v/>
      </c>
      <c r="J14" s="134">
        <f>IF(ISBLANK('Tabulation of Bids'!G12),"",'Tabulation of Bids'!G12)</f>
        <v>84.5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Class "D" Patches, Type IV, 6"</v>
      </c>
      <c r="C15" s="311">
        <f>IF('Tabulation of Bids'!D13=0,"",'Tabulation of Bids'!D13)</f>
        <v>500</v>
      </c>
      <c r="D15" s="315" t="str">
        <f>IF(ISBLANK('Tabulation of Bids'!C13),"",'Tabulation of Bids'!C13)</f>
        <v>S.Y.</v>
      </c>
      <c r="E15" s="267">
        <f t="shared" si="1"/>
        <v>26000</v>
      </c>
      <c r="F15" s="268" t="str">
        <f t="shared" si="0"/>
        <v/>
      </c>
      <c r="G15" s="296">
        <f t="shared" si="2"/>
        <v>500</v>
      </c>
      <c r="H15" s="167"/>
      <c r="I15" s="136" t="str">
        <f t="shared" si="3"/>
        <v/>
      </c>
      <c r="J15" s="134">
        <f>IF(ISBLANK('Tabulation of Bids'!G13),"",'Tabulation of Bids'!G13)</f>
        <v>52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Class "D" Patches, Type I, 8"</v>
      </c>
      <c r="C16" s="311">
        <f>IF('Tabulation of Bids'!D14=0,"",'Tabulation of Bids'!D14)</f>
        <v>25</v>
      </c>
      <c r="D16" s="315" t="str">
        <f>IF(ISBLANK('Tabulation of Bids'!C14),"",'Tabulation of Bids'!C14)</f>
        <v>S.Y.</v>
      </c>
      <c r="E16" s="267">
        <f t="shared" si="1"/>
        <v>3750</v>
      </c>
      <c r="F16" s="268" t="str">
        <f t="shared" si="0"/>
        <v/>
      </c>
      <c r="G16" s="296">
        <f t="shared" si="2"/>
        <v>25</v>
      </c>
      <c r="H16" s="167"/>
      <c r="I16" s="136" t="str">
        <f t="shared" si="3"/>
        <v/>
      </c>
      <c r="J16" s="134">
        <f>IF(ISBLANK('Tabulation of Bids'!G14),"",'Tabulation of Bids'!G14)</f>
        <v>150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Class "D" Patches, Type II, 8"</v>
      </c>
      <c r="C17" s="311">
        <f>IF('Tabulation of Bids'!D15=0,"",'Tabulation of Bids'!D15)</f>
        <v>25</v>
      </c>
      <c r="D17" s="315" t="str">
        <f>IF(ISBLANK('Tabulation of Bids'!C15),"",'Tabulation of Bids'!C15)</f>
        <v>S.Y.</v>
      </c>
      <c r="E17" s="267">
        <f t="shared" si="1"/>
        <v>4000</v>
      </c>
      <c r="F17" s="268" t="str">
        <f t="shared" si="0"/>
        <v/>
      </c>
      <c r="G17" s="296">
        <f t="shared" si="2"/>
        <v>25</v>
      </c>
      <c r="H17" s="167"/>
      <c r="I17" s="136" t="str">
        <f t="shared" si="3"/>
        <v/>
      </c>
      <c r="J17" s="134">
        <f>IF(ISBLANK('Tabulation of Bids'!G15),"",'Tabulation of Bids'!G15)</f>
        <v>160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Class "D" Patches, Type III, 8"</v>
      </c>
      <c r="C18" s="311">
        <f>IF('Tabulation of Bids'!D16=0,"",'Tabulation of Bids'!D16)</f>
        <v>25</v>
      </c>
      <c r="D18" s="315" t="str">
        <f>IF(ISBLANK('Tabulation of Bids'!C16),"",'Tabulation of Bids'!C16)</f>
        <v>S.Y.</v>
      </c>
      <c r="E18" s="267">
        <f t="shared" si="1"/>
        <v>3425</v>
      </c>
      <c r="F18" s="268" t="str">
        <f t="shared" si="0"/>
        <v/>
      </c>
      <c r="G18" s="296">
        <f t="shared" si="2"/>
        <v>25</v>
      </c>
      <c r="H18" s="167"/>
      <c r="I18" s="136" t="str">
        <f t="shared" si="3"/>
        <v/>
      </c>
      <c r="J18" s="134">
        <f>IF(ISBLANK('Tabulation of Bids'!G16),"",'Tabulation of Bids'!G16)</f>
        <v>137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Class "D" Patches, Type IV, 8"</v>
      </c>
      <c r="C19" s="311">
        <f>IF('Tabulation of Bids'!D17=0,"",'Tabulation of Bids'!D17)</f>
        <v>25</v>
      </c>
      <c r="D19" s="315" t="str">
        <f>IF(ISBLANK('Tabulation of Bids'!C17),"",'Tabulation of Bids'!C17)</f>
        <v>S.Y.</v>
      </c>
      <c r="E19" s="267">
        <f t="shared" si="1"/>
        <v>1350</v>
      </c>
      <c r="F19" s="268" t="str">
        <f t="shared" si="0"/>
        <v/>
      </c>
      <c r="G19" s="296">
        <f t="shared" si="2"/>
        <v>25</v>
      </c>
      <c r="H19" s="167"/>
      <c r="I19" s="136" t="str">
        <f t="shared" si="3"/>
        <v/>
      </c>
      <c r="J19" s="134">
        <f>IF(ISBLANK('Tabulation of Bids'!G17),"",'Tabulation of Bids'!G17)</f>
        <v>54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Class "D" Patches, Type I, 10"</v>
      </c>
      <c r="C20" s="311">
        <f>IF('Tabulation of Bids'!D18=0,"",'Tabulation of Bids'!D18)</f>
        <v>25</v>
      </c>
      <c r="D20" s="315" t="str">
        <f>IF(ISBLANK('Tabulation of Bids'!C18),"",'Tabulation of Bids'!C18)</f>
        <v>S.Y.</v>
      </c>
      <c r="E20" s="267">
        <f t="shared" si="1"/>
        <v>3875</v>
      </c>
      <c r="F20" s="268" t="str">
        <f t="shared" si="0"/>
        <v/>
      </c>
      <c r="G20" s="296">
        <f t="shared" si="2"/>
        <v>25</v>
      </c>
      <c r="H20" s="167"/>
      <c r="I20" s="136" t="str">
        <f t="shared" si="3"/>
        <v/>
      </c>
      <c r="J20" s="134">
        <f>IF(ISBLANK('Tabulation of Bids'!G18),"",'Tabulation of Bids'!G18)</f>
        <v>155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Class "D" Patches, Type II, 10"</v>
      </c>
      <c r="C21" s="311">
        <f>IF('Tabulation of Bids'!D19=0,"",'Tabulation of Bids'!D19)</f>
        <v>25</v>
      </c>
      <c r="D21" s="315" t="str">
        <f>IF(ISBLANK('Tabulation of Bids'!C19),"",'Tabulation of Bids'!C19)</f>
        <v>S.Y.</v>
      </c>
      <c r="E21" s="267">
        <f t="shared" si="1"/>
        <v>4050</v>
      </c>
      <c r="F21" s="268" t="str">
        <f t="shared" si="0"/>
        <v/>
      </c>
      <c r="G21" s="296">
        <f t="shared" si="2"/>
        <v>25</v>
      </c>
      <c r="H21" s="167"/>
      <c r="I21" s="136" t="str">
        <f t="shared" si="3"/>
        <v/>
      </c>
      <c r="J21" s="134">
        <f>IF(ISBLANK('Tabulation of Bids'!G19),"",'Tabulation of Bids'!G19)</f>
        <v>162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Class "D" Patches, Type III, 10"</v>
      </c>
      <c r="C22" s="311">
        <f>IF('Tabulation of Bids'!D20=0,"",'Tabulation of Bids'!D20)</f>
        <v>25</v>
      </c>
      <c r="D22" s="315" t="str">
        <f>IF(ISBLANK('Tabulation of Bids'!C20),"",'Tabulation of Bids'!C20)</f>
        <v>S.Y.</v>
      </c>
      <c r="E22" s="267">
        <f t="shared" si="1"/>
        <v>3550</v>
      </c>
      <c r="F22" s="268" t="str">
        <f t="shared" si="0"/>
        <v/>
      </c>
      <c r="G22" s="296">
        <f t="shared" si="2"/>
        <v>25</v>
      </c>
      <c r="H22" s="167"/>
      <c r="I22" s="136" t="str">
        <f t="shared" si="3"/>
        <v/>
      </c>
      <c r="J22" s="134">
        <f>IF(ISBLANK('Tabulation of Bids'!G20),"",'Tabulation of Bids'!G20)</f>
        <v>142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Class "D" Patches, Type IV, 10"</v>
      </c>
      <c r="C23" s="311">
        <f>IF('Tabulation of Bids'!D21=0,"",'Tabulation of Bids'!D21)</f>
        <v>25</v>
      </c>
      <c r="D23" s="315" t="str">
        <f>IF(ISBLANK('Tabulation of Bids'!C21),"",'Tabulation of Bids'!C21)</f>
        <v>S.Y.</v>
      </c>
      <c r="E23" s="267">
        <f t="shared" si="1"/>
        <v>1500</v>
      </c>
      <c r="F23" s="268" t="str">
        <f t="shared" si="0"/>
        <v/>
      </c>
      <c r="G23" s="296">
        <f t="shared" si="2"/>
        <v>25</v>
      </c>
      <c r="H23" s="167"/>
      <c r="I23" s="136" t="str">
        <f t="shared" si="3"/>
        <v/>
      </c>
      <c r="J23" s="134">
        <f>IF(ISBLANK('Tabulation of Bids'!G21),"",'Tabulation of Bids'!G21)</f>
        <v>60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Cold Weather Utility Patch, Type 1, 2"</v>
      </c>
      <c r="C24" s="311">
        <f>IF('Tabulation of Bids'!D22=0,"",'Tabulation of Bids'!D22)</f>
        <v>20</v>
      </c>
      <c r="D24" s="315" t="str">
        <f>IF(ISBLANK('Tabulation of Bids'!C22),"",'Tabulation of Bids'!C22)</f>
        <v>TON</v>
      </c>
      <c r="E24" s="267">
        <f t="shared" si="1"/>
        <v>12000</v>
      </c>
      <c r="F24" s="268" t="str">
        <f t="shared" si="0"/>
        <v/>
      </c>
      <c r="G24" s="296">
        <f t="shared" si="2"/>
        <v>20</v>
      </c>
      <c r="H24" s="167"/>
      <c r="I24" s="136" t="str">
        <f t="shared" si="3"/>
        <v/>
      </c>
      <c r="J24" s="134">
        <f>IF(ISBLANK('Tabulation of Bids'!G22),"",'Tabulation of Bids'!G22)</f>
        <v>600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Cold Weather Utility Patch, Type 2, 2"</v>
      </c>
      <c r="C25" s="311">
        <f>IF('Tabulation of Bids'!D23=0,"",'Tabulation of Bids'!D23)</f>
        <v>250</v>
      </c>
      <c r="D25" s="315" t="str">
        <f>IF(ISBLANK('Tabulation of Bids'!C23),"",'Tabulation of Bids'!C23)</f>
        <v>TON</v>
      </c>
      <c r="E25" s="267">
        <f t="shared" ref="E25:E31" si="5">IF(J25 = "","",J25*C25)</f>
        <v>87500</v>
      </c>
      <c r="F25" s="268" t="str">
        <f t="shared" ref="F25:F31" si="6">IF((H25&gt;C25),H25-C25,"")</f>
        <v/>
      </c>
      <c r="G25" s="296">
        <f t="shared" si="2"/>
        <v>250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350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Cold Weather Utility Patch, Type 3, 2"</v>
      </c>
      <c r="C26" s="311">
        <f>IF('Tabulation of Bids'!D24=0,"",'Tabulation of Bids'!D24)</f>
        <v>300</v>
      </c>
      <c r="D26" s="315" t="str">
        <f>IF(ISBLANK('Tabulation of Bids'!C24),"",'Tabulation of Bids'!C24)</f>
        <v>TON</v>
      </c>
      <c r="E26" s="267">
        <f t="shared" si="5"/>
        <v>105000</v>
      </c>
      <c r="F26" s="268" t="str">
        <f t="shared" si="6"/>
        <v/>
      </c>
      <c r="G26" s="296">
        <f t="shared" si="2"/>
        <v>300</v>
      </c>
      <c r="H26" s="167"/>
      <c r="I26" s="136" t="str">
        <f t="shared" si="7"/>
        <v/>
      </c>
      <c r="J26" s="134">
        <f>IF(ISBLANK('Tabulation of Bids'!G24),"",'Tabulation of Bids'!G24)</f>
        <v>350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Cold Weather Utility Patch, Type 4, 2"</v>
      </c>
      <c r="C27" s="311">
        <f>IF('Tabulation of Bids'!D25=0,"",'Tabulation of Bids'!D25)</f>
        <v>150</v>
      </c>
      <c r="D27" s="315" t="str">
        <f>IF(ISBLANK('Tabulation of Bids'!C25),"",'Tabulation of Bids'!C25)</f>
        <v>TON</v>
      </c>
      <c r="E27" s="267">
        <f t="shared" si="5"/>
        <v>52500</v>
      </c>
      <c r="F27" s="268" t="str">
        <f t="shared" si="6"/>
        <v/>
      </c>
      <c r="G27" s="296">
        <f t="shared" si="2"/>
        <v>150</v>
      </c>
      <c r="H27" s="167"/>
      <c r="I27" s="136" t="str">
        <f t="shared" si="7"/>
        <v/>
      </c>
      <c r="J27" s="134">
        <f>IF(ISBLANK('Tabulation of Bids'!G25),"",'Tabulation of Bids'!G25)</f>
        <v>350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Aggregate Surface Course</v>
      </c>
      <c r="C28" s="311">
        <f>IF('Tabulation of Bids'!D26=0,"",'Tabulation of Bids'!D26)</f>
        <v>300</v>
      </c>
      <c r="D28" s="315" t="str">
        <f>IF(ISBLANK('Tabulation of Bids'!C26),"",'Tabulation of Bids'!C26)</f>
        <v>TON</v>
      </c>
      <c r="E28" s="267">
        <f t="shared" si="5"/>
        <v>7200</v>
      </c>
      <c r="F28" s="268" t="str">
        <f t="shared" si="6"/>
        <v/>
      </c>
      <c r="G28" s="296">
        <f t="shared" si="2"/>
        <v>300</v>
      </c>
      <c r="H28" s="167"/>
      <c r="I28" s="136" t="str">
        <f t="shared" si="7"/>
        <v/>
      </c>
      <c r="J28" s="134">
        <f>IF(ISBLANK('Tabulation of Bids'!G26),"",'Tabulation of Bids'!G26)</f>
        <v>24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684912.5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DPI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PECATONICA, IL BID BOND</v>
      </c>
      <c r="C58" s="12"/>
      <c r="D58" s="12"/>
      <c r="E58" s="12"/>
      <c r="F58" s="12"/>
      <c r="G58" s="12"/>
      <c r="H58" s="14" t="s">
        <v>32</v>
      </c>
      <c r="I58" s="374" t="str">
        <f>I5</f>
        <v>Bituminous Patching 2026</v>
      </c>
      <c r="J58" s="374"/>
      <c r="K58" s="374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684912.5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DPI CONSTRUCTION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PECATONICA, IL BID BOND</v>
      </c>
      <c r="C111" s="12"/>
      <c r="D111" s="12"/>
      <c r="E111" s="12"/>
      <c r="F111" s="12"/>
      <c r="G111" s="12"/>
      <c r="H111" s="14" t="s">
        <v>32</v>
      </c>
      <c r="I111" s="374" t="str">
        <f>I58</f>
        <v>Bituminous Patching 2026</v>
      </c>
      <c r="J111" s="374"/>
      <c r="K111" s="374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684912.5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DPI CONSTRUCTION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PECATONICA, IL BID BOND</v>
      </c>
      <c r="C164" s="12"/>
      <c r="D164" s="12"/>
      <c r="E164" s="12"/>
      <c r="F164" s="12"/>
      <c r="G164" s="12"/>
      <c r="H164" s="14" t="s">
        <v>32</v>
      </c>
      <c r="I164" s="374" t="str">
        <f>I111</f>
        <v>Bituminous Patching 2026</v>
      </c>
      <c r="J164" s="374"/>
      <c r="K164" s="374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684912.5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0"/>
      <c r="G5" s="37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8" t="str">
        <f>'Pay Estimate'!$I$5</f>
        <v>Bituminous Patching 2026</v>
      </c>
      <c r="G7" s="368"/>
    </row>
    <row r="8" spans="1:7" x14ac:dyDescent="0.2">
      <c r="A8" s="67" t="s">
        <v>56</v>
      </c>
      <c r="B8" s="67"/>
      <c r="C8" s="67"/>
      <c r="D8" s="67"/>
      <c r="E8" s="68" t="s">
        <v>57</v>
      </c>
      <c r="F8" s="370">
        <v>1</v>
      </c>
      <c r="G8" s="370"/>
    </row>
    <row r="9" spans="1:7" x14ac:dyDescent="0.2">
      <c r="A9" s="67"/>
      <c r="B9" s="67"/>
      <c r="C9" s="67"/>
      <c r="D9" s="67"/>
      <c r="E9" s="68" t="s">
        <v>25</v>
      </c>
      <c r="F9" s="378"/>
      <c r="G9" s="378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2" t="str">
        <f>'Tabulation of Bids'!G1</f>
        <v>DPI CONSTRUCTION</v>
      </c>
      <c r="G10" s="37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9" t="s">
        <v>105</v>
      </c>
      <c r="B57" s="380"/>
      <c r="C57" s="380"/>
      <c r="D57" s="381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2"/>
      <c r="B58" s="383"/>
      <c r="C58" s="383"/>
      <c r="D58" s="384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6"/>
      <c r="B67" s="86" t="s">
        <v>71</v>
      </c>
      <c r="C67" s="86"/>
      <c r="D67" s="86"/>
      <c r="E67" s="86"/>
      <c r="F67" s="86"/>
      <c r="G67" s="86"/>
    </row>
    <row r="68" spans="1:7" x14ac:dyDescent="0.2">
      <c r="A68" s="377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6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7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6"/>
      <c r="B73" s="86" t="s">
        <v>74</v>
      </c>
      <c r="C73" s="86"/>
      <c r="D73" s="86"/>
      <c r="E73" s="86"/>
      <c r="F73" s="86"/>
      <c r="G73" s="86"/>
    </row>
    <row r="74" spans="1:7" x14ac:dyDescent="0.2">
      <c r="A74" s="377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2025-12-04T20:18:32Z</cp:lastPrinted>
  <dcterms:created xsi:type="dcterms:W3CDTF">2000-03-30T15:03:44Z</dcterms:created>
  <dcterms:modified xsi:type="dcterms:W3CDTF">2026-01-20T21:03:54Z</dcterms:modified>
</cp:coreProperties>
</file>